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DSZ\EX_SEC_STATISTICS\PB\ВИДАННЯ\2024\4_кв_2024_USD_розміщ\рік\"/>
    </mc:Choice>
  </mc:AlternateContent>
  <bookViews>
    <workbookView xWindow="0" yWindow="0" windowWidth="23040" windowHeight="8760"/>
  </bookViews>
  <sheets>
    <sheet name="1" sheetId="6" r:id="rId1"/>
    <sheet name="1.1" sheetId="3" r:id="rId2"/>
    <sheet name="1.2" sheetId="7" r:id="rId3"/>
    <sheet name="1.3" sheetId="8" r:id="rId4"/>
    <sheet name="Mozart Reports" sheetId="2" state="veryHidden" r:id="rId5"/>
  </sheets>
  <definedNames>
    <definedName name="_xlnm.Print_Area" localSheetId="0">'1'!$B$1:$N$32</definedName>
    <definedName name="_xlnm.Print_Area" localSheetId="1">'1.1'!$A$2:$U$30</definedName>
    <definedName name="_xlnm.Print_Area" localSheetId="2">'1.2'!$A$2:$BZ$27</definedName>
    <definedName name="_xlnm.Print_Area" localSheetId="3">'1.3'!$A$2:$K$38</definedName>
  </definedNames>
  <calcPr calcId="162913"/>
</workbook>
</file>

<file path=xl/calcChain.xml><?xml version="1.0" encoding="utf-8"?>
<calcChain xmlns="http://schemas.openxmlformats.org/spreadsheetml/2006/main">
  <c r="H5" i="8" l="1"/>
  <c r="BL5" i="7"/>
  <c r="AW5" i="7"/>
  <c r="AH5" i="7"/>
  <c r="S5" i="7"/>
  <c r="D5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5" i="7"/>
  <c r="A3" i="7"/>
  <c r="A2" i="7"/>
  <c r="A1" i="7"/>
  <c r="H5" i="3" l="1"/>
  <c r="F5" i="3" l="1"/>
  <c r="A16" i="8" l="1"/>
  <c r="A15" i="8"/>
  <c r="A38" i="8" l="1"/>
  <c r="A37" i="8"/>
  <c r="A36" i="8" l="1"/>
  <c r="A35" i="8"/>
  <c r="A34" i="8"/>
  <c r="A26" i="8"/>
  <c r="A25" i="8"/>
  <c r="A24" i="8"/>
  <c r="A14" i="8"/>
  <c r="A30" i="3" l="1"/>
  <c r="A29" i="3"/>
  <c r="A28" i="3"/>
  <c r="A3" i="8" l="1"/>
  <c r="A3" i="3"/>
  <c r="B4" i="6" l="1"/>
  <c r="J5" i="8" l="1"/>
  <c r="F5" i="8"/>
  <c r="D5" i="8"/>
  <c r="A17" i="8" l="1"/>
  <c r="A18" i="8"/>
  <c r="A19" i="8"/>
  <c r="A22" i="8"/>
  <c r="A20" i="8"/>
  <c r="A21" i="8"/>
  <c r="A23" i="8"/>
  <c r="A27" i="8"/>
  <c r="A28" i="8"/>
  <c r="A29" i="8"/>
  <c r="A32" i="8"/>
  <c r="A30" i="8"/>
  <c r="A31" i="8"/>
  <c r="A33" i="8"/>
  <c r="A8" i="8"/>
  <c r="A9" i="8"/>
  <c r="A12" i="8"/>
  <c r="A10" i="8"/>
  <c r="A11" i="8"/>
  <c r="A13" i="8"/>
  <c r="A7" i="8"/>
  <c r="A5" i="8"/>
  <c r="A2" i="8" l="1"/>
  <c r="A1" i="8" l="1"/>
  <c r="J5" i="3" l="1"/>
  <c r="A5" i="3"/>
  <c r="D5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2" i="3"/>
  <c r="A1" i="3"/>
  <c r="B3" i="6"/>
  <c r="B2" i="6"/>
  <c r="B1" i="6"/>
</calcChain>
</file>

<file path=xl/sharedStrings.xml><?xml version="1.0" encoding="utf-8"?>
<sst xmlns="http://schemas.openxmlformats.org/spreadsheetml/2006/main" count="1622" uniqueCount="555">
  <si>
    <t>1</t>
  </si>
  <si>
    <t>E777CCEA4FD100DFD7EE16954840BF73</t>
  </si>
  <si>
    <t>&lt;mi app="e" ver="19"&gt;
 &lt;rptloc guid="E777CCEA4FD100DFD7EE16954840BF73"&gt;&lt;ri name="N1-ПБ, 2-ПБ (03) Таблиця 2. Валютна структура розрахунків за операціями фінансового рахунку" id="99614D164BFEBC662FF5C8923A6962A3" path="\Stat\Public Objects\Reports\Платіжний баланс\N1-ПБ,N2-ПБ Звіт про фінансові операції з нерезидентами\N1-ПБ, 2-ПБ (03) Таблиця 2. Валютна структура розрахунків за операціями фінансового рахунку" hasPG="0" prompt="1"&gt;&lt;ci ps="Export Engine" srv="32SDAS01" prj="Stat" prjid="893CC86E46024158335B91809DD40D84" li="XC7593" am="s" /&gt;&lt;lu ut="30.05.2016 09:05:36" si="" msgID="" /&gt;&lt;/ri&gt;&lt;do pa="6" cdf="0" ab="0" dcom="0" oaw="1" phdr="1" rafg="1" cwd="2" saf="0" om="0" don="1" tws="0"  dai="0" cit="0" glo="11100"&gt;&lt;details dbit="11169976358211" dsel="173" /&gt; &lt;/do&gt;&lt;export pgopt="DEFAULT" /&gt;&lt;pgs&gt;&lt;pg rows="0" cols="0" nrr="0" nrc="0"&gt;&lt;bls&gt;&lt;bl sr="-1" sc="-1" rfetch="0" cfetch="0" posid="1" darows="7" dacols="1"&gt;&lt;excel&gt;&lt;epo ews="N1-ПБ, 2-ПБ (03) Таблиця 2. Вал" ece="A1" ptn="" rows="16" cols="29" /&gt;&lt;esdo ews="ChartData" ece="A1" ptn="" /&gt;&lt;/excel&gt;&lt;gridRng&gt;&lt;sect id="TITLE_AREA" rngprop="1:1:2:1"/&gt;&lt;sect id="ROWHEADERS_AREA" rngprop="3:1:7:1"/&gt;&lt;sect id="COLUMNHEADERS_AREA" rngprop="1:2:2:28"/&gt;&lt;sect id="DATA_AREA" rngprop="3:2:7:28"/&gt;&lt;/gridRng&gt;&lt;shapes/&gt;&lt;/bl&gt;&lt;/bls&gt;&lt;/pg&gt;&lt;/pgs&gt;&lt;/rptloc&gt; &lt;/mi&gt;</t>
  </si>
  <si>
    <t>Статті платіжного балансу</t>
  </si>
  <si>
    <t>Поточний рахунок</t>
  </si>
  <si>
    <t xml:space="preserve">   Товари та послуги</t>
  </si>
  <si>
    <t xml:space="preserve">          Товари </t>
  </si>
  <si>
    <t xml:space="preserve">          Послуги</t>
  </si>
  <si>
    <t xml:space="preserve">   Первинні доходи</t>
  </si>
  <si>
    <t xml:space="preserve">   Вторинні доходи</t>
  </si>
  <si>
    <t xml:space="preserve">   Інші </t>
  </si>
  <si>
    <t>Країни</t>
  </si>
  <si>
    <t>.</t>
  </si>
  <si>
    <t>2016</t>
  </si>
  <si>
    <t xml:space="preserve">                       виплати</t>
  </si>
  <si>
    <t xml:space="preserve">                        виплати</t>
  </si>
  <si>
    <t xml:space="preserve">                        надходження</t>
  </si>
  <si>
    <t xml:space="preserve">                       надходження</t>
  </si>
  <si>
    <t>укр</t>
  </si>
  <si>
    <t>eng</t>
  </si>
  <si>
    <t>Current account</t>
  </si>
  <si>
    <t xml:space="preserve">                  Receipts</t>
  </si>
  <si>
    <t xml:space="preserve">                    Payments</t>
  </si>
  <si>
    <t xml:space="preserve"> Goods and Services</t>
  </si>
  <si>
    <t xml:space="preserve">                   Payments</t>
  </si>
  <si>
    <t xml:space="preserve">          Goods</t>
  </si>
  <si>
    <t xml:space="preserve">          Services</t>
  </si>
  <si>
    <t xml:space="preserve">   Primary  Income</t>
  </si>
  <si>
    <t xml:space="preserve">   Secondary Income</t>
  </si>
  <si>
    <t xml:space="preserve">     Other</t>
  </si>
  <si>
    <t xml:space="preserve">                  Payments</t>
  </si>
  <si>
    <t>Countries</t>
  </si>
  <si>
    <t xml:space="preserve">                    Receipts</t>
  </si>
  <si>
    <t xml:space="preserve">                   Receipts</t>
  </si>
  <si>
    <t>BOP items</t>
  </si>
  <si>
    <t xml:space="preserve"> BOP items </t>
  </si>
  <si>
    <t>73.0</t>
  </si>
  <si>
    <t>0.2</t>
  </si>
  <si>
    <t>0.1</t>
  </si>
  <si>
    <t>1.0</t>
  </si>
  <si>
    <t>63.0</t>
  </si>
  <si>
    <t>4.0</t>
  </si>
  <si>
    <t>40.1</t>
  </si>
  <si>
    <t>0.3</t>
  </si>
  <si>
    <t>17.0</t>
  </si>
  <si>
    <t>0.8</t>
  </si>
  <si>
    <t>52.9</t>
  </si>
  <si>
    <t>74.3</t>
  </si>
  <si>
    <t>0.5</t>
  </si>
  <si>
    <t>51.4</t>
  </si>
  <si>
    <t>70.9</t>
  </si>
  <si>
    <t>72.8</t>
  </si>
  <si>
    <t>0.0</t>
  </si>
  <si>
    <t>3.0</t>
  </si>
  <si>
    <t>69.3</t>
  </si>
  <si>
    <t>0.9</t>
  </si>
  <si>
    <t>0.7</t>
  </si>
  <si>
    <t>37.2</t>
  </si>
  <si>
    <t>40.3</t>
  </si>
  <si>
    <t>27.0</t>
  </si>
  <si>
    <t>69.1</t>
  </si>
  <si>
    <t>0.4</t>
  </si>
  <si>
    <t>8.3</t>
  </si>
  <si>
    <t>4.3</t>
  </si>
  <si>
    <t>4.5</t>
  </si>
  <si>
    <t>2.9</t>
  </si>
  <si>
    <t>1.4</t>
  </si>
  <si>
    <t>2.2</t>
  </si>
  <si>
    <t>5.5</t>
  </si>
  <si>
    <t>3.2</t>
  </si>
  <si>
    <t>3.5</t>
  </si>
  <si>
    <t>6.6</t>
  </si>
  <si>
    <t>3.8</t>
  </si>
  <si>
    <t>7.7</t>
  </si>
  <si>
    <t>30.8</t>
  </si>
  <si>
    <t>14.5</t>
  </si>
  <si>
    <t>13.1</t>
  </si>
  <si>
    <t>14.2</t>
  </si>
  <si>
    <t>12.4</t>
  </si>
  <si>
    <t>21.6</t>
  </si>
  <si>
    <t>20.8</t>
  </si>
  <si>
    <t>18.2</t>
  </si>
  <si>
    <t>14.3</t>
  </si>
  <si>
    <t>1.2</t>
  </si>
  <si>
    <t>1.9</t>
  </si>
  <si>
    <t>1.3</t>
  </si>
  <si>
    <t>1.6</t>
  </si>
  <si>
    <t>1.1</t>
  </si>
  <si>
    <t>1.7</t>
  </si>
  <si>
    <t>3.4</t>
  </si>
  <si>
    <t>9.2</t>
  </si>
  <si>
    <t>8.4</t>
  </si>
  <si>
    <t>2.6</t>
  </si>
  <si>
    <t>14.8</t>
  </si>
  <si>
    <t>41.4</t>
  </si>
  <si>
    <t>0.6</t>
  </si>
  <si>
    <t>87.3</t>
  </si>
  <si>
    <t>38.6</t>
  </si>
  <si>
    <t>60.4</t>
  </si>
  <si>
    <t>37.0</t>
  </si>
  <si>
    <t>24.6</t>
  </si>
  <si>
    <t>14.9</t>
  </si>
  <si>
    <t>7.6</t>
  </si>
  <si>
    <t>7.3</t>
  </si>
  <si>
    <t>11.9</t>
  </si>
  <si>
    <t>1.5</t>
  </si>
  <si>
    <t>1.8</t>
  </si>
  <si>
    <t>74.6</t>
  </si>
  <si>
    <t>5.0</t>
  </si>
  <si>
    <t>58.6</t>
  </si>
  <si>
    <t>2.0</t>
  </si>
  <si>
    <t>7.4</t>
  </si>
  <si>
    <t>8.6</t>
  </si>
  <si>
    <t>3.7</t>
  </si>
  <si>
    <t>9.7</t>
  </si>
  <si>
    <t>23.5</t>
  </si>
  <si>
    <t>6.1</t>
  </si>
  <si>
    <t>2.4</t>
  </si>
  <si>
    <t>2.7</t>
  </si>
  <si>
    <t>2.1</t>
  </si>
  <si>
    <t>2.3</t>
  </si>
  <si>
    <t>69.9</t>
  </si>
  <si>
    <t>73.9</t>
  </si>
  <si>
    <t>71.3</t>
  </si>
  <si>
    <t>70.5</t>
  </si>
  <si>
    <t>73.3</t>
  </si>
  <si>
    <t>72.2</t>
  </si>
  <si>
    <t>69.6</t>
  </si>
  <si>
    <t>70.4</t>
  </si>
  <si>
    <t>73.8</t>
  </si>
  <si>
    <t>72.7</t>
  </si>
  <si>
    <t>72.1</t>
  </si>
  <si>
    <t>68.6</t>
  </si>
  <si>
    <t>67.4</t>
  </si>
  <si>
    <t>65.9</t>
  </si>
  <si>
    <t>66.6</t>
  </si>
  <si>
    <t>65.8</t>
  </si>
  <si>
    <t>59.7</t>
  </si>
  <si>
    <t>57.6</t>
  </si>
  <si>
    <t>69.7</t>
  </si>
  <si>
    <t>74.2</t>
  </si>
  <si>
    <t>73.2</t>
  </si>
  <si>
    <t>71.7</t>
  </si>
  <si>
    <t>71.8</t>
  </si>
  <si>
    <t>67.6</t>
  </si>
  <si>
    <t>60.2</t>
  </si>
  <si>
    <t>58.9</t>
  </si>
  <si>
    <t>74.4</t>
  </si>
  <si>
    <t>71.2</t>
  </si>
  <si>
    <t>62.8</t>
  </si>
  <si>
    <t>65.3</t>
  </si>
  <si>
    <t>66.3</t>
  </si>
  <si>
    <t>55.2</t>
  </si>
  <si>
    <t>49.8</t>
  </si>
  <si>
    <t>64.6</t>
  </si>
  <si>
    <t>74.8</t>
  </si>
  <si>
    <t>66.8</t>
  </si>
  <si>
    <t>64.5</t>
  </si>
  <si>
    <t>62.7</t>
  </si>
  <si>
    <t>75.1</t>
  </si>
  <si>
    <t>76.6</t>
  </si>
  <si>
    <t>56.2</t>
  </si>
  <si>
    <t>69.5</t>
  </si>
  <si>
    <t>83.5</t>
  </si>
  <si>
    <t>78.9</t>
  </si>
  <si>
    <t>86.5</t>
  </si>
  <si>
    <t>83.3</t>
  </si>
  <si>
    <t>85.7</t>
  </si>
  <si>
    <t>62.5</t>
  </si>
  <si>
    <t>63.7</t>
  </si>
  <si>
    <t>46.7</t>
  </si>
  <si>
    <t>52.4</t>
  </si>
  <si>
    <t>46.5</t>
  </si>
  <si>
    <t>48.7</t>
  </si>
  <si>
    <t>43.1</t>
  </si>
  <si>
    <t>43.2</t>
  </si>
  <si>
    <t>42.9</t>
  </si>
  <si>
    <t>85.5</t>
  </si>
  <si>
    <t>64.8</t>
  </si>
  <si>
    <t>72.5</t>
  </si>
  <si>
    <t>66.2</t>
  </si>
  <si>
    <t>59.5</t>
  </si>
  <si>
    <t>34.9</t>
  </si>
  <si>
    <t>45.3</t>
  </si>
  <si>
    <t>53.7</t>
  </si>
  <si>
    <t>57.4</t>
  </si>
  <si>
    <t>30.1</t>
  </si>
  <si>
    <t>27.4</t>
  </si>
  <si>
    <t>23.6</t>
  </si>
  <si>
    <t>26.3</t>
  </si>
  <si>
    <t>5.6</t>
  </si>
  <si>
    <t>12.0</t>
  </si>
  <si>
    <t>13.0</t>
  </si>
  <si>
    <t>16.0</t>
  </si>
  <si>
    <t>6.0</t>
  </si>
  <si>
    <t>7.0</t>
  </si>
  <si>
    <t>8.0</t>
  </si>
  <si>
    <t>11.4</t>
  </si>
  <si>
    <t>5.1</t>
  </si>
  <si>
    <t>4.7</t>
  </si>
  <si>
    <t>13.9</t>
  </si>
  <si>
    <t>6.4</t>
  </si>
  <si>
    <t>13.5</t>
  </si>
  <si>
    <t>7.1</t>
  </si>
  <si>
    <t>4.2</t>
  </si>
  <si>
    <t>13.7</t>
  </si>
  <si>
    <t>13.3</t>
  </si>
  <si>
    <t>6.9</t>
  </si>
  <si>
    <t>2.5</t>
  </si>
  <si>
    <t>11.3</t>
  </si>
  <si>
    <t>11.6</t>
  </si>
  <si>
    <t>6.7</t>
  </si>
  <si>
    <t>7.5</t>
  </si>
  <si>
    <t>4.6</t>
  </si>
  <si>
    <t>13.4</t>
  </si>
  <si>
    <t>3.9</t>
  </si>
  <si>
    <t>5.4</t>
  </si>
  <si>
    <t>13.6</t>
  </si>
  <si>
    <t>5.7</t>
  </si>
  <si>
    <t>4.4</t>
  </si>
  <si>
    <t>3.1</t>
  </si>
  <si>
    <t>3.3</t>
  </si>
  <si>
    <t>14.6</t>
  </si>
  <si>
    <t>12.6</t>
  </si>
  <si>
    <t>8.2</t>
  </si>
  <si>
    <t>12.2</t>
  </si>
  <si>
    <t>15.7</t>
  </si>
  <si>
    <t>7.2</t>
  </si>
  <si>
    <t>16.4</t>
  </si>
  <si>
    <t>22.1</t>
  </si>
  <si>
    <t>8.8</t>
  </si>
  <si>
    <t>8.9</t>
  </si>
  <si>
    <t>7.9</t>
  </si>
  <si>
    <t>7.8</t>
  </si>
  <si>
    <t>17.7</t>
  </si>
  <si>
    <t>10.1</t>
  </si>
  <si>
    <t>12.8</t>
  </si>
  <si>
    <t>16.7</t>
  </si>
  <si>
    <t>15.8</t>
  </si>
  <si>
    <t>5.3</t>
  </si>
  <si>
    <t>18.3</t>
  </si>
  <si>
    <t>4.1</t>
  </si>
  <si>
    <t>23.1</t>
  </si>
  <si>
    <t>23.3</t>
  </si>
  <si>
    <t>8.7</t>
  </si>
  <si>
    <t>4.9</t>
  </si>
  <si>
    <t>9.4</t>
  </si>
  <si>
    <t>6.3</t>
  </si>
  <si>
    <t>15.5</t>
  </si>
  <si>
    <t>20.0</t>
  </si>
  <si>
    <t>31.6</t>
  </si>
  <si>
    <t>39.9</t>
  </si>
  <si>
    <t>29.0</t>
  </si>
  <si>
    <t>26.0</t>
  </si>
  <si>
    <t>28.0</t>
  </si>
  <si>
    <t>32.5</t>
  </si>
  <si>
    <t>34.7</t>
  </si>
  <si>
    <t>47.9</t>
  </si>
  <si>
    <t>45.1</t>
  </si>
  <si>
    <t>59.1</t>
  </si>
  <si>
    <t>53.3</t>
  </si>
  <si>
    <t>56.4</t>
  </si>
  <si>
    <t>31.0</t>
  </si>
  <si>
    <t>33.0</t>
  </si>
  <si>
    <t>42.0</t>
  </si>
  <si>
    <t>49.0</t>
  </si>
  <si>
    <t>16.3</t>
  </si>
  <si>
    <t>21.7</t>
  </si>
  <si>
    <t>26.5</t>
  </si>
  <si>
    <t>22.6</t>
  </si>
  <si>
    <t>28.1</t>
  </si>
  <si>
    <t>10.9</t>
  </si>
  <si>
    <t>10.7</t>
  </si>
  <si>
    <t>20.5</t>
  </si>
  <si>
    <t>16.9</t>
  </si>
  <si>
    <t>21.8</t>
  </si>
  <si>
    <t>14.1</t>
  </si>
  <si>
    <t>20.3</t>
  </si>
  <si>
    <t>28.7</t>
  </si>
  <si>
    <t>25.1</t>
  </si>
  <si>
    <t>22.8</t>
  </si>
  <si>
    <t>20.1</t>
  </si>
  <si>
    <t>30.3</t>
  </si>
  <si>
    <t>22.3</t>
  </si>
  <si>
    <t>18.1</t>
  </si>
  <si>
    <t>26.9</t>
  </si>
  <si>
    <t>28.6</t>
  </si>
  <si>
    <t>23.9</t>
  </si>
  <si>
    <t>20.7</t>
  </si>
  <si>
    <t>28.5</t>
  </si>
  <si>
    <t>24.9</t>
  </si>
  <si>
    <t>31.8</t>
  </si>
  <si>
    <t>29.9</t>
  </si>
  <si>
    <t>20.2</t>
  </si>
  <si>
    <t>18.7</t>
  </si>
  <si>
    <t>27.8</t>
  </si>
  <si>
    <t>2.8</t>
  </si>
  <si>
    <t>53.8</t>
  </si>
  <si>
    <t>18.5</t>
  </si>
  <si>
    <t>32.3</t>
  </si>
  <si>
    <t>50.0</t>
  </si>
  <si>
    <t>70.1</t>
  </si>
  <si>
    <t>44.4</t>
  </si>
  <si>
    <t>55.1</t>
  </si>
  <si>
    <t>8.5</t>
  </si>
  <si>
    <t>82.6</t>
  </si>
  <si>
    <t>55.7</t>
  </si>
  <si>
    <t>40.8</t>
  </si>
  <si>
    <t>24.3</t>
  </si>
  <si>
    <t>38.2</t>
  </si>
  <si>
    <t>56.6</t>
  </si>
  <si>
    <t>73.5</t>
  </si>
  <si>
    <t>57.5</t>
  </si>
  <si>
    <t>19.5</t>
  </si>
  <si>
    <t>44.5</t>
  </si>
  <si>
    <t>73.1</t>
  </si>
  <si>
    <t>50.1</t>
  </si>
  <si>
    <t>18.0</t>
  </si>
  <si>
    <t>35.7</t>
  </si>
  <si>
    <t>53.2</t>
  </si>
  <si>
    <t>72.0</t>
  </si>
  <si>
    <t>52.6</t>
  </si>
  <si>
    <t>50.6</t>
  </si>
  <si>
    <t>49.5</t>
  </si>
  <si>
    <t>59.9</t>
  </si>
  <si>
    <t>38.7</t>
  </si>
  <si>
    <t>51.5</t>
  </si>
  <si>
    <t>36.8</t>
  </si>
  <si>
    <t>72.3</t>
  </si>
  <si>
    <t>79.6</t>
  </si>
  <si>
    <t>25.7</t>
  </si>
  <si>
    <t xml:space="preserve">     Європа</t>
  </si>
  <si>
    <t xml:space="preserve">     Азія</t>
  </si>
  <si>
    <t xml:space="preserve">     Африка</t>
  </si>
  <si>
    <t xml:space="preserve">     Америка</t>
  </si>
  <si>
    <t xml:space="preserve">     Австралія і Океанія</t>
  </si>
  <si>
    <t>Експорт товарів та послуг − усього</t>
  </si>
  <si>
    <t xml:space="preserve">Імпорт товарів та послуг − усього </t>
  </si>
  <si>
    <t xml:space="preserve">Зовнішньоторговельний оборот  − усього </t>
  </si>
  <si>
    <t>EXPORTS OF GOODS AND SERVICES (total)</t>
  </si>
  <si>
    <t xml:space="preserve">   Europe</t>
  </si>
  <si>
    <t xml:space="preserve">   Asia</t>
  </si>
  <si>
    <t xml:space="preserve">   America</t>
  </si>
  <si>
    <t>IMPORTS OF GOODS AND SERVICES (total)</t>
  </si>
  <si>
    <t>EXTERNAL TRADE TURNOVER (total)</t>
  </si>
  <si>
    <t>61.0</t>
  </si>
  <si>
    <t>26.4</t>
  </si>
  <si>
    <t>49.1</t>
  </si>
  <si>
    <t>23.0</t>
  </si>
  <si>
    <t>39.3</t>
  </si>
  <si>
    <t>58.8</t>
  </si>
  <si>
    <t>26.7</t>
  </si>
  <si>
    <t>37.9</t>
  </si>
  <si>
    <t>47.1</t>
  </si>
  <si>
    <t>64.3</t>
  </si>
  <si>
    <t>57.9</t>
  </si>
  <si>
    <t>27.2</t>
  </si>
  <si>
    <t>48.6</t>
  </si>
  <si>
    <t>70.6</t>
  </si>
  <si>
    <t>56.0</t>
  </si>
  <si>
    <t>32.0</t>
  </si>
  <si>
    <t>12.9</t>
  </si>
  <si>
    <t>51.7</t>
  </si>
  <si>
    <t>66.7</t>
  </si>
  <si>
    <t>47.6</t>
  </si>
  <si>
    <t>59.6</t>
  </si>
  <si>
    <t>46.6</t>
  </si>
  <si>
    <t>37.1</t>
  </si>
  <si>
    <t>47.2</t>
  </si>
  <si>
    <t>47.0</t>
  </si>
  <si>
    <t>27.1</t>
  </si>
  <si>
    <t>54.9</t>
  </si>
  <si>
    <t>82.9</t>
  </si>
  <si>
    <t>16.2</t>
  </si>
  <si>
    <t>57.8</t>
  </si>
  <si>
    <t>43.8</t>
  </si>
  <si>
    <t>57.0</t>
  </si>
  <si>
    <t>60.5</t>
  </si>
  <si>
    <t>51.8</t>
  </si>
  <si>
    <t>Примітки:</t>
  </si>
  <si>
    <t>Notes:</t>
  </si>
  <si>
    <t xml:space="preserve">2. Розрахунок валютної стркутури базується на даних банків (підприємств) про фінансові операції з нерезидентами та починаючи з ІІІ кв 2022 р. містить дорахунок обсягів надходження/вибуття коштів від нерезидентів у гривнях. </t>
  </si>
  <si>
    <t xml:space="preserve">2. Currency Composition of the Settlements for the BOP Current Account Transactions are based on banks (enterprises) data for financial transactions with nonresidents and since Q:III 2022 are included receipts/payments from nonresidents in Ukrainian Hryvnia </t>
  </si>
  <si>
    <t xml:space="preserve">Довідково: </t>
  </si>
  <si>
    <t>країни ЄС</t>
  </si>
  <si>
    <t>країни СНД</t>
  </si>
  <si>
    <t>Reference:</t>
  </si>
  <si>
    <t>EU countries</t>
  </si>
  <si>
    <t>CIS countries</t>
  </si>
  <si>
    <t xml:space="preserve">       у т.ч. США</t>
  </si>
  <si>
    <t xml:space="preserve">  including USA</t>
  </si>
  <si>
    <t>Australia and Oceania</t>
  </si>
  <si>
    <t>Africa</t>
  </si>
  <si>
    <t>37.3</t>
  </si>
  <si>
    <t>35.2</t>
  </si>
  <si>
    <t>78.4</t>
  </si>
  <si>
    <t>41.9</t>
  </si>
  <si>
    <t>42.7</t>
  </si>
  <si>
    <t>63.2</t>
  </si>
  <si>
    <t>37.7</t>
  </si>
  <si>
    <t>18.4</t>
  </si>
  <si>
    <t>85.0</t>
  </si>
  <si>
    <t>55.9</t>
  </si>
  <si>
    <t>1.2  Динаміка валютної структури розрахунків за операціями поточного рахунку платіжного балансу</t>
  </si>
  <si>
    <t>1.2 Dynamics of the Currency Composition of Settlements for the BOP Current Account Transactions</t>
  </si>
  <si>
    <t>Долар США</t>
  </si>
  <si>
    <t>Російський рубль</t>
  </si>
  <si>
    <t>Євро</t>
  </si>
  <si>
    <t>Українська гривня</t>
  </si>
  <si>
    <t>Інші валюти</t>
  </si>
  <si>
    <t>2010</t>
  </si>
  <si>
    <t>2011</t>
  </si>
  <si>
    <t>2012</t>
  </si>
  <si>
    <t>2013</t>
  </si>
  <si>
    <t>2017</t>
  </si>
  <si>
    <t>2018</t>
  </si>
  <si>
    <t>2019</t>
  </si>
  <si>
    <t>2020</t>
  </si>
  <si>
    <t>US Dollar</t>
  </si>
  <si>
    <t>Russian Ruble</t>
  </si>
  <si>
    <t>Euro</t>
  </si>
  <si>
    <t>Ukrainian Hryvnia</t>
  </si>
  <si>
    <t>Other Currencies</t>
  </si>
  <si>
    <t>28.3</t>
  </si>
  <si>
    <t>65.5</t>
  </si>
  <si>
    <t>55.0</t>
  </si>
  <si>
    <t>53.4</t>
  </si>
  <si>
    <t>42.8</t>
  </si>
  <si>
    <t>74.0</t>
  </si>
  <si>
    <t>67.8</t>
  </si>
  <si>
    <t>22.4</t>
  </si>
  <si>
    <t>23.2</t>
  </si>
  <si>
    <t>27.7</t>
  </si>
  <si>
    <t>67.5</t>
  </si>
  <si>
    <t>28.8</t>
  </si>
  <si>
    <t>27.6</t>
  </si>
  <si>
    <t>41.2</t>
  </si>
  <si>
    <t>45.9</t>
  </si>
  <si>
    <t>9.8</t>
  </si>
  <si>
    <t>65.4</t>
  </si>
  <si>
    <t>28.2</t>
  </si>
  <si>
    <t>41.5</t>
  </si>
  <si>
    <t>45.8</t>
  </si>
  <si>
    <t>60.9</t>
  </si>
  <si>
    <t>58.0</t>
  </si>
  <si>
    <t>31.7</t>
  </si>
  <si>
    <t>80.9</t>
  </si>
  <si>
    <t>86.2</t>
  </si>
  <si>
    <t>80.5</t>
  </si>
  <si>
    <t>15.1</t>
  </si>
  <si>
    <t>87.9</t>
  </si>
  <si>
    <t>89.9</t>
  </si>
  <si>
    <t>87.6</t>
  </si>
  <si>
    <t>81.1</t>
  </si>
  <si>
    <t>77.8</t>
  </si>
  <si>
    <t>77.9</t>
  </si>
  <si>
    <t>68.3</t>
  </si>
  <si>
    <t>32.9</t>
  </si>
  <si>
    <t>45.5</t>
  </si>
  <si>
    <t>35.0</t>
  </si>
  <si>
    <t>37.8</t>
  </si>
  <si>
    <t>76.0</t>
  </si>
  <si>
    <t>56.3</t>
  </si>
  <si>
    <t>96.2</t>
  </si>
  <si>
    <t>40.0</t>
  </si>
  <si>
    <t>2022</t>
  </si>
  <si>
    <t xml:space="preserve"> 2023       </t>
  </si>
  <si>
    <t>49.9</t>
  </si>
  <si>
    <t>60.6</t>
  </si>
  <si>
    <t>30.7</t>
  </si>
  <si>
    <t>88.2</t>
  </si>
  <si>
    <t>12.1</t>
  </si>
  <si>
    <t>62.3</t>
  </si>
  <si>
    <t>47.8</t>
  </si>
  <si>
    <t>30.5</t>
  </si>
  <si>
    <t>44.9</t>
  </si>
  <si>
    <t>45.6</t>
  </si>
  <si>
    <t>37.6</t>
  </si>
  <si>
    <t>35.5</t>
  </si>
  <si>
    <t>38.0</t>
  </si>
  <si>
    <t>19.4</t>
  </si>
  <si>
    <t>10.2</t>
  </si>
  <si>
    <t>68.1</t>
  </si>
  <si>
    <t>48.8</t>
  </si>
  <si>
    <t>52.5</t>
  </si>
  <si>
    <t>19.8</t>
  </si>
  <si>
    <t>2023</t>
  </si>
  <si>
    <t xml:space="preserve"> 2023      </t>
  </si>
  <si>
    <t>91.1</t>
  </si>
  <si>
    <t>38.3</t>
  </si>
  <si>
    <t>46.8</t>
  </si>
  <si>
    <t>34.4</t>
  </si>
  <si>
    <t>84.0</t>
  </si>
  <si>
    <t>86.3</t>
  </si>
  <si>
    <t>79.0</t>
  </si>
  <si>
    <t>55.4</t>
  </si>
  <si>
    <t>40.5</t>
  </si>
  <si>
    <t>84.8</t>
  </si>
  <si>
    <t>89.1</t>
  </si>
  <si>
    <t>89.2</t>
  </si>
  <si>
    <t>82.8</t>
  </si>
  <si>
    <t>91.9</t>
  </si>
  <si>
    <t>13.2</t>
  </si>
  <si>
    <t>60.3</t>
  </si>
  <si>
    <t>53.0</t>
  </si>
  <si>
    <t>46.2</t>
  </si>
  <si>
    <t>68.4</t>
  </si>
  <si>
    <t>42.2</t>
  </si>
  <si>
    <t>10.6</t>
  </si>
  <si>
    <t>65.6</t>
  </si>
  <si>
    <t>43.9</t>
  </si>
  <si>
    <t>97.3</t>
  </si>
  <si>
    <t>95.3</t>
  </si>
  <si>
    <t xml:space="preserve"> 2024      </t>
  </si>
  <si>
    <t xml:space="preserve"> 2024     </t>
  </si>
  <si>
    <t>64.4</t>
  </si>
  <si>
    <t>96.0</t>
  </si>
  <si>
    <t>90.4</t>
  </si>
  <si>
    <t>47.7</t>
  </si>
  <si>
    <t>85.3</t>
  </si>
  <si>
    <t>86.9</t>
  </si>
  <si>
    <t>86.8</t>
  </si>
  <si>
    <t>79.8</t>
  </si>
  <si>
    <t>83.2</t>
  </si>
  <si>
    <t>71.0</t>
  </si>
  <si>
    <t>86.0</t>
  </si>
  <si>
    <t>89.5</t>
  </si>
  <si>
    <t>89.6</t>
  </si>
  <si>
    <t>88.3</t>
  </si>
  <si>
    <t>53.1</t>
  </si>
  <si>
    <t>42.4</t>
  </si>
  <si>
    <t>55.6</t>
  </si>
  <si>
    <t>10.5</t>
  </si>
  <si>
    <t>67.2</t>
  </si>
  <si>
    <t>40.7</t>
  </si>
  <si>
    <t>12.5</t>
  </si>
  <si>
    <t>9.0</t>
  </si>
  <si>
    <t>60.1</t>
  </si>
  <si>
    <t>52.2</t>
  </si>
  <si>
    <t>61.7</t>
  </si>
  <si>
    <t>59.0</t>
  </si>
  <si>
    <t>83.7</t>
  </si>
  <si>
    <t>50.5</t>
  </si>
  <si>
    <t>63.9</t>
  </si>
  <si>
    <t>68.8</t>
  </si>
  <si>
    <t>58.5</t>
  </si>
  <si>
    <t>47.4</t>
  </si>
  <si>
    <t>36.6</t>
  </si>
  <si>
    <t>39.7</t>
  </si>
  <si>
    <t>25.4</t>
  </si>
  <si>
    <t>39.2</t>
  </si>
  <si>
    <t>1. З 2014 року дані подаються без урахування тимчасово окупованої російською федерацією території України.</t>
  </si>
  <si>
    <t>1. Since 2014, data exclude the temporarily occupied by the russian federation territories of Ukraine.</t>
  </si>
  <si>
    <t>Примітка: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</si>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</sst>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mmm\ yyyy"/>
  </numFmts>
  <fonts count="47" x14ac:knownFonts="1">
    <font>
      <sz val="10"/>
      <color rgb="FF000000"/>
      <name val="Arial"/>
    </font>
    <font>
      <sz val="8"/>
      <name val="Arial"/>
      <family val="2"/>
      <charset val="204"/>
    </font>
    <font>
      <sz val="10"/>
      <name val="Times New Roman Cyr"/>
    </font>
    <font>
      <u/>
      <sz val="10"/>
      <color theme="10"/>
      <name val="Arial Cyr"/>
      <charset val="204"/>
    </font>
    <font>
      <sz val="10"/>
      <color theme="1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indexed="2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indexed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3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0" tint="-0.14999847407452621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i/>
      <u/>
      <sz val="10"/>
      <color indexed="30"/>
      <name val="Arial"/>
      <family val="2"/>
      <charset val="204"/>
    </font>
    <font>
      <sz val="9"/>
      <color indexed="9"/>
      <name val="Arial"/>
      <family val="2"/>
      <charset val="204"/>
    </font>
    <font>
      <sz val="9"/>
      <color theme="0"/>
      <name val="Arial"/>
      <family val="2"/>
      <charset val="204"/>
    </font>
    <font>
      <b/>
      <sz val="11"/>
      <color indexed="9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indexed="9"/>
      <name val="Arial"/>
      <family val="2"/>
      <charset val="204"/>
    </font>
    <font>
      <sz val="11"/>
      <color theme="0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9"/>
      <color indexed="9"/>
      <name val="Arial"/>
      <family val="2"/>
      <charset val="204"/>
    </font>
    <font>
      <b/>
      <sz val="9"/>
      <color theme="0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i/>
      <sz val="10"/>
      <color theme="0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6" fillId="0" borderId="0"/>
    <xf numFmtId="0" fontId="22" fillId="0" borderId="0"/>
    <xf numFmtId="0" fontId="22" fillId="0" borderId="0"/>
    <xf numFmtId="0" fontId="2" fillId="0" borderId="0"/>
    <xf numFmtId="0" fontId="9" fillId="0" borderId="0"/>
  </cellStyleXfs>
  <cellXfs count="229">
    <xf numFmtId="0" fontId="0" fillId="0" borderId="0" xfId="0"/>
    <xf numFmtId="0" fontId="5" fillId="2" borderId="0" xfId="1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49" fontId="6" fillId="3" borderId="0" xfId="0" applyNumberFormat="1" applyFont="1" applyFill="1" applyBorder="1" applyAlignment="1">
      <alignment horizontal="center"/>
    </xf>
    <xf numFmtId="49" fontId="9" fillId="3" borderId="0" xfId="0" applyNumberFormat="1" applyFont="1" applyFill="1" applyBorder="1" applyAlignment="1">
      <alignment horizontal="center"/>
    </xf>
    <xf numFmtId="49" fontId="9" fillId="3" borderId="9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49" fontId="9" fillId="3" borderId="5" xfId="0" applyNumberFormat="1" applyFont="1" applyFill="1" applyBorder="1" applyAlignment="1">
      <alignment horizontal="center"/>
    </xf>
    <xf numFmtId="49" fontId="9" fillId="3" borderId="10" xfId="0" applyNumberFormat="1" applyFont="1" applyFill="1" applyBorder="1" applyAlignment="1">
      <alignment horizontal="center"/>
    </xf>
    <xf numFmtId="0" fontId="9" fillId="2" borderId="0" xfId="0" applyFont="1" applyFill="1"/>
    <xf numFmtId="2" fontId="9" fillId="2" borderId="0" xfId="0" applyNumberFormat="1" applyFont="1" applyFill="1"/>
    <xf numFmtId="0" fontId="9" fillId="3" borderId="0" xfId="0" applyFont="1" applyFill="1"/>
    <xf numFmtId="49" fontId="6" fillId="3" borderId="5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7" fillId="2" borderId="1" xfId="0" applyNumberFormat="1" applyFont="1" applyFill="1" applyBorder="1" applyAlignment="1"/>
    <xf numFmtId="164" fontId="10" fillId="2" borderId="1" xfId="0" applyNumberFormat="1" applyFont="1" applyFill="1" applyBorder="1" applyAlignment="1"/>
    <xf numFmtId="164" fontId="10" fillId="2" borderId="6" xfId="0" applyNumberFormat="1" applyFont="1" applyFill="1" applyBorder="1" applyAlignment="1"/>
    <xf numFmtId="164" fontId="10" fillId="3" borderId="3" xfId="0" applyNumberFormat="1" applyFont="1" applyFill="1" applyBorder="1" applyAlignment="1">
      <alignment horizontal="left"/>
    </xf>
    <xf numFmtId="164" fontId="10" fillId="3" borderId="2" xfId="0" applyNumberFormat="1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center"/>
    </xf>
    <xf numFmtId="49" fontId="11" fillId="3" borderId="9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left"/>
    </xf>
    <xf numFmtId="164" fontId="14" fillId="2" borderId="3" xfId="0" applyNumberFormat="1" applyFont="1" applyFill="1" applyBorder="1" applyAlignment="1">
      <alignment horizontal="left"/>
    </xf>
    <xf numFmtId="164" fontId="14" fillId="2" borderId="2" xfId="0" applyNumberFormat="1" applyFont="1" applyFill="1" applyBorder="1" applyAlignment="1">
      <alignment horizontal="left"/>
    </xf>
    <xf numFmtId="0" fontId="9" fillId="2" borderId="0" xfId="0" applyFont="1" applyFill="1" applyBorder="1"/>
    <xf numFmtId="0" fontId="9" fillId="3" borderId="0" xfId="0" applyFont="1" applyFill="1" applyBorder="1"/>
    <xf numFmtId="164" fontId="6" fillId="2" borderId="3" xfId="0" applyNumberFormat="1" applyFont="1" applyFill="1" applyBorder="1" applyAlignment="1">
      <alignment horizontal="left"/>
    </xf>
    <xf numFmtId="164" fontId="14" fillId="2" borderId="2" xfId="0" applyNumberFormat="1" applyFont="1" applyFill="1" applyBorder="1" applyAlignment="1"/>
    <xf numFmtId="0" fontId="9" fillId="2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164" fontId="9" fillId="3" borderId="0" xfId="0" applyNumberFormat="1" applyFont="1" applyFill="1" applyBorder="1" applyAlignment="1">
      <alignment horizontal="center"/>
    </xf>
    <xf numFmtId="164" fontId="14" fillId="2" borderId="8" xfId="0" applyNumberFormat="1" applyFont="1" applyFill="1" applyBorder="1" applyAlignment="1">
      <alignment horizontal="left"/>
    </xf>
    <xf numFmtId="164" fontId="14" fillId="2" borderId="4" xfId="0" applyNumberFormat="1" applyFont="1" applyFill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0" fontId="8" fillId="2" borderId="0" xfId="2" applyFont="1" applyFill="1"/>
    <xf numFmtId="0" fontId="6" fillId="2" borderId="0" xfId="0" applyFont="1" applyFill="1" applyAlignment="1"/>
    <xf numFmtId="49" fontId="9" fillId="3" borderId="7" xfId="0" applyNumberFormat="1" applyFont="1" applyFill="1" applyBorder="1"/>
    <xf numFmtId="49" fontId="9" fillId="3" borderId="12" xfId="0" applyNumberFormat="1" applyFont="1" applyFill="1" applyBorder="1"/>
    <xf numFmtId="164" fontId="11" fillId="3" borderId="3" xfId="0" applyNumberFormat="1" applyFont="1" applyFill="1" applyBorder="1" applyAlignment="1">
      <alignment horizontal="left"/>
    </xf>
    <xf numFmtId="164" fontId="9" fillId="2" borderId="8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5" fillId="2" borderId="0" xfId="1" applyFont="1" applyFill="1"/>
    <xf numFmtId="164" fontId="7" fillId="2" borderId="0" xfId="0" applyNumberFormat="1" applyFont="1" applyFill="1"/>
    <xf numFmtId="0" fontId="15" fillId="2" borderId="0" xfId="1" applyFont="1" applyFill="1" applyAlignment="1" applyProtection="1">
      <alignment wrapText="1"/>
    </xf>
    <xf numFmtId="2" fontId="15" fillId="2" borderId="0" xfId="1" applyNumberFormat="1" applyFont="1" applyFill="1" applyAlignment="1" applyProtection="1">
      <alignment horizontal="left" wrapText="1"/>
    </xf>
    <xf numFmtId="0" fontId="6" fillId="3" borderId="0" xfId="0" applyFont="1" applyFill="1"/>
    <xf numFmtId="0" fontId="8" fillId="3" borderId="0" xfId="0" applyFont="1" applyFill="1"/>
    <xf numFmtId="49" fontId="7" fillId="3" borderId="1" xfId="0" applyNumberFormat="1" applyFont="1" applyFill="1" applyBorder="1" applyAlignment="1">
      <alignment horizontal="center" vertical="center" wrapText="1"/>
    </xf>
    <xf numFmtId="49" fontId="27" fillId="3" borderId="0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24" fillId="3" borderId="0" xfId="0" applyNumberFormat="1" applyFont="1" applyFill="1"/>
    <xf numFmtId="0" fontId="6" fillId="3" borderId="0" xfId="0" applyFont="1" applyFill="1" applyBorder="1"/>
    <xf numFmtId="0" fontId="7" fillId="3" borderId="0" xfId="0" applyFont="1" applyFill="1"/>
    <xf numFmtId="0" fontId="5" fillId="3" borderId="0" xfId="1" applyFont="1" applyFill="1"/>
    <xf numFmtId="164" fontId="11" fillId="3" borderId="1" xfId="0" applyNumberFormat="1" applyFont="1" applyFill="1" applyBorder="1"/>
    <xf numFmtId="164" fontId="10" fillId="3" borderId="1" xfId="0" applyNumberFormat="1" applyFont="1" applyFill="1" applyBorder="1"/>
    <xf numFmtId="164" fontId="10" fillId="3" borderId="6" xfId="0" applyNumberFormat="1" applyFont="1" applyFill="1" applyBorder="1"/>
    <xf numFmtId="49" fontId="7" fillId="3" borderId="7" xfId="0" applyNumberFormat="1" applyFont="1" applyFill="1" applyBorder="1" applyAlignment="1">
      <alignment horizontal="center"/>
    </xf>
    <xf numFmtId="0" fontId="12" fillId="3" borderId="0" xfId="0" applyFont="1" applyFill="1"/>
    <xf numFmtId="0" fontId="7" fillId="3" borderId="3" xfId="0" applyFont="1" applyFill="1" applyBorder="1" applyAlignment="1"/>
    <xf numFmtId="0" fontId="10" fillId="3" borderId="3" xfId="0" applyFont="1" applyFill="1" applyBorder="1" applyAlignment="1"/>
    <xf numFmtId="0" fontId="10" fillId="3" borderId="2" xfId="0" applyFont="1" applyFill="1" applyBorder="1" applyAlignment="1"/>
    <xf numFmtId="0" fontId="14" fillId="3" borderId="3" xfId="0" applyFont="1" applyFill="1" applyBorder="1" applyAlignment="1"/>
    <xf numFmtId="0" fontId="14" fillId="3" borderId="2" xfId="0" applyFont="1" applyFill="1" applyBorder="1" applyAlignment="1"/>
    <xf numFmtId="0" fontId="8" fillId="3" borderId="3" xfId="0" applyFont="1" applyFill="1" applyBorder="1" applyAlignment="1"/>
    <xf numFmtId="0" fontId="13" fillId="3" borderId="3" xfId="0" applyFont="1" applyFill="1" applyBorder="1" applyAlignment="1"/>
    <xf numFmtId="164" fontId="9" fillId="3" borderId="0" xfId="5" applyNumberFormat="1" applyFont="1" applyFill="1" applyBorder="1" applyAlignment="1">
      <alignment horizontal="center"/>
    </xf>
    <xf numFmtId="49" fontId="9" fillId="3" borderId="0" xfId="5" applyNumberFormat="1" applyFont="1" applyFill="1" applyBorder="1" applyAlignment="1">
      <alignment horizontal="center"/>
    </xf>
    <xf numFmtId="164" fontId="9" fillId="3" borderId="9" xfId="5" applyNumberFormat="1" applyFont="1" applyFill="1" applyBorder="1" applyAlignment="1">
      <alignment horizontal="center"/>
    </xf>
    <xf numFmtId="49" fontId="9" fillId="3" borderId="9" xfId="5" applyNumberFormat="1" applyFont="1" applyFill="1" applyBorder="1" applyAlignment="1">
      <alignment horizontal="center"/>
    </xf>
    <xf numFmtId="0" fontId="29" fillId="2" borderId="0" xfId="0" applyFont="1" applyFill="1"/>
    <xf numFmtId="164" fontId="9" fillId="2" borderId="0" xfId="0" applyNumberFormat="1" applyFont="1" applyFill="1" applyBorder="1" applyAlignment="1">
      <alignment horizontal="left"/>
    </xf>
    <xf numFmtId="165" fontId="13" fillId="3" borderId="2" xfId="3" applyNumberFormat="1" applyFont="1" applyFill="1" applyBorder="1" applyAlignment="1">
      <alignment horizontal="left" indent="1"/>
    </xf>
    <xf numFmtId="0" fontId="10" fillId="3" borderId="5" xfId="0" applyFont="1" applyFill="1" applyBorder="1" applyAlignment="1"/>
    <xf numFmtId="0" fontId="8" fillId="3" borderId="3" xfId="0" applyFont="1" applyFill="1" applyBorder="1" applyAlignment="1">
      <alignment horizontal="left" indent="2"/>
    </xf>
    <xf numFmtId="0" fontId="8" fillId="3" borderId="8" xfId="0" applyFont="1" applyFill="1" applyBorder="1" applyAlignment="1">
      <alignment horizontal="left" indent="2"/>
    </xf>
    <xf numFmtId="0" fontId="10" fillId="3" borderId="0" xfId="0" applyFont="1" applyFill="1" applyBorder="1" applyAlignment="1"/>
    <xf numFmtId="0" fontId="14" fillId="3" borderId="0" xfId="0" applyFont="1" applyFill="1" applyBorder="1" applyAlignment="1"/>
    <xf numFmtId="0" fontId="13" fillId="3" borderId="0" xfId="0" applyFont="1" applyFill="1" applyBorder="1" applyAlignment="1"/>
    <xf numFmtId="164" fontId="10" fillId="3" borderId="12" xfId="0" applyNumberFormat="1" applyFont="1" applyFill="1" applyBorder="1"/>
    <xf numFmtId="0" fontId="30" fillId="3" borderId="0" xfId="0" applyFont="1" applyFill="1"/>
    <xf numFmtId="0" fontId="6" fillId="3" borderId="3" xfId="0" applyFont="1" applyFill="1" applyBorder="1" applyAlignment="1">
      <alignment horizontal="left" indent="1"/>
    </xf>
    <xf numFmtId="0" fontId="10" fillId="3" borderId="2" xfId="0" applyFont="1" applyFill="1" applyBorder="1" applyAlignment="1">
      <alignment horizontal="left" indent="1"/>
    </xf>
    <xf numFmtId="0" fontId="14" fillId="3" borderId="2" xfId="0" applyFont="1" applyFill="1" applyBorder="1" applyAlignment="1">
      <alignment horizontal="left" indent="1"/>
    </xf>
    <xf numFmtId="0" fontId="7" fillId="3" borderId="3" xfId="0" applyFont="1" applyFill="1" applyBorder="1" applyAlignment="1">
      <alignment horizontal="left"/>
    </xf>
    <xf numFmtId="0" fontId="28" fillId="4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1" fillId="2" borderId="0" xfId="1" applyFont="1" applyFill="1"/>
    <xf numFmtId="0" fontId="20" fillId="2" borderId="0" xfId="7" applyFont="1" applyFill="1"/>
    <xf numFmtId="0" fontId="32" fillId="2" borderId="0" xfId="7" applyFont="1" applyFill="1"/>
    <xf numFmtId="0" fontId="33" fillId="2" borderId="0" xfId="7" applyFont="1" applyFill="1" applyBorder="1"/>
    <xf numFmtId="0" fontId="20" fillId="2" borderId="0" xfId="7" applyFont="1" applyFill="1" applyBorder="1"/>
    <xf numFmtId="0" fontId="17" fillId="0" borderId="0" xfId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7" fillId="2" borderId="0" xfId="7" applyFont="1" applyFill="1"/>
    <xf numFmtId="0" fontId="34" fillId="2" borderId="0" xfId="1" applyFont="1" applyFill="1" applyAlignment="1">
      <alignment horizontal="left"/>
    </xf>
    <xf numFmtId="0" fontId="34" fillId="2" borderId="0" xfId="0" applyFont="1" applyFill="1" applyAlignment="1">
      <alignment horizontal="left"/>
    </xf>
    <xf numFmtId="0" fontId="35" fillId="2" borderId="0" xfId="0" applyFont="1" applyFill="1" applyBorder="1" applyAlignment="1">
      <alignment horizontal="left"/>
    </xf>
    <xf numFmtId="0" fontId="35" fillId="2" borderId="0" xfId="0" applyFont="1" applyFill="1" applyBorder="1"/>
    <xf numFmtId="0" fontId="35" fillId="2" borderId="0" xfId="1" applyFont="1" applyFill="1" applyBorder="1" applyAlignment="1">
      <alignment horizontal="left"/>
    </xf>
    <xf numFmtId="0" fontId="19" fillId="2" borderId="0" xfId="7" applyFont="1" applyFill="1" applyAlignment="1">
      <alignment horizontal="left"/>
    </xf>
    <xf numFmtId="0" fontId="17" fillId="2" borderId="0" xfId="7" applyFont="1" applyFill="1" applyAlignment="1">
      <alignment horizontal="center"/>
    </xf>
    <xf numFmtId="0" fontId="18" fillId="2" borderId="0" xfId="7" applyFont="1" applyFill="1"/>
    <xf numFmtId="0" fontId="18" fillId="2" borderId="0" xfId="7" applyFont="1" applyFill="1" applyAlignment="1"/>
    <xf numFmtId="0" fontId="36" fillId="2" borderId="0" xfId="7" applyFont="1" applyFill="1"/>
    <xf numFmtId="0" fontId="37" fillId="2" borderId="0" xfId="7" applyFont="1" applyFill="1" applyBorder="1"/>
    <xf numFmtId="0" fontId="18" fillId="2" borderId="0" xfId="7" applyFont="1" applyFill="1" applyBorder="1"/>
    <xf numFmtId="0" fontId="38" fillId="2" borderId="0" xfId="7" applyFont="1" applyFill="1" applyAlignment="1">
      <alignment horizontal="center"/>
    </xf>
    <xf numFmtId="0" fontId="21" fillId="2" borderId="0" xfId="7" applyFont="1" applyFill="1" applyAlignment="1">
      <alignment horizontal="center"/>
    </xf>
    <xf numFmtId="49" fontId="16" fillId="2" borderId="3" xfId="7" applyNumberFormat="1" applyFont="1" applyFill="1" applyBorder="1" applyAlignment="1">
      <alignment horizontal="center" vertical="center"/>
    </xf>
    <xf numFmtId="49" fontId="7" fillId="2" borderId="9" xfId="7" applyNumberFormat="1" applyFont="1" applyFill="1" applyBorder="1" applyAlignment="1">
      <alignment horizontal="center" vertical="center" wrapText="1"/>
    </xf>
    <xf numFmtId="49" fontId="11" fillId="2" borderId="2" xfId="7" applyNumberFormat="1" applyFont="1" applyFill="1" applyBorder="1" applyAlignment="1">
      <alignment horizontal="center" vertical="center" wrapText="1"/>
    </xf>
    <xf numFmtId="49" fontId="11" fillId="2" borderId="3" xfId="7" applyNumberFormat="1" applyFont="1" applyFill="1" applyBorder="1" applyAlignment="1">
      <alignment horizontal="center" vertical="center" wrapText="1"/>
    </xf>
    <xf numFmtId="49" fontId="7" fillId="2" borderId="2" xfId="7" applyNumberFormat="1" applyFont="1" applyFill="1" applyBorder="1" applyAlignment="1">
      <alignment horizontal="center" vertical="center" wrapText="1"/>
    </xf>
    <xf numFmtId="0" fontId="39" fillId="2" borderId="0" xfId="0" applyFont="1" applyFill="1" applyBorder="1"/>
    <xf numFmtId="0" fontId="40" fillId="2" borderId="0" xfId="0" applyFont="1" applyFill="1" applyBorder="1"/>
    <xf numFmtId="164" fontId="7" fillId="2" borderId="1" xfId="7" applyNumberFormat="1" applyFont="1" applyFill="1" applyBorder="1" applyAlignment="1"/>
    <xf numFmtId="164" fontId="10" fillId="2" borderId="1" xfId="7" applyNumberFormat="1" applyFont="1" applyFill="1" applyBorder="1" applyAlignment="1"/>
    <xf numFmtId="164" fontId="10" fillId="2" borderId="6" xfId="7" applyNumberFormat="1" applyFont="1" applyFill="1" applyBorder="1" applyAlignment="1"/>
    <xf numFmtId="49" fontId="7" fillId="2" borderId="6" xfId="7" applyNumberFormat="1" applyFont="1" applyFill="1" applyBorder="1" applyAlignment="1">
      <alignment horizontal="center" wrapText="1"/>
    </xf>
    <xf numFmtId="49" fontId="7" fillId="2" borderId="7" xfId="7" applyNumberFormat="1" applyFont="1" applyFill="1" applyBorder="1" applyAlignment="1">
      <alignment horizontal="center" wrapText="1"/>
    </xf>
    <xf numFmtId="0" fontId="20" fillId="2" borderId="7" xfId="7" applyFont="1" applyFill="1" applyBorder="1"/>
    <xf numFmtId="0" fontId="20" fillId="2" borderId="6" xfId="7" applyFont="1" applyFill="1" applyBorder="1"/>
    <xf numFmtId="0" fontId="32" fillId="2" borderId="7" xfId="7" applyFont="1" applyFill="1" applyBorder="1"/>
    <xf numFmtId="164" fontId="7" fillId="2" borderId="3" xfId="7" applyNumberFormat="1" applyFont="1" applyFill="1" applyBorder="1" applyAlignment="1">
      <alignment horizontal="left"/>
    </xf>
    <xf numFmtId="164" fontId="10" fillId="2" borderId="3" xfId="7" applyNumberFormat="1" applyFont="1" applyFill="1" applyBorder="1" applyAlignment="1">
      <alignment horizontal="left"/>
    </xf>
    <xf numFmtId="164" fontId="10" fillId="2" borderId="2" xfId="7" applyNumberFormat="1" applyFont="1" applyFill="1" applyBorder="1" applyAlignment="1">
      <alignment horizontal="left"/>
    </xf>
    <xf numFmtId="49" fontId="11" fillId="2" borderId="2" xfId="0" applyNumberFormat="1" applyFont="1" applyFill="1" applyBorder="1" applyAlignment="1">
      <alignment horizontal="right"/>
    </xf>
    <xf numFmtId="49" fontId="11" fillId="2" borderId="0" xfId="0" applyNumberFormat="1" applyFont="1" applyFill="1" applyBorder="1" applyAlignment="1">
      <alignment horizontal="right"/>
    </xf>
    <xf numFmtId="49" fontId="11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41" fillId="2" borderId="0" xfId="7" applyFont="1" applyFill="1"/>
    <xf numFmtId="0" fontId="42" fillId="2" borderId="0" xfId="7" applyFont="1" applyFill="1" applyBorder="1"/>
    <xf numFmtId="0" fontId="21" fillId="2" borderId="0" xfId="7" applyFont="1" applyFill="1"/>
    <xf numFmtId="164" fontId="6" fillId="2" borderId="3" xfId="7" applyNumberFormat="1" applyFont="1" applyFill="1" applyBorder="1" applyAlignment="1">
      <alignment horizontal="left"/>
    </xf>
    <xf numFmtId="164" fontId="14" fillId="2" borderId="3" xfId="7" applyNumberFormat="1" applyFont="1" applyFill="1" applyBorder="1" applyAlignment="1">
      <alignment horizontal="left"/>
    </xf>
    <xf numFmtId="164" fontId="14" fillId="2" borderId="2" xfId="7" applyNumberFormat="1" applyFont="1" applyFill="1" applyBorder="1" applyAlignment="1">
      <alignment horizontal="left"/>
    </xf>
    <xf numFmtId="49" fontId="9" fillId="2" borderId="0" xfId="0" applyNumberFormat="1" applyFont="1" applyFill="1" applyBorder="1"/>
    <xf numFmtId="49" fontId="6" fillId="2" borderId="2" xfId="0" applyNumberFormat="1" applyFont="1" applyFill="1" applyBorder="1" applyAlignment="1">
      <alignment horizontal="right"/>
    </xf>
    <xf numFmtId="49" fontId="6" fillId="2" borderId="0" xfId="0" applyNumberFormat="1" applyFont="1" applyFill="1" applyBorder="1" applyAlignment="1">
      <alignment horizontal="right"/>
    </xf>
    <xf numFmtId="49" fontId="9" fillId="2" borderId="0" xfId="0" applyNumberFormat="1" applyFont="1" applyFill="1" applyBorder="1" applyAlignment="1">
      <alignment horizontal="right"/>
    </xf>
    <xf numFmtId="164" fontId="14" fillId="2" borderId="2" xfId="7" applyNumberFormat="1" applyFont="1" applyFill="1" applyBorder="1" applyAlignment="1"/>
    <xf numFmtId="49" fontId="4" fillId="2" borderId="0" xfId="0" applyNumberFormat="1" applyFont="1" applyFill="1" applyBorder="1" applyAlignment="1">
      <alignment horizontal="right"/>
    </xf>
    <xf numFmtId="164" fontId="6" fillId="2" borderId="8" xfId="7" applyNumberFormat="1" applyFont="1" applyFill="1" applyBorder="1" applyAlignment="1">
      <alignment horizontal="left"/>
    </xf>
    <xf numFmtId="164" fontId="14" fillId="2" borderId="8" xfId="7" applyNumberFormat="1" applyFont="1" applyFill="1" applyBorder="1" applyAlignment="1">
      <alignment horizontal="left"/>
    </xf>
    <xf numFmtId="164" fontId="14" fillId="2" borderId="4" xfId="7" applyNumberFormat="1" applyFont="1" applyFill="1" applyBorder="1" applyAlignment="1">
      <alignment horizontal="left"/>
    </xf>
    <xf numFmtId="49" fontId="6" fillId="2" borderId="4" xfId="0" applyNumberFormat="1" applyFont="1" applyFill="1" applyBorder="1" applyAlignment="1">
      <alignment horizontal="right"/>
    </xf>
    <xf numFmtId="49" fontId="6" fillId="2" borderId="5" xfId="0" applyNumberFormat="1" applyFont="1" applyFill="1" applyBorder="1" applyAlignment="1">
      <alignment horizontal="right"/>
    </xf>
    <xf numFmtId="49" fontId="9" fillId="2" borderId="5" xfId="0" applyNumberFormat="1" applyFont="1" applyFill="1" applyBorder="1" applyAlignment="1">
      <alignment horizontal="right"/>
    </xf>
    <xf numFmtId="164" fontId="20" fillId="2" borderId="0" xfId="7" applyNumberFormat="1" applyFont="1" applyFill="1" applyBorder="1" applyAlignment="1"/>
    <xf numFmtId="0" fontId="23" fillId="2" borderId="0" xfId="7" applyFont="1" applyFill="1" applyBorder="1"/>
    <xf numFmtId="164" fontId="43" fillId="2" borderId="0" xfId="7" applyNumberFormat="1" applyFont="1" applyFill="1" applyBorder="1" applyAlignment="1">
      <alignment horizontal="center"/>
    </xf>
    <xf numFmtId="164" fontId="20" fillId="2" borderId="0" xfId="7" applyNumberFormat="1" applyFont="1" applyFill="1" applyBorder="1" applyAlignment="1">
      <alignment horizontal="left" wrapText="1"/>
    </xf>
    <xf numFmtId="0" fontId="20" fillId="2" borderId="0" xfId="7" applyFont="1" applyFill="1" applyBorder="1" applyAlignment="1">
      <alignment horizontal="left"/>
    </xf>
    <xf numFmtId="164" fontId="20" fillId="2" borderId="0" xfId="7" applyNumberFormat="1" applyFont="1" applyFill="1" applyBorder="1" applyAlignment="1">
      <alignment horizontal="center"/>
    </xf>
    <xf numFmtId="0" fontId="20" fillId="2" borderId="0" xfId="7" applyFont="1" applyFill="1" applyAlignment="1">
      <alignment horizontal="left"/>
    </xf>
    <xf numFmtId="49" fontId="9" fillId="3" borderId="0" xfId="0" applyNumberFormat="1" applyFont="1" applyFill="1" applyBorder="1"/>
    <xf numFmtId="0" fontId="32" fillId="2" borderId="0" xfId="7" applyFont="1" applyFill="1" applyBorder="1"/>
    <xf numFmtId="49" fontId="7" fillId="3" borderId="0" xfId="0" applyNumberFormat="1" applyFont="1" applyFill="1" applyBorder="1" applyAlignment="1">
      <alignment horizontal="center"/>
    </xf>
    <xf numFmtId="0" fontId="13" fillId="3" borderId="2" xfId="0" applyFont="1" applyFill="1" applyBorder="1" applyAlignment="1"/>
    <xf numFmtId="0" fontId="10" fillId="3" borderId="4" xfId="0" applyFont="1" applyFill="1" applyBorder="1" applyAlignment="1"/>
    <xf numFmtId="0" fontId="7" fillId="3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 vertical="center" wrapText="1"/>
    </xf>
    <xf numFmtId="164" fontId="7" fillId="3" borderId="13" xfId="0" applyNumberFormat="1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1" fillId="2" borderId="0" xfId="7" applyFont="1" applyFill="1" applyBorder="1" applyAlignment="1">
      <alignment horizontal="right"/>
    </xf>
    <xf numFmtId="0" fontId="20" fillId="2" borderId="0" xfId="7" applyFont="1" applyFill="1" applyBorder="1" applyAlignment="1">
      <alignment horizontal="right"/>
    </xf>
    <xf numFmtId="164" fontId="7" fillId="2" borderId="1" xfId="7" applyNumberFormat="1" applyFont="1" applyFill="1" applyBorder="1" applyAlignment="1">
      <alignment horizontal="center" vertical="center"/>
    </xf>
    <xf numFmtId="164" fontId="7" fillId="2" borderId="3" xfId="7" applyNumberFormat="1" applyFont="1" applyFill="1" applyBorder="1" applyAlignment="1">
      <alignment horizontal="center" vertical="center"/>
    </xf>
    <xf numFmtId="164" fontId="10" fillId="2" borderId="1" xfId="7" applyNumberFormat="1" applyFont="1" applyFill="1" applyBorder="1" applyAlignment="1">
      <alignment horizontal="center" vertical="center"/>
    </xf>
    <xf numFmtId="164" fontId="10" fillId="2" borderId="3" xfId="7" applyNumberFormat="1" applyFont="1" applyFill="1" applyBorder="1" applyAlignment="1">
      <alignment horizontal="center" vertical="center"/>
    </xf>
    <xf numFmtId="164" fontId="10" fillId="2" borderId="6" xfId="7" applyNumberFormat="1" applyFont="1" applyFill="1" applyBorder="1" applyAlignment="1">
      <alignment horizontal="center" vertical="center"/>
    </xf>
    <xf numFmtId="164" fontId="10" fillId="2" borderId="2" xfId="7" applyNumberFormat="1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164" fontId="39" fillId="2" borderId="0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12" fillId="3" borderId="0" xfId="0" applyFont="1" applyFill="1" applyBorder="1"/>
    <xf numFmtId="0" fontId="7" fillId="3" borderId="0" xfId="0" applyFont="1" applyFill="1" applyBorder="1"/>
    <xf numFmtId="0" fontId="22" fillId="3" borderId="0" xfId="4" applyFill="1" applyBorder="1"/>
    <xf numFmtId="164" fontId="7" fillId="3" borderId="7" xfId="0" applyNumberFormat="1" applyFont="1" applyFill="1" applyBorder="1" applyAlignment="1">
      <alignment horizontal="center" vertical="center" wrapText="1"/>
    </xf>
    <xf numFmtId="0" fontId="33" fillId="2" borderId="0" xfId="7" applyFont="1" applyFill="1"/>
    <xf numFmtId="0" fontId="35" fillId="2" borderId="0" xfId="1" applyFont="1" applyFill="1" applyBorder="1"/>
    <xf numFmtId="164" fontId="35" fillId="2" borderId="0" xfId="0" applyNumberFormat="1" applyFont="1" applyFill="1" applyBorder="1"/>
    <xf numFmtId="0" fontId="35" fillId="2" borderId="0" xfId="0" applyFont="1" applyFill="1"/>
    <xf numFmtId="0" fontId="35" fillId="2" borderId="0" xfId="7" applyFont="1" applyFill="1"/>
    <xf numFmtId="0" fontId="37" fillId="2" borderId="0" xfId="7" applyFont="1" applyFill="1"/>
    <xf numFmtId="0" fontId="40" fillId="2" borderId="0" xfId="0" applyFont="1" applyFill="1" applyBorder="1" applyAlignment="1">
      <alignment horizontal="center" vertical="center" wrapText="1"/>
    </xf>
    <xf numFmtId="0" fontId="42" fillId="2" borderId="0" xfId="7" applyFont="1" applyFill="1"/>
    <xf numFmtId="0" fontId="40" fillId="2" borderId="0" xfId="0" applyFont="1" applyFill="1"/>
    <xf numFmtId="0" fontId="44" fillId="2" borderId="0" xfId="0" applyFont="1" applyFill="1"/>
    <xf numFmtId="0" fontId="40" fillId="3" borderId="0" xfId="0" applyFont="1" applyFill="1"/>
    <xf numFmtId="164" fontId="7" fillId="2" borderId="13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/>
    </xf>
    <xf numFmtId="0" fontId="9" fillId="2" borderId="2" xfId="0" applyFont="1" applyFill="1" applyBorder="1"/>
    <xf numFmtId="49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17" fillId="2" borderId="0" xfId="7" applyFont="1" applyFill="1" applyBorder="1"/>
    <xf numFmtId="0" fontId="41" fillId="2" borderId="0" xfId="7" applyFont="1" applyFill="1" applyBorder="1"/>
    <xf numFmtId="164" fontId="45" fillId="2" borderId="0" xfId="0" applyNumberFormat="1" applyFont="1" applyFill="1" applyBorder="1" applyAlignment="1">
      <alignment horizontal="left"/>
    </xf>
    <xf numFmtId="0" fontId="46" fillId="2" borderId="0" xfId="0" applyFont="1" applyFill="1"/>
    <xf numFmtId="0" fontId="45" fillId="3" borderId="0" xfId="0" applyFont="1" applyFill="1"/>
    <xf numFmtId="0" fontId="45" fillId="2" borderId="0" xfId="0" applyFont="1" applyFill="1"/>
    <xf numFmtId="0" fontId="33" fillId="2" borderId="0" xfId="0" applyFont="1" applyFill="1"/>
    <xf numFmtId="164" fontId="10" fillId="3" borderId="7" xfId="0" applyNumberFormat="1" applyFont="1" applyFill="1" applyBorder="1"/>
  </cellXfs>
  <cellStyles count="8">
    <cellStyle name="Гіперпосилання" xfId="1" builtinId="8"/>
    <cellStyle name="Звичайний" xfId="0" builtinId="0"/>
    <cellStyle name="Звичайний 2" xfId="5"/>
    <cellStyle name="Обычный 2" xfId="4"/>
    <cellStyle name="Обычный_PLB_2006" xfId="6"/>
    <cellStyle name="Обычный_SURVEY=Copy of Ukraine SRFmeme(2)" xfId="3"/>
    <cellStyle name="Обычный_Вал_стр_кв" xfId="7"/>
    <cellStyle name="Обычный_ЄС 9 міс.З_Т. 2015ДЛЯ ЗАПИТІВ річна. квартальн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ist" dx="15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22860</xdr:rowOff>
        </xdr:from>
        <xdr:to>
          <xdr:col>1</xdr:col>
          <xdr:colOff>0</xdr:colOff>
          <xdr:row>1</xdr:row>
          <xdr:rowOff>152400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3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3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4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4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4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5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5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6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6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7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7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7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7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80" name="Text Box 11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84" name="Text Box 5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86" name="Text Box 7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89" name="Text Box 10"/>
        <xdr:cNvSpPr txBox="1">
          <a:spLocks noChangeArrowheads="1"/>
        </xdr:cNvSpPr>
      </xdr:nvSpPr>
      <xdr:spPr bwMode="auto">
        <a:xfrm>
          <a:off x="3840480" y="4846320"/>
          <a:ext cx="85725" cy="25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97692</xdr:colOff>
      <xdr:row>30</xdr:row>
      <xdr:rowOff>22180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3840480" y="4846320"/>
          <a:ext cx="97692" cy="26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9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9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9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9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9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0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0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0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0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0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1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1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1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1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2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2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2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2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3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3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3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3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3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4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4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4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4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5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5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5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5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5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5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6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6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6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6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6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6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73" name="Text Box 5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74" name="Text Box 6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75" name="Text Box 7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78" name="Text Box 10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179" name="Text Box 11"/>
        <xdr:cNvSpPr txBox="1">
          <a:spLocks noChangeArrowheads="1"/>
        </xdr:cNvSpPr>
      </xdr:nvSpPr>
      <xdr:spPr bwMode="auto">
        <a:xfrm>
          <a:off x="3840480" y="4846320"/>
          <a:ext cx="85725" cy="25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8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8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8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8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8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8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9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9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9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9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9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9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0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0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0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0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0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1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1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1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1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1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1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2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2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2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2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2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2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2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2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3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3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3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3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3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3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3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3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4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4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4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4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4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4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4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4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5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5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5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5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5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5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5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58" name="Text Box 11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61" name="Text Box 4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62" name="Text Box 5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63" name="Text Box 6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64" name="Text Box 7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65" name="Text Box 8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66" name="Text Box 9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19190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3840480" y="4846320"/>
          <a:ext cx="85725" cy="234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97692</xdr:colOff>
      <xdr:row>30</xdr:row>
      <xdr:rowOff>22180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3840480" y="4846320"/>
          <a:ext cx="97692" cy="245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7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7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7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7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7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8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8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8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8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8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8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9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9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9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0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0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0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0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0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0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0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0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1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1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1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1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1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1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1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1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2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2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2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2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2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2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2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3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3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3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3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3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3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4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4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4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4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4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4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50" name="Text Box 4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51" name="Text Box 5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52" name="Text Box 6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53" name="Text Box 7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54" name="Text Box 8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55" name="Text Box 9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56" name="Text Box 10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13</xdr:col>
      <xdr:colOff>85725</xdr:colOff>
      <xdr:row>30</xdr:row>
      <xdr:rowOff>20645</xdr:rowOff>
    </xdr:to>
    <xdr:sp macro="" textlink="">
      <xdr:nvSpPr>
        <xdr:cNvPr id="357" name="Text Box 11"/>
        <xdr:cNvSpPr txBox="1">
          <a:spLocks noChangeArrowheads="1"/>
        </xdr:cNvSpPr>
      </xdr:nvSpPr>
      <xdr:spPr bwMode="auto">
        <a:xfrm>
          <a:off x="3840480" y="4846320"/>
          <a:ext cx="85725" cy="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L21" sqref="L21"/>
    </sheetView>
  </sheetViews>
  <sheetFormatPr defaultColWidth="9.109375" defaultRowHeight="13.2" x14ac:dyDescent="0.25"/>
  <cols>
    <col min="1" max="1" width="7.109375" style="11" customWidth="1"/>
    <col min="2" max="16384" width="9.109375" style="11"/>
  </cols>
  <sheetData>
    <row r="1" spans="1:6" s="3" customFormat="1" x14ac:dyDescent="0.25">
      <c r="A1" s="11">
        <v>1</v>
      </c>
      <c r="B1" s="3" t="str">
        <f>IF('1'!$A$1=1,"1 Валютна структрура розрахунків за статтями поточного рахунку","1 Currency Composition of the Settlements on the BOP Current Account Items")</f>
        <v>1 Валютна структрура розрахунків за статтями поточного рахунку</v>
      </c>
    </row>
    <row r="2" spans="1:6" s="2" customFormat="1" x14ac:dyDescent="0.25">
      <c r="A2" s="11"/>
      <c r="B2" s="44" t="str">
        <f>IF('1'!$A$1=1,"1.1 Валютна структура розрахунків за операціями поточного рахунку платіжного балансу","1.1 Currency Composition of the Settlements for the BOP Current Account Transactions")</f>
        <v>1.1 Валютна структура розрахунків за операціями поточного рахунку платіжного балансу</v>
      </c>
      <c r="C2" s="45"/>
      <c r="D2" s="45"/>
    </row>
    <row r="3" spans="1:6" s="2" customFormat="1" x14ac:dyDescent="0.25">
      <c r="A3" s="46" t="s">
        <v>18</v>
      </c>
      <c r="B3" s="44" t="str">
        <f>IF('1'!A1=1,"1.2 Квартальна динаміка валютної структури розрахунків за операціями поточного рахунку платіжного балансу","1.2 Quarterly Dynamics of the Currency Composition of Settlements for the BOP Current Account Transactions")</f>
        <v>1.2 Квартальна динаміка валютної структури розрахунків за операціями поточного рахунку платіжного балансу</v>
      </c>
      <c r="C3" s="45"/>
      <c r="D3" s="45"/>
      <c r="E3" s="45"/>
      <c r="F3" s="45"/>
    </row>
    <row r="4" spans="1:6" s="2" customFormat="1" x14ac:dyDescent="0.25">
      <c r="A4" s="47" t="s">
        <v>19</v>
      </c>
      <c r="B4" s="44" t="str">
        <f>IF('1'!A1=1,"1.3 Валютно-географічна структура розподілу зовнішньої торгівлі товарами та послугами","1.3 Currency and Geographical Composition of the Goods and Services Payments")</f>
        <v>1.3 Валютно-географічна структура розподілу зовнішньої торгівлі товарами та послугами</v>
      </c>
    </row>
  </sheetData>
  <phoneticPr fontId="1" type="noConversion"/>
  <hyperlinks>
    <hyperlink ref="B3" location="'1.2'!A1" display="1.2. Квартальна динаміка валютної структури розрахунків за операціями поточного рахунку платіжного балансу"/>
    <hyperlink ref="B4" location="'1.3'!A1" display="1.3. Валютно-географічна структура виплат за товари та послуги"/>
    <hyperlink ref="B2" location="'1.1'!A1" display="1.1. Валютна структура розрахунків за операціями поточного рахунку платіжного балансу"/>
  </hyperlink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7620</xdr:colOff>
                    <xdr:row>0</xdr:row>
                    <xdr:rowOff>22860</xdr:rowOff>
                  </from>
                  <to>
                    <xdr:col>1</xdr:col>
                    <xdr:colOff>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30"/>
  <sheetViews>
    <sheetView zoomScale="69" zoomScaleNormal="69" workbookViewId="0">
      <selection activeCell="L21" sqref="L21"/>
    </sheetView>
  </sheetViews>
  <sheetFormatPr defaultColWidth="9.109375" defaultRowHeight="13.2" outlineLevelCol="1" x14ac:dyDescent="0.25"/>
  <cols>
    <col min="1" max="1" width="29.5546875" style="11" customWidth="1"/>
    <col min="2" max="2" width="23.33203125" style="11" hidden="1" customWidth="1" outlineLevel="1"/>
    <col min="3" max="3" width="18.6640625" style="11" hidden="1" customWidth="1" outlineLevel="1"/>
    <col min="4" max="4" width="8.6640625" style="13" customWidth="1" collapsed="1"/>
    <col min="5" max="11" width="8.6640625" style="13" customWidth="1"/>
    <col min="12" max="37" width="9.109375" style="11"/>
    <col min="38" max="95" width="9.109375" style="211"/>
    <col min="96" max="16384" width="9.109375" style="11"/>
  </cols>
  <sheetData>
    <row r="1" spans="1:95" x14ac:dyDescent="0.25">
      <c r="A1" s="1" t="str">
        <f>IF('1'!A1=1,"до змісту","to title")</f>
        <v>до змісту</v>
      </c>
      <c r="B1" s="37"/>
    </row>
    <row r="2" spans="1:95" s="2" customFormat="1" ht="18" customHeight="1" x14ac:dyDescent="0.25">
      <c r="A2" s="3" t="str">
        <f>IF('1'!A1=1,"1.1 Валютна структура розрахунків за операціями поточного рахунку платіжного балансу","1.1 Currency Composition of the Settlements for the BOP Current Account Transactions")</f>
        <v>1.1 Валютна структура розрахунків за операціями поточного рахунку платіжного балансу</v>
      </c>
      <c r="B2" s="3"/>
      <c r="C2" s="3"/>
      <c r="D2" s="54"/>
      <c r="E2" s="54"/>
      <c r="F2" s="48"/>
      <c r="G2" s="48"/>
      <c r="H2" s="48"/>
      <c r="I2" s="48"/>
      <c r="J2" s="48"/>
      <c r="K2" s="48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</row>
    <row r="3" spans="1:95" s="4" customFormat="1" ht="16.5" customHeight="1" x14ac:dyDescent="0.25">
      <c r="A3" s="43" t="str">
        <f>IF('1'!A1=1,"у % до загального обсягу","% of total")</f>
        <v>у % до загального обсягу</v>
      </c>
      <c r="B3" s="43"/>
      <c r="C3" s="43"/>
      <c r="D3" s="52"/>
      <c r="E3" s="52"/>
      <c r="F3" s="52"/>
      <c r="G3" s="52"/>
      <c r="H3" s="52"/>
      <c r="I3" s="52"/>
      <c r="J3" s="52"/>
      <c r="K3" s="5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</row>
    <row r="4" spans="1:95" ht="9" customHeight="1" x14ac:dyDescent="0.25">
      <c r="A4" s="15"/>
      <c r="B4" s="15"/>
      <c r="C4" s="15"/>
      <c r="D4" s="53"/>
      <c r="E4" s="53"/>
      <c r="F4" s="53"/>
      <c r="G4" s="53"/>
      <c r="H4" s="53"/>
      <c r="I4" s="167"/>
      <c r="J4" s="168"/>
      <c r="K4" s="168"/>
      <c r="L4" s="38"/>
    </row>
    <row r="5" spans="1:95" s="2" customFormat="1" ht="24.6" customHeight="1" x14ac:dyDescent="0.25">
      <c r="A5" s="169" t="str">
        <f>IF('1'!A1=1,B5,C5)</f>
        <v>Статті платіжного балансу</v>
      </c>
      <c r="B5" s="176" t="s">
        <v>3</v>
      </c>
      <c r="C5" s="176" t="s">
        <v>34</v>
      </c>
      <c r="D5" s="171" t="str">
        <f>IF('1'!A1=1,"Долар США","US Dollar")</f>
        <v>Долар США</v>
      </c>
      <c r="E5" s="172"/>
      <c r="F5" s="173" t="str">
        <f>IF('1'!A1=1,"Євро","Euro")</f>
        <v>Євро</v>
      </c>
      <c r="G5" s="174"/>
      <c r="H5" s="171" t="str">
        <f>IF('1'!A1=1,"Українська гривня","Ukrainian Hryvnia")</f>
        <v>Українська гривня</v>
      </c>
      <c r="I5" s="175"/>
      <c r="J5" s="171" t="str">
        <f>IF('1'!A1=1,"Інші валюти","Other Currencies")</f>
        <v>Інші валюти</v>
      </c>
      <c r="K5" s="175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</row>
    <row r="6" spans="1:95" s="2" customFormat="1" ht="27.75" customHeight="1" x14ac:dyDescent="0.25">
      <c r="A6" s="170"/>
      <c r="B6" s="177"/>
      <c r="C6" s="177"/>
      <c r="D6" s="50" t="s">
        <v>466</v>
      </c>
      <c r="E6" s="50" t="s">
        <v>513</v>
      </c>
      <c r="F6" s="50" t="s">
        <v>466</v>
      </c>
      <c r="G6" s="50" t="s">
        <v>513</v>
      </c>
      <c r="H6" s="50" t="s">
        <v>466</v>
      </c>
      <c r="I6" s="50" t="s">
        <v>513</v>
      </c>
      <c r="J6" s="50" t="s">
        <v>466</v>
      </c>
      <c r="K6" s="50" t="s">
        <v>513</v>
      </c>
      <c r="L6" s="89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</row>
    <row r="7" spans="1:95" x14ac:dyDescent="0.25">
      <c r="A7" s="16" t="str">
        <f>IF('1'!A1=1,B7,C7)</f>
        <v>Поточний рахунок</v>
      </c>
      <c r="B7" s="17" t="s">
        <v>4</v>
      </c>
      <c r="C7" s="18" t="s">
        <v>20</v>
      </c>
      <c r="D7" s="39"/>
      <c r="E7" s="39"/>
      <c r="F7" s="39"/>
      <c r="G7" s="39"/>
      <c r="H7" s="39"/>
      <c r="I7" s="39"/>
      <c r="J7" s="39"/>
      <c r="K7" s="40"/>
    </row>
    <row r="8" spans="1:95" s="13" customFormat="1" x14ac:dyDescent="0.25">
      <c r="A8" s="41" t="str">
        <f>IF('1'!A1=1,B8,C8)</f>
        <v xml:space="preserve">                        надходження</v>
      </c>
      <c r="B8" s="19" t="s">
        <v>16</v>
      </c>
      <c r="C8" s="20" t="s">
        <v>32</v>
      </c>
      <c r="D8" s="21" t="s">
        <v>156</v>
      </c>
      <c r="E8" s="21" t="s">
        <v>178</v>
      </c>
      <c r="F8" s="21" t="s">
        <v>474</v>
      </c>
      <c r="G8" s="21" t="s">
        <v>457</v>
      </c>
      <c r="H8" s="21" t="s">
        <v>66</v>
      </c>
      <c r="I8" s="21" t="s">
        <v>83</v>
      </c>
      <c r="J8" s="21" t="s">
        <v>85</v>
      </c>
      <c r="K8" s="22" t="s">
        <v>87</v>
      </c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</row>
    <row r="9" spans="1:95" s="13" customFormat="1" x14ac:dyDescent="0.25">
      <c r="A9" s="41" t="str">
        <f>IF('1'!A1=1,B9,C9)</f>
        <v xml:space="preserve">                        виплати</v>
      </c>
      <c r="B9" s="19" t="s">
        <v>15</v>
      </c>
      <c r="C9" s="20" t="s">
        <v>22</v>
      </c>
      <c r="D9" s="21" t="s">
        <v>378</v>
      </c>
      <c r="E9" s="21" t="s">
        <v>467</v>
      </c>
      <c r="F9" s="21" t="s">
        <v>475</v>
      </c>
      <c r="G9" s="21" t="s">
        <v>546</v>
      </c>
      <c r="H9" s="21" t="s">
        <v>48</v>
      </c>
      <c r="I9" s="21" t="s">
        <v>38</v>
      </c>
      <c r="J9" s="21" t="s">
        <v>296</v>
      </c>
      <c r="K9" s="22" t="s">
        <v>92</v>
      </c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3"/>
      <c r="CC9" s="213"/>
      <c r="CD9" s="213"/>
      <c r="CE9" s="213"/>
      <c r="CF9" s="213"/>
      <c r="CG9" s="213"/>
      <c r="CH9" s="213"/>
      <c r="CI9" s="213"/>
      <c r="CJ9" s="213"/>
      <c r="CK9" s="213"/>
      <c r="CL9" s="213"/>
      <c r="CM9" s="213"/>
      <c r="CN9" s="213"/>
      <c r="CO9" s="213"/>
      <c r="CP9" s="213"/>
      <c r="CQ9" s="213"/>
    </row>
    <row r="10" spans="1:95" x14ac:dyDescent="0.25">
      <c r="A10" s="23" t="str">
        <f>IF('1'!A1=1,B10,C10)</f>
        <v xml:space="preserve">   Товари та послуги</v>
      </c>
      <c r="B10" s="24" t="s">
        <v>5</v>
      </c>
      <c r="C10" s="25" t="s">
        <v>23</v>
      </c>
      <c r="D10" s="6"/>
      <c r="E10" s="6"/>
      <c r="F10" s="6"/>
      <c r="G10" s="6"/>
      <c r="H10" s="6"/>
      <c r="I10" s="6"/>
      <c r="J10" s="6"/>
      <c r="K10" s="7"/>
    </row>
    <row r="11" spans="1:95" x14ac:dyDescent="0.25">
      <c r="A11" s="23" t="str">
        <f>IF('1'!A1=1,B11,C11)</f>
        <v xml:space="preserve">                        надходження</v>
      </c>
      <c r="B11" s="24" t="s">
        <v>16</v>
      </c>
      <c r="C11" s="25" t="s">
        <v>33</v>
      </c>
      <c r="D11" s="70" t="s">
        <v>324</v>
      </c>
      <c r="E11" s="70" t="s">
        <v>515</v>
      </c>
      <c r="F11" s="70" t="s">
        <v>99</v>
      </c>
      <c r="G11" s="70" t="s">
        <v>263</v>
      </c>
      <c r="H11" s="71" t="s">
        <v>119</v>
      </c>
      <c r="I11" s="71" t="s">
        <v>86</v>
      </c>
      <c r="J11" s="71" t="s">
        <v>39</v>
      </c>
      <c r="K11" s="73" t="s">
        <v>39</v>
      </c>
    </row>
    <row r="12" spans="1:95" x14ac:dyDescent="0.25">
      <c r="A12" s="23" t="str">
        <f>IF('1'!A1=1,B12,C12)</f>
        <v xml:space="preserve">                        виплати</v>
      </c>
      <c r="B12" s="24" t="s">
        <v>15</v>
      </c>
      <c r="C12" s="25" t="s">
        <v>24</v>
      </c>
      <c r="D12" s="70" t="s">
        <v>484</v>
      </c>
      <c r="E12" s="70" t="s">
        <v>467</v>
      </c>
      <c r="F12" s="70" t="s">
        <v>476</v>
      </c>
      <c r="G12" s="70" t="s">
        <v>357</v>
      </c>
      <c r="H12" s="71" t="s">
        <v>43</v>
      </c>
      <c r="I12" s="71" t="s">
        <v>52</v>
      </c>
      <c r="J12" s="71" t="s">
        <v>86</v>
      </c>
      <c r="K12" s="73" t="s">
        <v>105</v>
      </c>
    </row>
    <row r="13" spans="1:95" x14ac:dyDescent="0.25">
      <c r="A13" s="28" t="str">
        <f>IF('1'!A1=1,B13,C13)</f>
        <v xml:space="preserve">          Товари </v>
      </c>
      <c r="B13" s="24" t="s">
        <v>6</v>
      </c>
      <c r="C13" s="29" t="s">
        <v>25</v>
      </c>
      <c r="D13" s="70"/>
      <c r="E13" s="70"/>
      <c r="F13" s="70"/>
      <c r="G13" s="70"/>
      <c r="H13" s="70"/>
      <c r="I13" s="70"/>
      <c r="J13" s="70"/>
      <c r="K13" s="72"/>
    </row>
    <row r="14" spans="1:95" ht="18.600000000000001" customHeight="1" x14ac:dyDescent="0.25">
      <c r="A14" s="23" t="str">
        <f>IF('1'!A1=1,B14,C14)</f>
        <v xml:space="preserve">                        надходження</v>
      </c>
      <c r="B14" s="24" t="s">
        <v>16</v>
      </c>
      <c r="C14" s="25" t="s">
        <v>33</v>
      </c>
      <c r="D14" s="70" t="s">
        <v>109</v>
      </c>
      <c r="E14" s="70" t="s">
        <v>439</v>
      </c>
      <c r="F14" s="70" t="s">
        <v>477</v>
      </c>
      <c r="G14" s="70" t="s">
        <v>250</v>
      </c>
      <c r="H14" s="71" t="s">
        <v>220</v>
      </c>
      <c r="I14" s="71" t="s">
        <v>120</v>
      </c>
      <c r="J14" s="71" t="s">
        <v>56</v>
      </c>
      <c r="K14" s="73" t="s">
        <v>56</v>
      </c>
    </row>
    <row r="15" spans="1:95" ht="18.600000000000001" customHeight="1" x14ac:dyDescent="0.25">
      <c r="A15" s="23" t="str">
        <f>IF('1'!A1=1,B15,C15)</f>
        <v xml:space="preserve">                        виплати</v>
      </c>
      <c r="B15" s="24" t="s">
        <v>15</v>
      </c>
      <c r="C15" s="25" t="s">
        <v>24</v>
      </c>
      <c r="D15" s="70" t="s">
        <v>467</v>
      </c>
      <c r="E15" s="70" t="s">
        <v>369</v>
      </c>
      <c r="F15" s="70" t="s">
        <v>257</v>
      </c>
      <c r="G15" s="70" t="s">
        <v>49</v>
      </c>
      <c r="H15" s="71" t="s">
        <v>61</v>
      </c>
      <c r="I15" s="71" t="s">
        <v>52</v>
      </c>
      <c r="J15" s="71" t="s">
        <v>106</v>
      </c>
      <c r="K15" s="73" t="s">
        <v>86</v>
      </c>
    </row>
    <row r="16" spans="1:95" ht="19.2" customHeight="1" x14ac:dyDescent="0.25">
      <c r="A16" s="28" t="str">
        <f>IF('1'!A1=1,B16,C16)</f>
        <v xml:space="preserve">          Послуги</v>
      </c>
      <c r="B16" s="24" t="s">
        <v>7</v>
      </c>
      <c r="C16" s="29" t="s">
        <v>26</v>
      </c>
      <c r="D16" s="6"/>
      <c r="E16" s="6"/>
      <c r="F16" s="6"/>
      <c r="G16" s="6"/>
      <c r="H16" s="6"/>
      <c r="I16" s="6"/>
      <c r="J16" s="6"/>
      <c r="K16" s="7"/>
    </row>
    <row r="17" spans="1:95" ht="18.600000000000001" customHeight="1" x14ac:dyDescent="0.25">
      <c r="A17" s="23" t="str">
        <f>IF('1'!A1=1,B17,C17)</f>
        <v xml:space="preserve">                        надходження</v>
      </c>
      <c r="B17" s="24" t="s">
        <v>16</v>
      </c>
      <c r="C17" s="25" t="s">
        <v>33</v>
      </c>
      <c r="D17" s="6" t="s">
        <v>149</v>
      </c>
      <c r="E17" s="6" t="s">
        <v>539</v>
      </c>
      <c r="F17" s="6" t="s">
        <v>478</v>
      </c>
      <c r="G17" s="6" t="s">
        <v>547</v>
      </c>
      <c r="H17" s="6" t="s">
        <v>52</v>
      </c>
      <c r="I17" s="6" t="s">
        <v>52</v>
      </c>
      <c r="J17" s="6" t="s">
        <v>88</v>
      </c>
      <c r="K17" s="7" t="s">
        <v>88</v>
      </c>
      <c r="L17" s="12"/>
    </row>
    <row r="18" spans="1:95" ht="19.2" customHeight="1" x14ac:dyDescent="0.25">
      <c r="A18" s="23" t="str">
        <f>IF('1'!A1=1,B18,C18)</f>
        <v xml:space="preserve">                        виплати</v>
      </c>
      <c r="B18" s="24" t="s">
        <v>15</v>
      </c>
      <c r="C18" s="25" t="s">
        <v>24</v>
      </c>
      <c r="D18" s="6" t="s">
        <v>468</v>
      </c>
      <c r="E18" s="6" t="s">
        <v>540</v>
      </c>
      <c r="F18" s="6" t="s">
        <v>479</v>
      </c>
      <c r="G18" s="6" t="s">
        <v>548</v>
      </c>
      <c r="H18" s="6" t="s">
        <v>52</v>
      </c>
      <c r="I18" s="6" t="s">
        <v>52</v>
      </c>
      <c r="J18" s="6" t="s">
        <v>66</v>
      </c>
      <c r="K18" s="7" t="s">
        <v>85</v>
      </c>
      <c r="L18" s="12"/>
    </row>
    <row r="19" spans="1:95" ht="18" customHeight="1" x14ac:dyDescent="0.25">
      <c r="A19" s="28" t="str">
        <f>IF('1'!A1=1,B19,C19)</f>
        <v xml:space="preserve">   Первинні доходи</v>
      </c>
      <c r="B19" s="24" t="s">
        <v>8</v>
      </c>
      <c r="C19" s="25" t="s">
        <v>27</v>
      </c>
      <c r="D19" s="6"/>
      <c r="E19" s="6"/>
      <c r="F19" s="6"/>
      <c r="G19" s="6"/>
      <c r="H19" s="6"/>
      <c r="I19" s="6"/>
      <c r="J19" s="6"/>
      <c r="K19" s="7"/>
      <c r="L19" s="12"/>
    </row>
    <row r="20" spans="1:95" x14ac:dyDescent="0.25">
      <c r="A20" s="23" t="str">
        <f>IF('1'!A1=1,B20,C20)</f>
        <v xml:space="preserve">                        надходження</v>
      </c>
      <c r="B20" s="24" t="s">
        <v>16</v>
      </c>
      <c r="C20" s="25" t="s">
        <v>33</v>
      </c>
      <c r="D20" s="6" t="s">
        <v>372</v>
      </c>
      <c r="E20" s="6" t="s">
        <v>541</v>
      </c>
      <c r="F20" s="6" t="s">
        <v>449</v>
      </c>
      <c r="G20" s="6" t="s">
        <v>101</v>
      </c>
      <c r="H20" s="6" t="s">
        <v>37</v>
      </c>
      <c r="I20" s="6" t="s">
        <v>37</v>
      </c>
      <c r="J20" s="6" t="s">
        <v>106</v>
      </c>
      <c r="K20" s="7" t="s">
        <v>83</v>
      </c>
      <c r="L20" s="12"/>
    </row>
    <row r="21" spans="1:95" x14ac:dyDescent="0.25">
      <c r="A21" s="23" t="str">
        <f>IF('1'!A1=1,B21,C21)</f>
        <v xml:space="preserve">                        виплати</v>
      </c>
      <c r="B21" s="24" t="s">
        <v>15</v>
      </c>
      <c r="C21" s="25" t="s">
        <v>24</v>
      </c>
      <c r="D21" s="6" t="s">
        <v>469</v>
      </c>
      <c r="E21" s="6" t="s">
        <v>542</v>
      </c>
      <c r="F21" s="6" t="s">
        <v>480</v>
      </c>
      <c r="G21" s="6" t="s">
        <v>549</v>
      </c>
      <c r="H21" s="6" t="s">
        <v>232</v>
      </c>
      <c r="I21" s="6" t="s">
        <v>106</v>
      </c>
      <c r="J21" s="6" t="s">
        <v>264</v>
      </c>
      <c r="K21" s="7" t="s">
        <v>283</v>
      </c>
      <c r="L21" s="12"/>
    </row>
    <row r="22" spans="1:95" ht="18.600000000000001" customHeight="1" x14ac:dyDescent="0.25">
      <c r="A22" s="28" t="str">
        <f>IF('1'!A1=1,B22,C22)</f>
        <v xml:space="preserve">   Вторинні доходи</v>
      </c>
      <c r="B22" s="24" t="s">
        <v>9</v>
      </c>
      <c r="C22" s="25" t="s">
        <v>28</v>
      </c>
      <c r="D22" s="6"/>
      <c r="E22" s="6"/>
      <c r="F22" s="6"/>
      <c r="G22" s="6"/>
      <c r="H22" s="6"/>
      <c r="I22" s="6"/>
      <c r="J22" s="6"/>
      <c r="K22" s="7"/>
      <c r="L22" s="12"/>
    </row>
    <row r="23" spans="1:95" x14ac:dyDescent="0.25">
      <c r="A23" s="23" t="str">
        <f>IF('1'!A1=1,B23,C23)</f>
        <v xml:space="preserve">                        надходження</v>
      </c>
      <c r="B23" s="24" t="s">
        <v>16</v>
      </c>
      <c r="C23" s="25" t="s">
        <v>33</v>
      </c>
      <c r="D23" s="6" t="s">
        <v>470</v>
      </c>
      <c r="E23" s="6" t="s">
        <v>543</v>
      </c>
      <c r="F23" s="6" t="s">
        <v>481</v>
      </c>
      <c r="G23" s="6" t="s">
        <v>256</v>
      </c>
      <c r="H23" s="6" t="s">
        <v>52</v>
      </c>
      <c r="I23" s="6" t="s">
        <v>52</v>
      </c>
      <c r="J23" s="6" t="s">
        <v>86</v>
      </c>
      <c r="K23" s="7" t="s">
        <v>66</v>
      </c>
      <c r="L23" s="12"/>
    </row>
    <row r="24" spans="1:95" x14ac:dyDescent="0.25">
      <c r="A24" s="23" t="str">
        <f>IF('1'!A1=1,B24,C24)</f>
        <v xml:space="preserve">                        виплати</v>
      </c>
      <c r="B24" s="24" t="s">
        <v>15</v>
      </c>
      <c r="C24" s="25" t="s">
        <v>24</v>
      </c>
      <c r="D24" s="6" t="s">
        <v>471</v>
      </c>
      <c r="E24" s="6" t="s">
        <v>272</v>
      </c>
      <c r="F24" s="6" t="s">
        <v>482</v>
      </c>
      <c r="G24" s="6" t="s">
        <v>328</v>
      </c>
      <c r="H24" s="6" t="s">
        <v>52</v>
      </c>
      <c r="I24" s="6" t="s">
        <v>52</v>
      </c>
      <c r="J24" s="6" t="s">
        <v>485</v>
      </c>
      <c r="K24" s="7" t="s">
        <v>44</v>
      </c>
      <c r="L24" s="12"/>
    </row>
    <row r="25" spans="1:95" x14ac:dyDescent="0.25">
      <c r="A25" s="28" t="str">
        <f>IF('1'!A1=1,B25,C25)</f>
        <v xml:space="preserve">   Інші </v>
      </c>
      <c r="B25" s="24" t="s">
        <v>10</v>
      </c>
      <c r="C25" s="25" t="s">
        <v>29</v>
      </c>
      <c r="D25" s="6"/>
      <c r="E25" s="6"/>
      <c r="F25" s="6"/>
      <c r="G25" s="6"/>
      <c r="H25" s="6"/>
      <c r="I25" s="6"/>
      <c r="J25" s="6"/>
      <c r="K25" s="7"/>
      <c r="L25" s="12"/>
    </row>
    <row r="26" spans="1:95" x14ac:dyDescent="0.25">
      <c r="A26" s="23" t="str">
        <f>IF('1'!A1=1,B26,C26)</f>
        <v xml:space="preserve">                        надходження</v>
      </c>
      <c r="B26" s="24" t="s">
        <v>16</v>
      </c>
      <c r="C26" s="25" t="s">
        <v>33</v>
      </c>
      <c r="D26" s="6" t="s">
        <v>472</v>
      </c>
      <c r="E26" s="6" t="s">
        <v>544</v>
      </c>
      <c r="F26" s="6" t="s">
        <v>318</v>
      </c>
      <c r="G26" s="6" t="s">
        <v>186</v>
      </c>
      <c r="H26" s="6" t="s">
        <v>38</v>
      </c>
      <c r="I26" s="6" t="s">
        <v>38</v>
      </c>
      <c r="J26" s="6" t="s">
        <v>84</v>
      </c>
      <c r="K26" s="7" t="s">
        <v>39</v>
      </c>
      <c r="L26" s="12"/>
    </row>
    <row r="27" spans="1:95" x14ac:dyDescent="0.25">
      <c r="A27" s="42" t="str">
        <f>IF('1'!A1=1,B27,C27)</f>
        <v xml:space="preserve">                        виплати</v>
      </c>
      <c r="B27" s="34" t="s">
        <v>15</v>
      </c>
      <c r="C27" s="35" t="s">
        <v>24</v>
      </c>
      <c r="D27" s="9" t="s">
        <v>473</v>
      </c>
      <c r="E27" s="9" t="s">
        <v>545</v>
      </c>
      <c r="F27" s="9" t="s">
        <v>483</v>
      </c>
      <c r="G27" s="9" t="s">
        <v>550</v>
      </c>
      <c r="H27" s="9" t="s">
        <v>61</v>
      </c>
      <c r="I27" s="9" t="s">
        <v>56</v>
      </c>
      <c r="J27" s="9" t="s">
        <v>53</v>
      </c>
      <c r="K27" s="10" t="s">
        <v>86</v>
      </c>
      <c r="L27" s="12"/>
    </row>
    <row r="28" spans="1:95" x14ac:dyDescent="0.25">
      <c r="A28" s="75" t="str">
        <f>IF('1'!A1=1,B28,C28)</f>
        <v>Примітки:</v>
      </c>
      <c r="B28" s="74" t="s">
        <v>379</v>
      </c>
      <c r="C28" s="74" t="s">
        <v>380</v>
      </c>
    </row>
    <row r="29" spans="1:95" s="226" customFormat="1" ht="11.4" x14ac:dyDescent="0.2">
      <c r="A29" s="223" t="str">
        <f>IF('1'!A1=1,B29,C29)</f>
        <v>1. З 2014 року дані подаються без урахування тимчасово окупованої російською федерацією території України.</v>
      </c>
      <c r="B29" s="224" t="s">
        <v>551</v>
      </c>
      <c r="C29" s="224" t="s">
        <v>552</v>
      </c>
      <c r="D29" s="225"/>
      <c r="E29" s="225"/>
      <c r="F29" s="225"/>
      <c r="G29" s="225"/>
      <c r="H29" s="225"/>
      <c r="I29" s="225"/>
      <c r="J29" s="225"/>
      <c r="K29" s="225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7"/>
      <c r="BM29" s="227"/>
      <c r="BN29" s="227"/>
      <c r="BO29" s="227"/>
      <c r="BP29" s="227"/>
      <c r="BQ29" s="227"/>
      <c r="BR29" s="227"/>
      <c r="BS29" s="227"/>
      <c r="BT29" s="227"/>
      <c r="BU29" s="227"/>
      <c r="BV29" s="227"/>
      <c r="BW29" s="227"/>
      <c r="BX29" s="227"/>
      <c r="BY29" s="227"/>
      <c r="BZ29" s="227"/>
      <c r="CA29" s="227"/>
      <c r="CB29" s="227"/>
      <c r="CC29" s="227"/>
      <c r="CD29" s="227"/>
      <c r="CE29" s="227"/>
      <c r="CF29" s="227"/>
      <c r="CG29" s="227"/>
      <c r="CH29" s="227"/>
      <c r="CI29" s="227"/>
      <c r="CJ29" s="227"/>
      <c r="CK29" s="227"/>
      <c r="CL29" s="227"/>
      <c r="CM29" s="227"/>
      <c r="CN29" s="227"/>
      <c r="CO29" s="227"/>
      <c r="CP29" s="227"/>
      <c r="CQ29" s="227"/>
    </row>
    <row r="30" spans="1:95" s="226" customFormat="1" ht="11.4" x14ac:dyDescent="0.2">
      <c r="A30" s="223" t="str">
        <f>IF('1'!A1=1,B30,C30)</f>
        <v xml:space="preserve">2. Розрахунок валютної стркутури базується на даних банків (підприємств) про фінансові операції з нерезидентами та починаючи з ІІІ кв 2022 р. містить дорахунок обсягів надходження/вибуття коштів від нерезидентів у гривнях. </v>
      </c>
      <c r="B30" s="224" t="s">
        <v>381</v>
      </c>
      <c r="C30" s="224" t="s">
        <v>382</v>
      </c>
      <c r="D30" s="225"/>
      <c r="E30" s="225"/>
      <c r="F30" s="225"/>
      <c r="G30" s="225"/>
      <c r="H30" s="225"/>
      <c r="I30" s="225"/>
      <c r="J30" s="225"/>
      <c r="K30" s="225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7"/>
      <c r="BR30" s="227"/>
      <c r="BS30" s="227"/>
      <c r="BT30" s="227"/>
      <c r="BU30" s="227"/>
      <c r="BV30" s="227"/>
      <c r="BW30" s="227"/>
      <c r="BX30" s="227"/>
      <c r="BY30" s="227"/>
      <c r="BZ30" s="227"/>
      <c r="CA30" s="227"/>
      <c r="CB30" s="227"/>
      <c r="CC30" s="227"/>
      <c r="CD30" s="227"/>
      <c r="CE30" s="227"/>
      <c r="CF30" s="227"/>
      <c r="CG30" s="227"/>
      <c r="CH30" s="227"/>
      <c r="CI30" s="227"/>
      <c r="CJ30" s="227"/>
      <c r="CK30" s="227"/>
      <c r="CL30" s="227"/>
      <c r="CM30" s="227"/>
      <c r="CN30" s="227"/>
      <c r="CO30" s="227"/>
      <c r="CP30" s="227"/>
      <c r="CQ30" s="227"/>
    </row>
  </sheetData>
  <mergeCells count="8">
    <mergeCell ref="I4:K4"/>
    <mergeCell ref="A5:A6"/>
    <mergeCell ref="D5:E5"/>
    <mergeCell ref="F5:G5"/>
    <mergeCell ref="H5:I5"/>
    <mergeCell ref="J5:K5"/>
    <mergeCell ref="B5:B6"/>
    <mergeCell ref="C5:C6"/>
  </mergeCells>
  <phoneticPr fontId="1" type="noConversion"/>
  <hyperlinks>
    <hyperlink ref="A1" location="'1'!A1" display="до змісту"/>
  </hyperlinks>
  <printOptions horizontalCentered="1" verticalCentered="1"/>
  <pageMargins left="0.19685039370078741" right="0.19685039370078741" top="0.39370078740157483" bottom="0.62992125984251968" header="0.19685039370078741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3"/>
  <sheetViews>
    <sheetView zoomScale="83" zoomScaleNormal="83" workbookViewId="0">
      <selection activeCell="L21" sqref="L21"/>
    </sheetView>
  </sheetViews>
  <sheetFormatPr defaultColWidth="8.88671875" defaultRowHeight="11.4" outlineLevelCol="1" x14ac:dyDescent="0.2"/>
  <cols>
    <col min="1" max="1" width="28.88671875" style="93" customWidth="1"/>
    <col min="2" max="3" width="24.88671875" style="93" hidden="1" customWidth="1" outlineLevel="1"/>
    <col min="4" max="4" width="6.33203125" style="93" hidden="1" customWidth="1" collapsed="1"/>
    <col min="5" max="13" width="6.33203125" style="93" hidden="1" customWidth="1"/>
    <col min="14" max="18" width="6.33203125" style="93" customWidth="1"/>
    <col min="19" max="28" width="6.33203125" style="93" hidden="1" customWidth="1"/>
    <col min="29" max="33" width="6.33203125" style="93" customWidth="1"/>
    <col min="34" max="43" width="6.33203125" style="93" hidden="1" customWidth="1"/>
    <col min="44" max="48" width="6.33203125" style="93" customWidth="1"/>
    <col min="49" max="58" width="6.33203125" style="93" hidden="1" customWidth="1"/>
    <col min="59" max="63" width="6.33203125" style="93" customWidth="1"/>
    <col min="64" max="70" width="6.33203125" style="93" hidden="1" customWidth="1"/>
    <col min="71" max="71" width="6.44140625" style="93" hidden="1" customWidth="1"/>
    <col min="72" max="72" width="7.6640625" style="93" hidden="1" customWidth="1"/>
    <col min="73" max="73" width="7.88671875" style="93" hidden="1" customWidth="1"/>
    <col min="74" max="74" width="6.44140625" style="93" customWidth="1"/>
    <col min="75" max="75" width="7.33203125" style="93" customWidth="1"/>
    <col min="76" max="76" width="6.77734375" style="93" customWidth="1"/>
    <col min="77" max="77" width="7.6640625" style="93" customWidth="1"/>
    <col min="78" max="78" width="7.44140625" style="93" customWidth="1"/>
    <col min="79" max="79" width="8.88671875" style="96"/>
    <col min="80" max="84" width="8.88671875" style="93"/>
    <col min="85" max="102" width="8.88671875" style="94"/>
    <col min="103" max="116" width="8.88671875" style="95"/>
    <col min="117" max="129" width="8.88671875" style="203"/>
    <col min="130" max="16384" width="8.88671875" style="93"/>
  </cols>
  <sheetData>
    <row r="1" spans="1:129" ht="13.2" x14ac:dyDescent="0.25">
      <c r="A1" s="92" t="str">
        <f>IF('1'!$A$1=1,"до змісту","to title")</f>
        <v>до змісту</v>
      </c>
      <c r="B1" s="1"/>
      <c r="C1" s="1"/>
      <c r="D1" s="1"/>
      <c r="E1" s="1"/>
      <c r="F1" s="1"/>
      <c r="G1" s="1"/>
      <c r="H1" s="1"/>
    </row>
    <row r="2" spans="1:129" s="100" customFormat="1" ht="13.8" x14ac:dyDescent="0.25">
      <c r="A2" s="97" t="str">
        <f>IF('1'!$A$1=1,CG2,DF2)</f>
        <v>1.2  Динаміка валютної структури розрахунків за операціями поточного рахунку платіжного балансу</v>
      </c>
      <c r="B2" s="98"/>
      <c r="C2" s="98"/>
      <c r="D2" s="98"/>
      <c r="E2" s="98"/>
      <c r="F2" s="98"/>
      <c r="G2" s="98"/>
      <c r="H2" s="98"/>
      <c r="I2" s="98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CA2" s="221"/>
      <c r="CG2" s="101" t="s">
        <v>403</v>
      </c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2"/>
      <c r="CS2" s="102"/>
      <c r="CT2" s="102"/>
      <c r="CU2" s="102"/>
      <c r="CV2" s="102"/>
      <c r="CW2" s="102"/>
      <c r="CX2" s="102"/>
      <c r="CY2" s="103"/>
      <c r="CZ2" s="104"/>
      <c r="DA2" s="105"/>
      <c r="DB2" s="104"/>
      <c r="DC2" s="104"/>
      <c r="DD2" s="104"/>
      <c r="DE2" s="104"/>
      <c r="DF2" s="204" t="s">
        <v>404</v>
      </c>
      <c r="DG2" s="205"/>
      <c r="DH2" s="205"/>
      <c r="DI2" s="104"/>
      <c r="DJ2" s="104"/>
      <c r="DK2" s="104"/>
      <c r="DL2" s="104"/>
      <c r="DM2" s="206"/>
      <c r="DN2" s="206"/>
      <c r="DO2" s="206"/>
      <c r="DP2" s="206"/>
      <c r="DQ2" s="207"/>
      <c r="DR2" s="207"/>
      <c r="DS2" s="207"/>
      <c r="DT2" s="207"/>
      <c r="DU2" s="207"/>
      <c r="DV2" s="207"/>
      <c r="DW2" s="207"/>
      <c r="DX2" s="207"/>
      <c r="DY2" s="207"/>
    </row>
    <row r="3" spans="1:129" s="108" customFormat="1" ht="14.4" x14ac:dyDescent="0.3">
      <c r="A3" s="106" t="str">
        <f>IF('1'!$A$1=1,"у % до загального обсягу","in % of total")</f>
        <v>у % до загального обсягу</v>
      </c>
      <c r="B3" s="106"/>
      <c r="C3" s="106"/>
      <c r="D3" s="106"/>
      <c r="E3" s="106"/>
      <c r="F3" s="106"/>
      <c r="G3" s="106"/>
      <c r="H3" s="106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T3" s="109"/>
      <c r="CA3" s="112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208"/>
      <c r="DN3" s="208"/>
      <c r="DO3" s="208"/>
      <c r="DP3" s="208"/>
      <c r="DQ3" s="208"/>
      <c r="DR3" s="208"/>
      <c r="DS3" s="208"/>
      <c r="DT3" s="208"/>
      <c r="DU3" s="208"/>
      <c r="DV3" s="208"/>
      <c r="DW3" s="208"/>
      <c r="DX3" s="208"/>
      <c r="DY3" s="208"/>
    </row>
    <row r="4" spans="1:129" ht="12" x14ac:dyDescent="0.25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9"/>
      <c r="BR4" s="179"/>
    </row>
    <row r="5" spans="1:129" ht="27" customHeight="1" x14ac:dyDescent="0.2">
      <c r="A5" s="180" t="str">
        <f>IF('1'!$A$1=1,B5,C5)</f>
        <v>Статті платіжного балансу</v>
      </c>
      <c r="B5" s="182" t="s">
        <v>3</v>
      </c>
      <c r="C5" s="184" t="s">
        <v>35</v>
      </c>
      <c r="D5" s="186" t="str">
        <f>IF('1'!$A$1=1,CY5,CY6)</f>
        <v>Долар США</v>
      </c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214"/>
      <c r="S5" s="186" t="str">
        <f>IF('1'!$A$1=1,DA5,DA6)</f>
        <v>Російський рубль</v>
      </c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214"/>
      <c r="AH5" s="186" t="str">
        <f>IF('1'!$A$1=1,DC5,DC6)</f>
        <v>Євро</v>
      </c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214"/>
      <c r="AW5" s="186" t="str">
        <f>IF('1'!$A$1=1,DE5,DE6)</f>
        <v>Українська гривня</v>
      </c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214"/>
      <c r="BL5" s="186" t="str">
        <f>IF('1'!$A$1=1,DG5,DG6)</f>
        <v>Інші валюти</v>
      </c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Y5" s="188" t="s">
        <v>405</v>
      </c>
      <c r="CZ5" s="188"/>
      <c r="DA5" s="188" t="s">
        <v>406</v>
      </c>
      <c r="DB5" s="188"/>
      <c r="DC5" s="188" t="s">
        <v>407</v>
      </c>
      <c r="DD5" s="209"/>
      <c r="DE5" s="188" t="s">
        <v>408</v>
      </c>
      <c r="DF5" s="209"/>
      <c r="DG5" s="188" t="s">
        <v>409</v>
      </c>
      <c r="DH5" s="209"/>
    </row>
    <row r="6" spans="1:129" ht="16.8" customHeight="1" x14ac:dyDescent="0.25">
      <c r="A6" s="181"/>
      <c r="B6" s="183"/>
      <c r="C6" s="185"/>
      <c r="D6" s="115" t="s">
        <v>410</v>
      </c>
      <c r="E6" s="115" t="s">
        <v>411</v>
      </c>
      <c r="F6" s="115" t="s">
        <v>412</v>
      </c>
      <c r="G6" s="115" t="s">
        <v>413</v>
      </c>
      <c r="H6" s="115">
        <v>2014</v>
      </c>
      <c r="I6" s="116">
        <v>2015</v>
      </c>
      <c r="J6" s="117" t="s">
        <v>13</v>
      </c>
      <c r="K6" s="117" t="s">
        <v>414</v>
      </c>
      <c r="L6" s="118" t="s">
        <v>415</v>
      </c>
      <c r="M6" s="118" t="s">
        <v>416</v>
      </c>
      <c r="N6" s="118" t="s">
        <v>417</v>
      </c>
      <c r="O6" s="118">
        <v>2021</v>
      </c>
      <c r="P6" s="118" t="s">
        <v>465</v>
      </c>
      <c r="Q6" s="118" t="s">
        <v>486</v>
      </c>
      <c r="R6" s="118">
        <v>2024</v>
      </c>
      <c r="S6" s="115" t="s">
        <v>410</v>
      </c>
      <c r="T6" s="115" t="s">
        <v>411</v>
      </c>
      <c r="U6" s="115" t="s">
        <v>412</v>
      </c>
      <c r="V6" s="115" t="s">
        <v>413</v>
      </c>
      <c r="W6" s="115">
        <v>2014</v>
      </c>
      <c r="X6" s="119">
        <v>2015</v>
      </c>
      <c r="Y6" s="117" t="s">
        <v>13</v>
      </c>
      <c r="Z6" s="117" t="s">
        <v>414</v>
      </c>
      <c r="AA6" s="118" t="s">
        <v>415</v>
      </c>
      <c r="AB6" s="117" t="s">
        <v>416</v>
      </c>
      <c r="AC6" s="117" t="s">
        <v>417</v>
      </c>
      <c r="AD6" s="118">
        <v>2021</v>
      </c>
      <c r="AE6" s="118" t="s">
        <v>465</v>
      </c>
      <c r="AF6" s="118" t="s">
        <v>486</v>
      </c>
      <c r="AG6" s="118">
        <v>2024</v>
      </c>
      <c r="AH6" s="115" t="s">
        <v>410</v>
      </c>
      <c r="AI6" s="115" t="s">
        <v>411</v>
      </c>
      <c r="AJ6" s="115" t="s">
        <v>412</v>
      </c>
      <c r="AK6" s="115" t="s">
        <v>413</v>
      </c>
      <c r="AL6" s="115">
        <v>2014</v>
      </c>
      <c r="AM6" s="119">
        <v>2015</v>
      </c>
      <c r="AN6" s="117" t="s">
        <v>13</v>
      </c>
      <c r="AO6" s="117" t="s">
        <v>414</v>
      </c>
      <c r="AP6" s="117" t="s">
        <v>415</v>
      </c>
      <c r="AQ6" s="117" t="s">
        <v>416</v>
      </c>
      <c r="AR6" s="117" t="s">
        <v>417</v>
      </c>
      <c r="AS6" s="118">
        <v>2021</v>
      </c>
      <c r="AT6" s="118" t="s">
        <v>465</v>
      </c>
      <c r="AU6" s="118" t="s">
        <v>486</v>
      </c>
      <c r="AV6" s="118">
        <v>2024</v>
      </c>
      <c r="AW6" s="115" t="s">
        <v>410</v>
      </c>
      <c r="AX6" s="115" t="s">
        <v>411</v>
      </c>
      <c r="AY6" s="115" t="s">
        <v>412</v>
      </c>
      <c r="AZ6" s="115" t="s">
        <v>413</v>
      </c>
      <c r="BA6" s="115">
        <v>2014</v>
      </c>
      <c r="BB6" s="119">
        <v>2015</v>
      </c>
      <c r="BC6" s="117" t="s">
        <v>13</v>
      </c>
      <c r="BD6" s="117" t="s">
        <v>414</v>
      </c>
      <c r="BE6" s="117" t="s">
        <v>415</v>
      </c>
      <c r="BF6" s="117" t="s">
        <v>416</v>
      </c>
      <c r="BG6" s="117" t="s">
        <v>417</v>
      </c>
      <c r="BH6" s="118">
        <v>2021</v>
      </c>
      <c r="BI6" s="118" t="s">
        <v>465</v>
      </c>
      <c r="BJ6" s="118" t="s">
        <v>486</v>
      </c>
      <c r="BK6" s="118">
        <v>2024</v>
      </c>
      <c r="BL6" s="115" t="s">
        <v>410</v>
      </c>
      <c r="BM6" s="115" t="s">
        <v>411</v>
      </c>
      <c r="BN6" s="115" t="s">
        <v>412</v>
      </c>
      <c r="BO6" s="115" t="s">
        <v>413</v>
      </c>
      <c r="BP6" s="115">
        <v>2014</v>
      </c>
      <c r="BQ6" s="119">
        <v>2015</v>
      </c>
      <c r="BR6" s="118" t="s">
        <v>13</v>
      </c>
      <c r="BS6" s="118" t="s">
        <v>414</v>
      </c>
      <c r="BT6" s="118">
        <v>2018</v>
      </c>
      <c r="BU6" s="117" t="s">
        <v>416</v>
      </c>
      <c r="BV6" s="118">
        <v>2020</v>
      </c>
      <c r="BW6" s="118">
        <v>2021</v>
      </c>
      <c r="BX6" s="118" t="s">
        <v>465</v>
      </c>
      <c r="BY6" s="118" t="s">
        <v>486</v>
      </c>
      <c r="BZ6" s="117">
        <v>2024</v>
      </c>
      <c r="CY6" s="120" t="s">
        <v>418</v>
      </c>
      <c r="CZ6" s="121"/>
      <c r="DA6" s="120" t="s">
        <v>419</v>
      </c>
      <c r="DB6" s="120"/>
      <c r="DC6" s="120" t="s">
        <v>420</v>
      </c>
      <c r="DD6" s="121"/>
      <c r="DE6" s="120" t="s">
        <v>421</v>
      </c>
      <c r="DF6" s="121"/>
      <c r="DG6" s="120" t="s">
        <v>422</v>
      </c>
      <c r="DH6" s="121"/>
    </row>
    <row r="7" spans="1:129" ht="13.2" x14ac:dyDescent="0.25">
      <c r="A7" s="122" t="str">
        <f>IF('1'!$A$1=1,B7,C7)</f>
        <v>Поточний рахунок</v>
      </c>
      <c r="B7" s="123" t="s">
        <v>4</v>
      </c>
      <c r="C7" s="124" t="s">
        <v>20</v>
      </c>
      <c r="D7" s="125"/>
      <c r="E7" s="126"/>
      <c r="F7" s="126"/>
      <c r="G7" s="126"/>
      <c r="H7" s="126"/>
      <c r="I7" s="126"/>
      <c r="J7" s="127"/>
      <c r="K7" s="127"/>
      <c r="L7" s="127"/>
      <c r="M7" s="127"/>
      <c r="N7" s="128"/>
      <c r="O7" s="127"/>
      <c r="P7" s="127"/>
      <c r="Q7" s="127"/>
      <c r="R7" s="127"/>
      <c r="S7" s="126"/>
      <c r="T7" s="126"/>
      <c r="U7" s="126"/>
      <c r="V7" s="126"/>
      <c r="W7" s="126"/>
      <c r="X7" s="126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9"/>
      <c r="BC7" s="129"/>
      <c r="BD7" s="129"/>
      <c r="BE7" s="129"/>
      <c r="BF7" s="129"/>
      <c r="BG7" s="129"/>
      <c r="BH7" s="127"/>
      <c r="BI7" s="127"/>
      <c r="BJ7" s="127"/>
      <c r="BK7" s="127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7"/>
      <c r="BX7" s="129"/>
      <c r="BY7" s="129"/>
      <c r="BZ7" s="129"/>
      <c r="CA7" s="163"/>
      <c r="CB7" s="94"/>
      <c r="CC7" s="94"/>
      <c r="CD7" s="94"/>
      <c r="CE7" s="94"/>
      <c r="CF7" s="94"/>
    </row>
    <row r="8" spans="1:129" s="139" customFormat="1" ht="13.2" x14ac:dyDescent="0.25">
      <c r="A8" s="130" t="str">
        <f>IF('1'!$A$1=1,B8,C8)</f>
        <v xml:space="preserve">                        надходження</v>
      </c>
      <c r="B8" s="131" t="s">
        <v>16</v>
      </c>
      <c r="C8" s="132" t="s">
        <v>32</v>
      </c>
      <c r="D8" s="133" t="s">
        <v>125</v>
      </c>
      <c r="E8" s="134" t="s">
        <v>328</v>
      </c>
      <c r="F8" s="134" t="s">
        <v>129</v>
      </c>
      <c r="G8" s="134" t="s">
        <v>127</v>
      </c>
      <c r="H8" s="134" t="s">
        <v>50</v>
      </c>
      <c r="I8" s="134" t="s">
        <v>179</v>
      </c>
      <c r="J8" s="134" t="s">
        <v>315</v>
      </c>
      <c r="K8" s="134" t="s">
        <v>125</v>
      </c>
      <c r="L8" s="135" t="s">
        <v>123</v>
      </c>
      <c r="M8" s="135" t="s">
        <v>131</v>
      </c>
      <c r="N8" s="215" t="s">
        <v>144</v>
      </c>
      <c r="O8" s="21" t="s">
        <v>136</v>
      </c>
      <c r="P8" s="21" t="s">
        <v>398</v>
      </c>
      <c r="Q8" s="21" t="s">
        <v>156</v>
      </c>
      <c r="R8" s="21" t="s">
        <v>178</v>
      </c>
      <c r="S8" s="134" t="s">
        <v>78</v>
      </c>
      <c r="T8" s="134" t="s">
        <v>361</v>
      </c>
      <c r="U8" s="134" t="s">
        <v>202</v>
      </c>
      <c r="V8" s="134" t="s">
        <v>274</v>
      </c>
      <c r="W8" s="134" t="s">
        <v>214</v>
      </c>
      <c r="X8" s="134" t="s">
        <v>224</v>
      </c>
      <c r="Y8" s="134" t="s">
        <v>211</v>
      </c>
      <c r="Z8" s="134" t="s">
        <v>216</v>
      </c>
      <c r="AA8" s="135" t="s">
        <v>213</v>
      </c>
      <c r="AB8" s="135" t="s">
        <v>215</v>
      </c>
      <c r="AC8" s="135" t="s">
        <v>69</v>
      </c>
      <c r="AD8" s="21" t="s">
        <v>53</v>
      </c>
      <c r="AE8" s="135" t="s">
        <v>37</v>
      </c>
      <c r="AF8" s="135" t="s">
        <v>52</v>
      </c>
      <c r="AG8" s="135" t="s">
        <v>52</v>
      </c>
      <c r="AH8" s="136" t="s">
        <v>205</v>
      </c>
      <c r="AI8" s="136" t="s">
        <v>276</v>
      </c>
      <c r="AJ8" s="136" t="s">
        <v>191</v>
      </c>
      <c r="AK8" s="136" t="s">
        <v>236</v>
      </c>
      <c r="AL8" s="136" t="s">
        <v>93</v>
      </c>
      <c r="AM8" s="134" t="s">
        <v>193</v>
      </c>
      <c r="AN8" s="134" t="s">
        <v>284</v>
      </c>
      <c r="AO8" s="134" t="s">
        <v>293</v>
      </c>
      <c r="AP8" s="135" t="s">
        <v>280</v>
      </c>
      <c r="AQ8" s="135" t="s">
        <v>348</v>
      </c>
      <c r="AR8" s="135" t="s">
        <v>423</v>
      </c>
      <c r="AS8" s="21" t="s">
        <v>282</v>
      </c>
      <c r="AT8" s="21" t="s">
        <v>291</v>
      </c>
      <c r="AU8" s="21" t="s">
        <v>474</v>
      </c>
      <c r="AV8" s="21" t="s">
        <v>457</v>
      </c>
      <c r="AW8" s="136" t="s">
        <v>38</v>
      </c>
      <c r="AX8" s="136" t="s">
        <v>37</v>
      </c>
      <c r="AY8" s="136" t="s">
        <v>38</v>
      </c>
      <c r="AZ8" s="136" t="s">
        <v>37</v>
      </c>
      <c r="BA8" s="136" t="s">
        <v>43</v>
      </c>
      <c r="BB8" s="134" t="s">
        <v>119</v>
      </c>
      <c r="BC8" s="134" t="s">
        <v>37</v>
      </c>
      <c r="BD8" s="134" t="s">
        <v>38</v>
      </c>
      <c r="BE8" s="135" t="s">
        <v>48</v>
      </c>
      <c r="BF8" s="135" t="s">
        <v>37</v>
      </c>
      <c r="BG8" s="135" t="s">
        <v>38</v>
      </c>
      <c r="BH8" s="21" t="s">
        <v>52</v>
      </c>
      <c r="BI8" s="21" t="s">
        <v>67</v>
      </c>
      <c r="BJ8" s="21" t="s">
        <v>66</v>
      </c>
      <c r="BK8" s="21" t="s">
        <v>83</v>
      </c>
      <c r="BL8" s="136" t="s">
        <v>48</v>
      </c>
      <c r="BM8" s="136" t="s">
        <v>48</v>
      </c>
      <c r="BN8" s="136" t="s">
        <v>95</v>
      </c>
      <c r="BO8" s="136" t="s">
        <v>48</v>
      </c>
      <c r="BP8" s="136" t="s">
        <v>95</v>
      </c>
      <c r="BQ8" s="134" t="s">
        <v>83</v>
      </c>
      <c r="BR8" s="134" t="s">
        <v>84</v>
      </c>
      <c r="BS8" s="134" t="s">
        <v>39</v>
      </c>
      <c r="BT8" s="135" t="s">
        <v>45</v>
      </c>
      <c r="BU8" s="135" t="s">
        <v>45</v>
      </c>
      <c r="BV8" s="135" t="s">
        <v>45</v>
      </c>
      <c r="BW8" s="21" t="s">
        <v>55</v>
      </c>
      <c r="BX8" s="135" t="s">
        <v>92</v>
      </c>
      <c r="BY8" s="21" t="s">
        <v>85</v>
      </c>
      <c r="BZ8" s="21" t="s">
        <v>87</v>
      </c>
      <c r="CA8" s="222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</row>
    <row r="9" spans="1:129" s="139" customFormat="1" ht="13.2" x14ac:dyDescent="0.25">
      <c r="A9" s="130" t="str">
        <f>IF('1'!$A$1=1,B9,C9)</f>
        <v xml:space="preserve">                        виплати</v>
      </c>
      <c r="B9" s="131" t="s">
        <v>15</v>
      </c>
      <c r="C9" s="132" t="s">
        <v>22</v>
      </c>
      <c r="D9" s="133" t="s">
        <v>60</v>
      </c>
      <c r="E9" s="134" t="s">
        <v>363</v>
      </c>
      <c r="F9" s="134" t="s">
        <v>135</v>
      </c>
      <c r="G9" s="134" t="s">
        <v>424</v>
      </c>
      <c r="H9" s="134" t="s">
        <v>180</v>
      </c>
      <c r="I9" s="134" t="s">
        <v>149</v>
      </c>
      <c r="J9" s="134" t="s">
        <v>306</v>
      </c>
      <c r="K9" s="134" t="s">
        <v>359</v>
      </c>
      <c r="L9" s="135" t="s">
        <v>425</v>
      </c>
      <c r="M9" s="135" t="s">
        <v>426</v>
      </c>
      <c r="N9" s="215" t="s">
        <v>171</v>
      </c>
      <c r="O9" s="21" t="s">
        <v>319</v>
      </c>
      <c r="P9" s="21" t="s">
        <v>378</v>
      </c>
      <c r="Q9" s="21" t="s">
        <v>378</v>
      </c>
      <c r="R9" s="21" t="s">
        <v>467</v>
      </c>
      <c r="S9" s="134" t="s">
        <v>116</v>
      </c>
      <c r="T9" s="134" t="s">
        <v>71</v>
      </c>
      <c r="U9" s="134" t="s">
        <v>196</v>
      </c>
      <c r="V9" s="134" t="s">
        <v>195</v>
      </c>
      <c r="W9" s="134" t="s">
        <v>201</v>
      </c>
      <c r="X9" s="134" t="s">
        <v>241</v>
      </c>
      <c r="Y9" s="134" t="s">
        <v>72</v>
      </c>
      <c r="Z9" s="134" t="s">
        <v>53</v>
      </c>
      <c r="AA9" s="135" t="s">
        <v>208</v>
      </c>
      <c r="AB9" s="135" t="s">
        <v>110</v>
      </c>
      <c r="AC9" s="135" t="s">
        <v>84</v>
      </c>
      <c r="AD9" s="21" t="s">
        <v>88</v>
      </c>
      <c r="AE9" s="135" t="s">
        <v>38</v>
      </c>
      <c r="AF9" s="135" t="s">
        <v>52</v>
      </c>
      <c r="AG9" s="135" t="s">
        <v>52</v>
      </c>
      <c r="AH9" s="136" t="s">
        <v>242</v>
      </c>
      <c r="AI9" s="136" t="s">
        <v>279</v>
      </c>
      <c r="AJ9" s="136" t="s">
        <v>287</v>
      </c>
      <c r="AK9" s="136" t="s">
        <v>253</v>
      </c>
      <c r="AL9" s="136" t="s">
        <v>330</v>
      </c>
      <c r="AM9" s="134" t="s">
        <v>278</v>
      </c>
      <c r="AN9" s="134" t="s">
        <v>393</v>
      </c>
      <c r="AO9" s="134" t="s">
        <v>97</v>
      </c>
      <c r="AP9" s="135" t="s">
        <v>42</v>
      </c>
      <c r="AQ9" s="135" t="s">
        <v>397</v>
      </c>
      <c r="AR9" s="135" t="s">
        <v>427</v>
      </c>
      <c r="AS9" s="21" t="s">
        <v>397</v>
      </c>
      <c r="AT9" s="21" t="s">
        <v>302</v>
      </c>
      <c r="AU9" s="21" t="s">
        <v>475</v>
      </c>
      <c r="AV9" s="21" t="s">
        <v>546</v>
      </c>
      <c r="AW9" s="136" t="s">
        <v>37</v>
      </c>
      <c r="AX9" s="136" t="s">
        <v>38</v>
      </c>
      <c r="AY9" s="136" t="s">
        <v>38</v>
      </c>
      <c r="AZ9" s="136" t="s">
        <v>38</v>
      </c>
      <c r="BA9" s="136" t="s">
        <v>43</v>
      </c>
      <c r="BB9" s="134" t="s">
        <v>117</v>
      </c>
      <c r="BC9" s="134" t="s">
        <v>38</v>
      </c>
      <c r="BD9" s="134" t="s">
        <v>37</v>
      </c>
      <c r="BE9" s="135" t="s">
        <v>61</v>
      </c>
      <c r="BF9" s="135" t="s">
        <v>38</v>
      </c>
      <c r="BG9" s="135" t="s">
        <v>95</v>
      </c>
      <c r="BH9" s="21" t="s">
        <v>48</v>
      </c>
      <c r="BI9" s="21" t="s">
        <v>84</v>
      </c>
      <c r="BJ9" s="21" t="s">
        <v>48</v>
      </c>
      <c r="BK9" s="21" t="s">
        <v>38</v>
      </c>
      <c r="BL9" s="136" t="s">
        <v>105</v>
      </c>
      <c r="BM9" s="136" t="s">
        <v>105</v>
      </c>
      <c r="BN9" s="136" t="s">
        <v>66</v>
      </c>
      <c r="BO9" s="136" t="s">
        <v>66</v>
      </c>
      <c r="BP9" s="136" t="s">
        <v>66</v>
      </c>
      <c r="BQ9" s="134" t="s">
        <v>110</v>
      </c>
      <c r="BR9" s="134" t="s">
        <v>220</v>
      </c>
      <c r="BS9" s="134" t="s">
        <v>67</v>
      </c>
      <c r="BT9" s="135" t="s">
        <v>110</v>
      </c>
      <c r="BU9" s="135" t="s">
        <v>106</v>
      </c>
      <c r="BV9" s="135" t="s">
        <v>120</v>
      </c>
      <c r="BW9" s="21" t="s">
        <v>106</v>
      </c>
      <c r="BX9" s="21" t="s">
        <v>106</v>
      </c>
      <c r="BY9" s="21" t="s">
        <v>296</v>
      </c>
      <c r="BZ9" s="21" t="s">
        <v>92</v>
      </c>
      <c r="CA9" s="222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</row>
    <row r="10" spans="1:129" ht="13.2" x14ac:dyDescent="0.25">
      <c r="A10" s="140" t="str">
        <f>IF('1'!$A$1=1,B10,C10)</f>
        <v xml:space="preserve">   Товари та послуги</v>
      </c>
      <c r="B10" s="141" t="s">
        <v>5</v>
      </c>
      <c r="C10" s="142" t="s">
        <v>23</v>
      </c>
      <c r="D10" s="133"/>
      <c r="E10" s="134"/>
      <c r="F10" s="134"/>
      <c r="G10" s="134"/>
      <c r="H10" s="134"/>
      <c r="I10" s="134"/>
      <c r="J10" s="134"/>
      <c r="K10" s="134"/>
      <c r="L10" s="26"/>
      <c r="M10" s="26"/>
      <c r="N10" s="216"/>
      <c r="O10" s="27"/>
      <c r="P10" s="6"/>
      <c r="Q10" s="6"/>
      <c r="R10" s="6"/>
      <c r="S10" s="134"/>
      <c r="T10" s="134"/>
      <c r="U10" s="134"/>
      <c r="V10" s="134"/>
      <c r="W10" s="134"/>
      <c r="X10" s="134"/>
      <c r="Y10" s="134"/>
      <c r="Z10" s="134"/>
      <c r="AA10" s="135"/>
      <c r="AB10" s="26"/>
      <c r="AC10" s="26"/>
      <c r="AD10" s="27"/>
      <c r="AE10" s="27"/>
      <c r="AF10" s="27"/>
      <c r="AG10" s="27"/>
      <c r="AH10" s="136"/>
      <c r="AI10" s="136"/>
      <c r="AJ10" s="136"/>
      <c r="AK10" s="136"/>
      <c r="AL10" s="136"/>
      <c r="AM10" s="134"/>
      <c r="AN10" s="134"/>
      <c r="AO10" s="134"/>
      <c r="AP10" s="135"/>
      <c r="AQ10" s="26"/>
      <c r="AR10" s="26"/>
      <c r="AS10" s="27"/>
      <c r="AT10" s="27"/>
      <c r="AU10" s="6"/>
      <c r="AV10" s="6"/>
      <c r="AW10" s="136"/>
      <c r="AX10" s="136"/>
      <c r="AY10" s="136"/>
      <c r="AZ10" s="136"/>
      <c r="BA10" s="136"/>
      <c r="BB10" s="134"/>
      <c r="BC10" s="134"/>
      <c r="BD10" s="134"/>
      <c r="BE10" s="135"/>
      <c r="BF10" s="143"/>
      <c r="BG10" s="143"/>
      <c r="BH10" s="55"/>
      <c r="BI10" s="55"/>
      <c r="BJ10" s="6"/>
      <c r="BK10" s="6"/>
      <c r="BL10" s="136"/>
      <c r="BM10" s="136"/>
      <c r="BN10" s="136"/>
      <c r="BO10" s="136"/>
      <c r="BP10" s="136"/>
      <c r="BQ10" s="134"/>
      <c r="BR10" s="134"/>
      <c r="BS10" s="134"/>
      <c r="BT10" s="135"/>
      <c r="BU10" s="143"/>
      <c r="BV10" s="143"/>
      <c r="BW10" s="162"/>
      <c r="BX10" s="163"/>
      <c r="BY10" s="6"/>
      <c r="BZ10" s="6"/>
      <c r="CA10" s="163"/>
      <c r="CB10" s="94"/>
      <c r="CC10" s="94"/>
      <c r="CD10" s="94"/>
      <c r="CE10" s="94"/>
      <c r="CF10" s="94"/>
    </row>
    <row r="11" spans="1:129" ht="13.2" x14ac:dyDescent="0.25">
      <c r="A11" s="140" t="str">
        <f>IF('1'!$A$1=1,B11,C11)</f>
        <v xml:space="preserve">                       надходження</v>
      </c>
      <c r="B11" s="141" t="s">
        <v>17</v>
      </c>
      <c r="C11" s="142" t="s">
        <v>33</v>
      </c>
      <c r="D11" s="144" t="s">
        <v>311</v>
      </c>
      <c r="E11" s="145" t="s">
        <v>51</v>
      </c>
      <c r="F11" s="145" t="s">
        <v>428</v>
      </c>
      <c r="G11" s="145" t="s">
        <v>128</v>
      </c>
      <c r="H11" s="145" t="s">
        <v>131</v>
      </c>
      <c r="I11" s="146" t="s">
        <v>130</v>
      </c>
      <c r="J11" s="146" t="s">
        <v>122</v>
      </c>
      <c r="K11" s="146" t="s">
        <v>36</v>
      </c>
      <c r="L11" s="8" t="s">
        <v>148</v>
      </c>
      <c r="M11" s="8" t="s">
        <v>123</v>
      </c>
      <c r="N11" s="217" t="s">
        <v>429</v>
      </c>
      <c r="O11" s="6" t="s">
        <v>134</v>
      </c>
      <c r="P11" s="70" t="s">
        <v>312</v>
      </c>
      <c r="Q11" s="70" t="s">
        <v>324</v>
      </c>
      <c r="R11" s="70" t="s">
        <v>515</v>
      </c>
      <c r="S11" s="145" t="s">
        <v>361</v>
      </c>
      <c r="T11" s="145" t="s">
        <v>76</v>
      </c>
      <c r="U11" s="145" t="s">
        <v>217</v>
      </c>
      <c r="V11" s="145" t="s">
        <v>373</v>
      </c>
      <c r="W11" s="145" t="s">
        <v>225</v>
      </c>
      <c r="X11" s="146" t="s">
        <v>196</v>
      </c>
      <c r="Y11" s="146" t="s">
        <v>211</v>
      </c>
      <c r="Z11" s="146" t="s">
        <v>194</v>
      </c>
      <c r="AA11" s="8" t="s">
        <v>108</v>
      </c>
      <c r="AB11" s="8" t="s">
        <v>213</v>
      </c>
      <c r="AC11" s="8" t="s">
        <v>113</v>
      </c>
      <c r="AD11" s="6" t="s">
        <v>89</v>
      </c>
      <c r="AE11" s="8" t="s">
        <v>61</v>
      </c>
      <c r="AF11" s="8" t="s">
        <v>52</v>
      </c>
      <c r="AG11" s="8" t="s">
        <v>52</v>
      </c>
      <c r="AH11" s="145" t="s">
        <v>192</v>
      </c>
      <c r="AI11" s="145" t="s">
        <v>214</v>
      </c>
      <c r="AJ11" s="145" t="s">
        <v>104</v>
      </c>
      <c r="AK11" s="145" t="s">
        <v>236</v>
      </c>
      <c r="AL11" s="145" t="s">
        <v>101</v>
      </c>
      <c r="AM11" s="146" t="s">
        <v>238</v>
      </c>
      <c r="AN11" s="146" t="s">
        <v>317</v>
      </c>
      <c r="AO11" s="146" t="s">
        <v>249</v>
      </c>
      <c r="AP11" s="8" t="s">
        <v>430</v>
      </c>
      <c r="AQ11" s="8" t="s">
        <v>431</v>
      </c>
      <c r="AR11" s="8" t="s">
        <v>432</v>
      </c>
      <c r="AS11" s="6" t="s">
        <v>292</v>
      </c>
      <c r="AT11" s="6" t="s">
        <v>399</v>
      </c>
      <c r="AU11" s="70" t="s">
        <v>99</v>
      </c>
      <c r="AV11" s="70" t="s">
        <v>263</v>
      </c>
      <c r="AW11" s="145" t="s">
        <v>37</v>
      </c>
      <c r="AX11" s="145" t="s">
        <v>37</v>
      </c>
      <c r="AY11" s="145" t="s">
        <v>38</v>
      </c>
      <c r="AZ11" s="145" t="s">
        <v>37</v>
      </c>
      <c r="BA11" s="145" t="s">
        <v>61</v>
      </c>
      <c r="BB11" s="146" t="s">
        <v>117</v>
      </c>
      <c r="BC11" s="146" t="s">
        <v>37</v>
      </c>
      <c r="BD11" s="146" t="s">
        <v>38</v>
      </c>
      <c r="BE11" s="8" t="s">
        <v>48</v>
      </c>
      <c r="BF11" s="8" t="s">
        <v>37</v>
      </c>
      <c r="BG11" s="8" t="s">
        <v>37</v>
      </c>
      <c r="BH11" s="6" t="s">
        <v>52</v>
      </c>
      <c r="BI11" s="6" t="s">
        <v>220</v>
      </c>
      <c r="BJ11" s="71" t="s">
        <v>119</v>
      </c>
      <c r="BK11" s="71" t="s">
        <v>86</v>
      </c>
      <c r="BL11" s="145" t="s">
        <v>61</v>
      </c>
      <c r="BM11" s="145" t="s">
        <v>48</v>
      </c>
      <c r="BN11" s="145" t="s">
        <v>61</v>
      </c>
      <c r="BO11" s="145" t="s">
        <v>61</v>
      </c>
      <c r="BP11" s="145" t="s">
        <v>61</v>
      </c>
      <c r="BQ11" s="146" t="s">
        <v>87</v>
      </c>
      <c r="BR11" s="146" t="s">
        <v>83</v>
      </c>
      <c r="BS11" s="146" t="s">
        <v>45</v>
      </c>
      <c r="BT11" s="8" t="s">
        <v>55</v>
      </c>
      <c r="BU11" s="8" t="s">
        <v>56</v>
      </c>
      <c r="BV11" s="8" t="s">
        <v>95</v>
      </c>
      <c r="BW11" s="6" t="s">
        <v>45</v>
      </c>
      <c r="BX11" s="6" t="s">
        <v>85</v>
      </c>
      <c r="BY11" s="71" t="s">
        <v>39</v>
      </c>
      <c r="BZ11" s="71" t="s">
        <v>39</v>
      </c>
      <c r="CA11" s="163"/>
      <c r="CB11" s="94"/>
      <c r="CC11" s="94"/>
      <c r="CD11" s="94"/>
      <c r="CE11" s="94"/>
      <c r="CF11" s="94"/>
    </row>
    <row r="12" spans="1:129" ht="13.2" x14ac:dyDescent="0.25">
      <c r="A12" s="140" t="str">
        <f>IF('1'!$A$1=1,B12,C12)</f>
        <v xml:space="preserve">                       виплати</v>
      </c>
      <c r="B12" s="141" t="s">
        <v>14</v>
      </c>
      <c r="C12" s="142" t="s">
        <v>24</v>
      </c>
      <c r="D12" s="144" t="s">
        <v>433</v>
      </c>
      <c r="E12" s="145" t="s">
        <v>154</v>
      </c>
      <c r="F12" s="145" t="s">
        <v>157</v>
      </c>
      <c r="G12" s="145" t="s">
        <v>40</v>
      </c>
      <c r="H12" s="145" t="s">
        <v>178</v>
      </c>
      <c r="I12" s="146" t="s">
        <v>98</v>
      </c>
      <c r="J12" s="146" t="s">
        <v>297</v>
      </c>
      <c r="K12" s="146" t="s">
        <v>297</v>
      </c>
      <c r="L12" s="8" t="s">
        <v>171</v>
      </c>
      <c r="M12" s="8" t="s">
        <v>49</v>
      </c>
      <c r="N12" s="217" t="s">
        <v>316</v>
      </c>
      <c r="O12" s="6" t="s">
        <v>173</v>
      </c>
      <c r="P12" s="70" t="s">
        <v>362</v>
      </c>
      <c r="Q12" s="70" t="s">
        <v>484</v>
      </c>
      <c r="R12" s="70" t="s">
        <v>467</v>
      </c>
      <c r="S12" s="145" t="s">
        <v>211</v>
      </c>
      <c r="T12" s="145" t="s">
        <v>227</v>
      </c>
      <c r="U12" s="145" t="s">
        <v>244</v>
      </c>
      <c r="V12" s="145" t="s">
        <v>195</v>
      </c>
      <c r="W12" s="145" t="s">
        <v>194</v>
      </c>
      <c r="X12" s="146" t="s">
        <v>219</v>
      </c>
      <c r="Y12" s="146" t="s">
        <v>241</v>
      </c>
      <c r="Z12" s="146" t="s">
        <v>221</v>
      </c>
      <c r="AA12" s="8" t="s">
        <v>296</v>
      </c>
      <c r="AB12" s="8" t="s">
        <v>67</v>
      </c>
      <c r="AC12" s="8" t="s">
        <v>110</v>
      </c>
      <c r="AD12" s="6" t="s">
        <v>110</v>
      </c>
      <c r="AE12" s="8" t="s">
        <v>38</v>
      </c>
      <c r="AF12" s="8" t="s">
        <v>52</v>
      </c>
      <c r="AG12" s="8" t="s">
        <v>52</v>
      </c>
      <c r="AH12" s="145" t="s">
        <v>100</v>
      </c>
      <c r="AI12" s="145" t="s">
        <v>285</v>
      </c>
      <c r="AJ12" s="145" t="s">
        <v>330</v>
      </c>
      <c r="AK12" s="145" t="s">
        <v>434</v>
      </c>
      <c r="AL12" s="145" t="s">
        <v>435</v>
      </c>
      <c r="AM12" s="146" t="s">
        <v>262</v>
      </c>
      <c r="AN12" s="146" t="s">
        <v>58</v>
      </c>
      <c r="AO12" s="146" t="s">
        <v>436</v>
      </c>
      <c r="AP12" s="8" t="s">
        <v>176</v>
      </c>
      <c r="AQ12" s="8" t="s">
        <v>258</v>
      </c>
      <c r="AR12" s="8" t="s">
        <v>437</v>
      </c>
      <c r="AS12" s="6" t="s">
        <v>364</v>
      </c>
      <c r="AT12" s="6" t="s">
        <v>183</v>
      </c>
      <c r="AU12" s="70" t="s">
        <v>476</v>
      </c>
      <c r="AV12" s="70" t="s">
        <v>357</v>
      </c>
      <c r="AW12" s="145" t="s">
        <v>37</v>
      </c>
      <c r="AX12" s="145" t="s">
        <v>37</v>
      </c>
      <c r="AY12" s="145" t="s">
        <v>38</v>
      </c>
      <c r="AZ12" s="145" t="s">
        <v>38</v>
      </c>
      <c r="BA12" s="145" t="s">
        <v>43</v>
      </c>
      <c r="BB12" s="146" t="s">
        <v>92</v>
      </c>
      <c r="BC12" s="146" t="s">
        <v>38</v>
      </c>
      <c r="BD12" s="146" t="s">
        <v>38</v>
      </c>
      <c r="BE12" s="8" t="s">
        <v>61</v>
      </c>
      <c r="BF12" s="8" t="s">
        <v>38</v>
      </c>
      <c r="BG12" s="8" t="s">
        <v>38</v>
      </c>
      <c r="BH12" s="6" t="s">
        <v>52</v>
      </c>
      <c r="BI12" s="6" t="s">
        <v>105</v>
      </c>
      <c r="BJ12" s="71" t="s">
        <v>43</v>
      </c>
      <c r="BK12" s="71" t="s">
        <v>52</v>
      </c>
      <c r="BL12" s="145" t="s">
        <v>39</v>
      </c>
      <c r="BM12" s="145" t="s">
        <v>87</v>
      </c>
      <c r="BN12" s="145" t="s">
        <v>39</v>
      </c>
      <c r="BO12" s="145" t="s">
        <v>87</v>
      </c>
      <c r="BP12" s="145" t="s">
        <v>85</v>
      </c>
      <c r="BQ12" s="146" t="s">
        <v>86</v>
      </c>
      <c r="BR12" s="146" t="s">
        <v>88</v>
      </c>
      <c r="BS12" s="146" t="s">
        <v>86</v>
      </c>
      <c r="BT12" s="8" t="s">
        <v>105</v>
      </c>
      <c r="BU12" s="8" t="s">
        <v>83</v>
      </c>
      <c r="BV12" s="8" t="s">
        <v>84</v>
      </c>
      <c r="BW12" s="6" t="s">
        <v>88</v>
      </c>
      <c r="BX12" s="6" t="s">
        <v>66</v>
      </c>
      <c r="BY12" s="71" t="s">
        <v>86</v>
      </c>
      <c r="BZ12" s="71" t="s">
        <v>105</v>
      </c>
      <c r="CA12" s="163"/>
      <c r="CB12" s="94"/>
      <c r="CC12" s="94"/>
      <c r="CD12" s="94"/>
      <c r="CE12" s="94"/>
      <c r="CF12" s="94"/>
    </row>
    <row r="13" spans="1:129" ht="13.2" x14ac:dyDescent="0.25">
      <c r="A13" s="140" t="str">
        <f>IF('1'!$A1=1,B13,C13)</f>
        <v xml:space="preserve">          Товари </v>
      </c>
      <c r="B13" s="141" t="s">
        <v>6</v>
      </c>
      <c r="C13" s="147" t="s">
        <v>25</v>
      </c>
      <c r="D13" s="144"/>
      <c r="E13" s="145"/>
      <c r="F13" s="145"/>
      <c r="G13" s="145"/>
      <c r="H13" s="145"/>
      <c r="I13" s="146"/>
      <c r="J13" s="146"/>
      <c r="K13" s="146"/>
      <c r="L13" s="30"/>
      <c r="M13" s="30"/>
      <c r="N13" s="218"/>
      <c r="O13" s="31"/>
      <c r="P13" s="70"/>
      <c r="Q13" s="70"/>
      <c r="R13" s="70"/>
      <c r="S13" s="145"/>
      <c r="T13" s="145"/>
      <c r="U13" s="145"/>
      <c r="V13" s="145"/>
      <c r="W13" s="145"/>
      <c r="X13" s="146"/>
      <c r="Y13" s="146"/>
      <c r="Z13" s="146"/>
      <c r="AA13" s="8"/>
      <c r="AB13" s="30"/>
      <c r="AC13" s="30"/>
      <c r="AD13" s="31"/>
      <c r="AE13" s="31"/>
      <c r="AF13" s="31"/>
      <c r="AG13" s="31"/>
      <c r="AH13" s="145"/>
      <c r="AI13" s="145"/>
      <c r="AJ13" s="145"/>
      <c r="AK13" s="145"/>
      <c r="AL13" s="145"/>
      <c r="AM13" s="146"/>
      <c r="AN13" s="146"/>
      <c r="AO13" s="146"/>
      <c r="AP13" s="8"/>
      <c r="AQ13" s="30"/>
      <c r="AR13" s="30"/>
      <c r="AS13" s="31"/>
      <c r="AT13" s="31"/>
      <c r="AU13" s="70"/>
      <c r="AV13" s="70"/>
      <c r="AW13" s="145"/>
      <c r="AX13" s="145"/>
      <c r="AY13" s="145"/>
      <c r="AZ13" s="145"/>
      <c r="BA13" s="145"/>
      <c r="BB13" s="146"/>
      <c r="BC13" s="146"/>
      <c r="BD13" s="146"/>
      <c r="BE13" s="8"/>
      <c r="BF13" s="8"/>
      <c r="BG13" s="8"/>
      <c r="BH13" s="55"/>
      <c r="BI13" s="55"/>
      <c r="BJ13" s="70"/>
      <c r="BK13" s="70"/>
      <c r="BL13" s="145"/>
      <c r="BM13" s="145"/>
      <c r="BN13" s="145"/>
      <c r="BO13" s="145"/>
      <c r="BP13" s="145"/>
      <c r="BQ13" s="146"/>
      <c r="BR13" s="146"/>
      <c r="BS13" s="146"/>
      <c r="BT13" s="8"/>
      <c r="BU13" s="8"/>
      <c r="BV13" s="8"/>
      <c r="BW13" s="6"/>
      <c r="BX13" s="6"/>
      <c r="BY13" s="70"/>
      <c r="BZ13" s="70"/>
      <c r="CA13" s="163"/>
      <c r="CB13" s="94"/>
      <c r="CC13" s="94"/>
      <c r="CD13" s="94"/>
      <c r="CE13" s="94"/>
      <c r="CF13" s="94"/>
    </row>
    <row r="14" spans="1:129" ht="13.2" x14ac:dyDescent="0.25">
      <c r="A14" s="140" t="str">
        <f>IF('1'!$A$1=1,B14,C14)</f>
        <v xml:space="preserve">                       надходження</v>
      </c>
      <c r="B14" s="141" t="s">
        <v>17</v>
      </c>
      <c r="C14" s="142" t="s">
        <v>33</v>
      </c>
      <c r="D14" s="144" t="s">
        <v>147</v>
      </c>
      <c r="E14" s="145" t="s">
        <v>47</v>
      </c>
      <c r="F14" s="145" t="s">
        <v>159</v>
      </c>
      <c r="G14" s="145" t="s">
        <v>141</v>
      </c>
      <c r="H14" s="145" t="s">
        <v>107</v>
      </c>
      <c r="I14" s="146" t="s">
        <v>315</v>
      </c>
      <c r="J14" s="146" t="s">
        <v>155</v>
      </c>
      <c r="K14" s="146" t="s">
        <v>141</v>
      </c>
      <c r="L14" s="30" t="s">
        <v>320</v>
      </c>
      <c r="M14" s="30" t="s">
        <v>142</v>
      </c>
      <c r="N14" s="218" t="s">
        <v>50</v>
      </c>
      <c r="O14" s="31" t="s">
        <v>54</v>
      </c>
      <c r="P14" s="70" t="s">
        <v>371</v>
      </c>
      <c r="Q14" s="70" t="s">
        <v>109</v>
      </c>
      <c r="R14" s="70" t="s">
        <v>439</v>
      </c>
      <c r="S14" s="145" t="s">
        <v>222</v>
      </c>
      <c r="T14" s="145" t="s">
        <v>75</v>
      </c>
      <c r="U14" s="145" t="s">
        <v>101</v>
      </c>
      <c r="V14" s="145" t="s">
        <v>266</v>
      </c>
      <c r="W14" s="145" t="s">
        <v>76</v>
      </c>
      <c r="X14" s="146" t="s">
        <v>246</v>
      </c>
      <c r="Y14" s="146" t="s">
        <v>232</v>
      </c>
      <c r="Z14" s="146" t="s">
        <v>111</v>
      </c>
      <c r="AA14" s="8" t="s">
        <v>116</v>
      </c>
      <c r="AB14" s="8" t="s">
        <v>68</v>
      </c>
      <c r="AC14" s="8" t="s">
        <v>241</v>
      </c>
      <c r="AD14" s="6" t="s">
        <v>113</v>
      </c>
      <c r="AE14" s="8" t="s">
        <v>48</v>
      </c>
      <c r="AF14" s="8" t="s">
        <v>52</v>
      </c>
      <c r="AG14" s="8" t="s">
        <v>52</v>
      </c>
      <c r="AH14" s="145" t="s">
        <v>272</v>
      </c>
      <c r="AI14" s="145" t="s">
        <v>271</v>
      </c>
      <c r="AJ14" s="145" t="s">
        <v>438</v>
      </c>
      <c r="AK14" s="145" t="s">
        <v>235</v>
      </c>
      <c r="AL14" s="145" t="s">
        <v>210</v>
      </c>
      <c r="AM14" s="146" t="s">
        <v>206</v>
      </c>
      <c r="AN14" s="146" t="s">
        <v>373</v>
      </c>
      <c r="AO14" s="146" t="s">
        <v>294</v>
      </c>
      <c r="AP14" s="8" t="s">
        <v>80</v>
      </c>
      <c r="AQ14" s="8" t="s">
        <v>229</v>
      </c>
      <c r="AR14" s="8" t="s">
        <v>308</v>
      </c>
      <c r="AS14" s="6" t="s">
        <v>346</v>
      </c>
      <c r="AT14" s="6" t="s">
        <v>325</v>
      </c>
      <c r="AU14" s="70" t="s">
        <v>477</v>
      </c>
      <c r="AV14" s="70" t="s">
        <v>250</v>
      </c>
      <c r="AW14" s="145" t="s">
        <v>38</v>
      </c>
      <c r="AX14" s="145" t="s">
        <v>37</v>
      </c>
      <c r="AY14" s="145" t="s">
        <v>38</v>
      </c>
      <c r="AZ14" s="145" t="s">
        <v>37</v>
      </c>
      <c r="BA14" s="145" t="s">
        <v>48</v>
      </c>
      <c r="BB14" s="146" t="s">
        <v>220</v>
      </c>
      <c r="BC14" s="146" t="s">
        <v>37</v>
      </c>
      <c r="BD14" s="146" t="s">
        <v>37</v>
      </c>
      <c r="BE14" s="8" t="s">
        <v>56</v>
      </c>
      <c r="BF14" s="8" t="s">
        <v>43</v>
      </c>
      <c r="BG14" s="8" t="s">
        <v>37</v>
      </c>
      <c r="BH14" s="6" t="s">
        <v>52</v>
      </c>
      <c r="BI14" s="6" t="s">
        <v>239</v>
      </c>
      <c r="BJ14" s="71" t="s">
        <v>220</v>
      </c>
      <c r="BK14" s="71" t="s">
        <v>120</v>
      </c>
      <c r="BL14" s="145" t="s">
        <v>37</v>
      </c>
      <c r="BM14" s="145" t="s">
        <v>38</v>
      </c>
      <c r="BN14" s="145" t="s">
        <v>38</v>
      </c>
      <c r="BO14" s="145" t="s">
        <v>37</v>
      </c>
      <c r="BP14" s="145" t="s">
        <v>37</v>
      </c>
      <c r="BQ14" s="146" t="s">
        <v>87</v>
      </c>
      <c r="BR14" s="146" t="s">
        <v>55</v>
      </c>
      <c r="BS14" s="146" t="s">
        <v>95</v>
      </c>
      <c r="BT14" s="8" t="s">
        <v>61</v>
      </c>
      <c r="BU14" s="8" t="s">
        <v>61</v>
      </c>
      <c r="BV14" s="8" t="s">
        <v>48</v>
      </c>
      <c r="BW14" s="6" t="s">
        <v>95</v>
      </c>
      <c r="BX14" s="6" t="s">
        <v>56</v>
      </c>
      <c r="BY14" s="71" t="s">
        <v>56</v>
      </c>
      <c r="BZ14" s="71" t="s">
        <v>56</v>
      </c>
      <c r="CA14" s="163"/>
      <c r="CB14" s="94"/>
      <c r="CC14" s="94"/>
      <c r="CD14" s="94"/>
      <c r="CE14" s="94"/>
      <c r="CF14" s="94"/>
    </row>
    <row r="15" spans="1:129" ht="13.2" x14ac:dyDescent="0.25">
      <c r="A15" s="140" t="str">
        <f>IF('1'!$A$1=1,B15,C15)</f>
        <v xml:space="preserve">                       виплати</v>
      </c>
      <c r="B15" s="141" t="s">
        <v>14</v>
      </c>
      <c r="C15" s="142" t="s">
        <v>24</v>
      </c>
      <c r="D15" s="144" t="s">
        <v>132</v>
      </c>
      <c r="E15" s="145" t="s">
        <v>424</v>
      </c>
      <c r="F15" s="145" t="s">
        <v>439</v>
      </c>
      <c r="G15" s="145" t="s">
        <v>169</v>
      </c>
      <c r="H15" s="145" t="s">
        <v>424</v>
      </c>
      <c r="I15" s="146" t="s">
        <v>377</v>
      </c>
      <c r="J15" s="146" t="s">
        <v>46</v>
      </c>
      <c r="K15" s="146" t="s">
        <v>260</v>
      </c>
      <c r="L15" s="30" t="s">
        <v>326</v>
      </c>
      <c r="M15" s="30" t="s">
        <v>322</v>
      </c>
      <c r="N15" s="218" t="s">
        <v>265</v>
      </c>
      <c r="O15" s="31" t="s">
        <v>170</v>
      </c>
      <c r="P15" s="70" t="s">
        <v>170</v>
      </c>
      <c r="Q15" s="70" t="s">
        <v>467</v>
      </c>
      <c r="R15" s="70" t="s">
        <v>369</v>
      </c>
      <c r="S15" s="145" t="s">
        <v>71</v>
      </c>
      <c r="T15" s="145" t="s">
        <v>203</v>
      </c>
      <c r="U15" s="145" t="s">
        <v>244</v>
      </c>
      <c r="V15" s="145" t="s">
        <v>207</v>
      </c>
      <c r="W15" s="145" t="s">
        <v>116</v>
      </c>
      <c r="X15" s="146" t="s">
        <v>64</v>
      </c>
      <c r="Y15" s="146" t="s">
        <v>63</v>
      </c>
      <c r="Z15" s="146" t="s">
        <v>89</v>
      </c>
      <c r="AA15" s="8" t="s">
        <v>220</v>
      </c>
      <c r="AB15" s="8" t="s">
        <v>117</v>
      </c>
      <c r="AC15" s="8" t="s">
        <v>67</v>
      </c>
      <c r="AD15" s="6" t="s">
        <v>119</v>
      </c>
      <c r="AE15" s="8" t="s">
        <v>37</v>
      </c>
      <c r="AF15" s="8" t="s">
        <v>52</v>
      </c>
      <c r="AG15" s="8" t="s">
        <v>52</v>
      </c>
      <c r="AH15" s="145" t="s">
        <v>188</v>
      </c>
      <c r="AI15" s="145" t="s">
        <v>189</v>
      </c>
      <c r="AJ15" s="145" t="s">
        <v>290</v>
      </c>
      <c r="AK15" s="145" t="s">
        <v>440</v>
      </c>
      <c r="AL15" s="145" t="s">
        <v>59</v>
      </c>
      <c r="AM15" s="146" t="s">
        <v>74</v>
      </c>
      <c r="AN15" s="146" t="s">
        <v>441</v>
      </c>
      <c r="AO15" s="146" t="s">
        <v>264</v>
      </c>
      <c r="AP15" s="8" t="s">
        <v>375</v>
      </c>
      <c r="AQ15" s="8" t="s">
        <v>442</v>
      </c>
      <c r="AR15" s="8" t="s">
        <v>369</v>
      </c>
      <c r="AS15" s="6" t="s">
        <v>323</v>
      </c>
      <c r="AT15" s="6" t="s">
        <v>347</v>
      </c>
      <c r="AU15" s="70" t="s">
        <v>257</v>
      </c>
      <c r="AV15" s="70" t="s">
        <v>49</v>
      </c>
      <c r="AW15" s="145" t="s">
        <v>37</v>
      </c>
      <c r="AX15" s="145" t="s">
        <v>37</v>
      </c>
      <c r="AY15" s="145" t="s">
        <v>38</v>
      </c>
      <c r="AZ15" s="145" t="s">
        <v>37</v>
      </c>
      <c r="BA15" s="145" t="s">
        <v>61</v>
      </c>
      <c r="BB15" s="146" t="s">
        <v>65</v>
      </c>
      <c r="BC15" s="146" t="s">
        <v>38</v>
      </c>
      <c r="BD15" s="146" t="s">
        <v>38</v>
      </c>
      <c r="BE15" s="8" t="s">
        <v>61</v>
      </c>
      <c r="BF15" s="8" t="s">
        <v>38</v>
      </c>
      <c r="BG15" s="8" t="s">
        <v>37</v>
      </c>
      <c r="BH15" s="6" t="s">
        <v>52</v>
      </c>
      <c r="BI15" s="6" t="s">
        <v>117</v>
      </c>
      <c r="BJ15" s="71" t="s">
        <v>61</v>
      </c>
      <c r="BK15" s="71" t="s">
        <v>52</v>
      </c>
      <c r="BL15" s="145" t="s">
        <v>39</v>
      </c>
      <c r="BM15" s="145" t="s">
        <v>55</v>
      </c>
      <c r="BN15" s="145" t="s">
        <v>55</v>
      </c>
      <c r="BO15" s="145" t="s">
        <v>39</v>
      </c>
      <c r="BP15" s="145" t="s">
        <v>39</v>
      </c>
      <c r="BQ15" s="146" t="s">
        <v>85</v>
      </c>
      <c r="BR15" s="146" t="s">
        <v>83</v>
      </c>
      <c r="BS15" s="146" t="s">
        <v>85</v>
      </c>
      <c r="BT15" s="8" t="s">
        <v>83</v>
      </c>
      <c r="BU15" s="8" t="s">
        <v>87</v>
      </c>
      <c r="BV15" s="8" t="s">
        <v>86</v>
      </c>
      <c r="BW15" s="6" t="s">
        <v>88</v>
      </c>
      <c r="BX15" s="6" t="s">
        <v>86</v>
      </c>
      <c r="BY15" s="71" t="s">
        <v>106</v>
      </c>
      <c r="BZ15" s="71" t="s">
        <v>86</v>
      </c>
      <c r="CA15" s="163"/>
      <c r="CB15" s="94"/>
      <c r="CC15" s="94"/>
      <c r="CD15" s="94"/>
      <c r="CE15" s="94"/>
      <c r="CF15" s="94"/>
    </row>
    <row r="16" spans="1:129" ht="13.2" x14ac:dyDescent="0.25">
      <c r="A16" s="140" t="str">
        <f>IF('1'!$A$1=1,B16,C16)</f>
        <v xml:space="preserve">          Послуги</v>
      </c>
      <c r="B16" s="141" t="s">
        <v>7</v>
      </c>
      <c r="C16" s="147" t="s">
        <v>26</v>
      </c>
      <c r="D16" s="144"/>
      <c r="E16" s="145"/>
      <c r="F16" s="145"/>
      <c r="G16" s="145"/>
      <c r="H16" s="145"/>
      <c r="I16" s="146"/>
      <c r="J16" s="146"/>
      <c r="K16" s="146"/>
      <c r="L16" s="30"/>
      <c r="M16" s="30"/>
      <c r="N16" s="218"/>
      <c r="O16" s="31"/>
      <c r="P16" s="6"/>
      <c r="Q16" s="6"/>
      <c r="R16" s="6"/>
      <c r="S16" s="145"/>
      <c r="T16" s="145"/>
      <c r="U16" s="145"/>
      <c r="V16" s="145"/>
      <c r="W16" s="145"/>
      <c r="X16" s="146"/>
      <c r="Y16" s="146"/>
      <c r="Z16" s="146"/>
      <c r="AA16" s="8"/>
      <c r="AB16" s="8"/>
      <c r="AC16" s="8"/>
      <c r="AD16" s="6"/>
      <c r="AE16" s="6"/>
      <c r="AF16" s="6"/>
      <c r="AG16" s="6"/>
      <c r="AH16" s="145"/>
      <c r="AI16" s="145"/>
      <c r="AJ16" s="145"/>
      <c r="AK16" s="145"/>
      <c r="AL16" s="145"/>
      <c r="AM16" s="146"/>
      <c r="AN16" s="146"/>
      <c r="AO16" s="146"/>
      <c r="AP16" s="8"/>
      <c r="AQ16" s="8"/>
      <c r="AR16" s="8"/>
      <c r="AS16" s="6"/>
      <c r="AT16" s="6"/>
      <c r="AU16" s="6"/>
      <c r="AV16" s="6"/>
      <c r="AW16" s="145"/>
      <c r="AX16" s="145"/>
      <c r="AY16" s="145"/>
      <c r="AZ16" s="145"/>
      <c r="BA16" s="145"/>
      <c r="BB16" s="146"/>
      <c r="BC16" s="146"/>
      <c r="BD16" s="146"/>
      <c r="BE16" s="8"/>
      <c r="BF16" s="8"/>
      <c r="BG16" s="8"/>
      <c r="BH16" s="55"/>
      <c r="BI16" s="55"/>
      <c r="BJ16" s="6"/>
      <c r="BK16" s="6"/>
      <c r="BL16" s="145"/>
      <c r="BM16" s="145"/>
      <c r="BN16" s="145"/>
      <c r="BO16" s="145"/>
      <c r="BP16" s="145"/>
      <c r="BQ16" s="146"/>
      <c r="BR16" s="146"/>
      <c r="BS16" s="146"/>
      <c r="BT16" s="8"/>
      <c r="BU16" s="8"/>
      <c r="BV16" s="8"/>
      <c r="BW16" s="6"/>
      <c r="BX16" s="6"/>
      <c r="BY16" s="6"/>
      <c r="BZ16" s="6"/>
      <c r="CA16" s="163"/>
      <c r="CB16" s="94"/>
      <c r="CC16" s="94"/>
      <c r="CD16" s="94"/>
      <c r="CE16" s="94"/>
      <c r="CF16" s="94"/>
    </row>
    <row r="17" spans="1:84" ht="13.2" x14ac:dyDescent="0.25">
      <c r="A17" s="140" t="str">
        <f>IF('1'!$A$1=1,B17,C17)</f>
        <v xml:space="preserve">                       надходження</v>
      </c>
      <c r="B17" s="141" t="s">
        <v>17</v>
      </c>
      <c r="C17" s="142" t="s">
        <v>33</v>
      </c>
      <c r="D17" s="144" t="s">
        <v>128</v>
      </c>
      <c r="E17" s="145" t="s">
        <v>133</v>
      </c>
      <c r="F17" s="145" t="s">
        <v>124</v>
      </c>
      <c r="G17" s="145" t="s">
        <v>443</v>
      </c>
      <c r="H17" s="145" t="s">
        <v>158</v>
      </c>
      <c r="I17" s="146" t="s">
        <v>123</v>
      </c>
      <c r="J17" s="148" t="s">
        <v>320</v>
      </c>
      <c r="K17" s="148" t="s">
        <v>179</v>
      </c>
      <c r="L17" s="32" t="s">
        <v>60</v>
      </c>
      <c r="M17" s="32" t="s">
        <v>301</v>
      </c>
      <c r="N17" s="219" t="s">
        <v>181</v>
      </c>
      <c r="O17" s="33" t="s">
        <v>306</v>
      </c>
      <c r="P17" s="6" t="s">
        <v>149</v>
      </c>
      <c r="Q17" s="6" t="s">
        <v>149</v>
      </c>
      <c r="R17" s="6" t="s">
        <v>539</v>
      </c>
      <c r="S17" s="145" t="s">
        <v>111</v>
      </c>
      <c r="T17" s="145" t="s">
        <v>224</v>
      </c>
      <c r="U17" s="145" t="s">
        <v>114</v>
      </c>
      <c r="V17" s="145" t="s">
        <v>226</v>
      </c>
      <c r="W17" s="145" t="s">
        <v>90</v>
      </c>
      <c r="X17" s="146" t="s">
        <v>72</v>
      </c>
      <c r="Y17" s="146" t="s">
        <v>64</v>
      </c>
      <c r="Z17" s="146" t="s">
        <v>120</v>
      </c>
      <c r="AA17" s="8" t="s">
        <v>119</v>
      </c>
      <c r="AB17" s="8" t="s">
        <v>84</v>
      </c>
      <c r="AC17" s="8" t="s">
        <v>208</v>
      </c>
      <c r="AD17" s="6" t="s">
        <v>67</v>
      </c>
      <c r="AE17" s="8" t="s">
        <v>38</v>
      </c>
      <c r="AF17" s="8" t="s">
        <v>52</v>
      </c>
      <c r="AG17" s="8" t="s">
        <v>52</v>
      </c>
      <c r="AH17" s="145" t="s">
        <v>273</v>
      </c>
      <c r="AI17" s="145" t="s">
        <v>283</v>
      </c>
      <c r="AJ17" s="145" t="s">
        <v>240</v>
      </c>
      <c r="AK17" s="145" t="s">
        <v>275</v>
      </c>
      <c r="AL17" s="145" t="s">
        <v>285</v>
      </c>
      <c r="AM17" s="146" t="s">
        <v>243</v>
      </c>
      <c r="AN17" s="146" t="s">
        <v>267</v>
      </c>
      <c r="AO17" s="146" t="s">
        <v>188</v>
      </c>
      <c r="AP17" s="8" t="s">
        <v>370</v>
      </c>
      <c r="AQ17" s="8" t="s">
        <v>189</v>
      </c>
      <c r="AR17" s="8" t="s">
        <v>327</v>
      </c>
      <c r="AS17" s="6" t="s">
        <v>307</v>
      </c>
      <c r="AT17" s="6" t="s">
        <v>318</v>
      </c>
      <c r="AU17" s="6" t="s">
        <v>478</v>
      </c>
      <c r="AV17" s="6" t="s">
        <v>547</v>
      </c>
      <c r="AW17" s="145" t="s">
        <v>37</v>
      </c>
      <c r="AX17" s="145" t="s">
        <v>37</v>
      </c>
      <c r="AY17" s="145" t="s">
        <v>38</v>
      </c>
      <c r="AZ17" s="145" t="s">
        <v>37</v>
      </c>
      <c r="BA17" s="145" t="s">
        <v>38</v>
      </c>
      <c r="BB17" s="146" t="s">
        <v>37</v>
      </c>
      <c r="BC17" s="146" t="s">
        <v>52</v>
      </c>
      <c r="BD17" s="146" t="s">
        <v>52</v>
      </c>
      <c r="BE17" s="8" t="s">
        <v>52</v>
      </c>
      <c r="BF17" s="8" t="s">
        <v>37</v>
      </c>
      <c r="BG17" s="8" t="s">
        <v>38</v>
      </c>
      <c r="BH17" s="6" t="s">
        <v>38</v>
      </c>
      <c r="BI17" s="6" t="s">
        <v>52</v>
      </c>
      <c r="BJ17" s="6" t="s">
        <v>52</v>
      </c>
      <c r="BK17" s="6" t="s">
        <v>52</v>
      </c>
      <c r="BL17" s="145" t="s">
        <v>105</v>
      </c>
      <c r="BM17" s="145" t="s">
        <v>84</v>
      </c>
      <c r="BN17" s="145" t="s">
        <v>66</v>
      </c>
      <c r="BO17" s="145" t="s">
        <v>66</v>
      </c>
      <c r="BP17" s="145" t="s">
        <v>87</v>
      </c>
      <c r="BQ17" s="146" t="s">
        <v>66</v>
      </c>
      <c r="BR17" s="146" t="s">
        <v>106</v>
      </c>
      <c r="BS17" s="146" t="s">
        <v>105</v>
      </c>
      <c r="BT17" s="8" t="s">
        <v>88</v>
      </c>
      <c r="BU17" s="8" t="s">
        <v>105</v>
      </c>
      <c r="BV17" s="8" t="s">
        <v>87</v>
      </c>
      <c r="BW17" s="6" t="s">
        <v>83</v>
      </c>
      <c r="BX17" s="6" t="s">
        <v>85</v>
      </c>
      <c r="BY17" s="6" t="s">
        <v>88</v>
      </c>
      <c r="BZ17" s="6" t="s">
        <v>88</v>
      </c>
      <c r="CA17" s="163"/>
      <c r="CB17" s="94"/>
      <c r="CC17" s="94"/>
      <c r="CD17" s="94"/>
      <c r="CE17" s="94"/>
      <c r="CF17" s="94"/>
    </row>
    <row r="18" spans="1:84" ht="13.2" x14ac:dyDescent="0.25">
      <c r="A18" s="140" t="str">
        <f>IF('1'!$A$1=1,B18,C18)</f>
        <v xml:space="preserve">                       виплати</v>
      </c>
      <c r="B18" s="141" t="s">
        <v>14</v>
      </c>
      <c r="C18" s="142" t="s">
        <v>24</v>
      </c>
      <c r="D18" s="144" t="s">
        <v>376</v>
      </c>
      <c r="E18" s="145" t="s">
        <v>310</v>
      </c>
      <c r="F18" s="145" t="s">
        <v>402</v>
      </c>
      <c r="G18" s="145" t="s">
        <v>374</v>
      </c>
      <c r="H18" s="145" t="s">
        <v>145</v>
      </c>
      <c r="I18" s="146" t="s">
        <v>324</v>
      </c>
      <c r="J18" s="148" t="s">
        <v>444</v>
      </c>
      <c r="K18" s="148" t="s">
        <v>310</v>
      </c>
      <c r="L18" s="32" t="s">
        <v>185</v>
      </c>
      <c r="M18" s="32" t="s">
        <v>303</v>
      </c>
      <c r="N18" s="219" t="s">
        <v>161</v>
      </c>
      <c r="O18" s="33" t="s">
        <v>137</v>
      </c>
      <c r="P18" s="6" t="s">
        <v>168</v>
      </c>
      <c r="Q18" s="6" t="s">
        <v>468</v>
      </c>
      <c r="R18" s="6" t="s">
        <v>540</v>
      </c>
      <c r="S18" s="145" t="s">
        <v>211</v>
      </c>
      <c r="T18" s="145" t="s">
        <v>62</v>
      </c>
      <c r="U18" s="145" t="s">
        <v>224</v>
      </c>
      <c r="V18" s="145" t="s">
        <v>73</v>
      </c>
      <c r="W18" s="145" t="s">
        <v>68</v>
      </c>
      <c r="X18" s="146" t="s">
        <v>72</v>
      </c>
      <c r="Y18" s="146" t="s">
        <v>69</v>
      </c>
      <c r="Z18" s="146" t="s">
        <v>65</v>
      </c>
      <c r="AA18" s="8" t="s">
        <v>105</v>
      </c>
      <c r="AB18" s="8" t="s">
        <v>83</v>
      </c>
      <c r="AC18" s="8" t="s">
        <v>83</v>
      </c>
      <c r="AD18" s="6" t="s">
        <v>87</v>
      </c>
      <c r="AE18" s="8" t="s">
        <v>52</v>
      </c>
      <c r="AF18" s="8" t="s">
        <v>52</v>
      </c>
      <c r="AG18" s="8" t="s">
        <v>52</v>
      </c>
      <c r="AH18" s="145" t="s">
        <v>263</v>
      </c>
      <c r="AI18" s="145" t="s">
        <v>255</v>
      </c>
      <c r="AJ18" s="145" t="s">
        <v>263</v>
      </c>
      <c r="AK18" s="145" t="s">
        <v>299</v>
      </c>
      <c r="AL18" s="145" t="s">
        <v>445</v>
      </c>
      <c r="AM18" s="146" t="s">
        <v>360</v>
      </c>
      <c r="AN18" s="146" t="s">
        <v>182</v>
      </c>
      <c r="AO18" s="146" t="s">
        <v>367</v>
      </c>
      <c r="AP18" s="8" t="s">
        <v>352</v>
      </c>
      <c r="AQ18" s="8" t="s">
        <v>94</v>
      </c>
      <c r="AR18" s="8" t="s">
        <v>42</v>
      </c>
      <c r="AS18" s="6" t="s">
        <v>367</v>
      </c>
      <c r="AT18" s="6" t="s">
        <v>327</v>
      </c>
      <c r="AU18" s="6" t="s">
        <v>479</v>
      </c>
      <c r="AV18" s="6" t="s">
        <v>548</v>
      </c>
      <c r="AW18" s="145" t="s">
        <v>38</v>
      </c>
      <c r="AX18" s="145" t="s">
        <v>52</v>
      </c>
      <c r="AY18" s="145" t="s">
        <v>38</v>
      </c>
      <c r="AZ18" s="145" t="s">
        <v>52</v>
      </c>
      <c r="BA18" s="145" t="s">
        <v>52</v>
      </c>
      <c r="BB18" s="146" t="s">
        <v>95</v>
      </c>
      <c r="BC18" s="146" t="s">
        <v>52</v>
      </c>
      <c r="BD18" s="146" t="s">
        <v>52</v>
      </c>
      <c r="BE18" s="8" t="s">
        <v>52</v>
      </c>
      <c r="BF18" s="8" t="s">
        <v>38</v>
      </c>
      <c r="BG18" s="8" t="s">
        <v>52</v>
      </c>
      <c r="BH18" s="6" t="s">
        <v>52</v>
      </c>
      <c r="BI18" s="6" t="s">
        <v>52</v>
      </c>
      <c r="BJ18" s="6" t="s">
        <v>52</v>
      </c>
      <c r="BK18" s="6" t="s">
        <v>52</v>
      </c>
      <c r="BL18" s="145" t="s">
        <v>69</v>
      </c>
      <c r="BM18" s="145" t="s">
        <v>92</v>
      </c>
      <c r="BN18" s="145" t="s">
        <v>296</v>
      </c>
      <c r="BO18" s="145" t="s">
        <v>67</v>
      </c>
      <c r="BP18" s="145" t="s">
        <v>92</v>
      </c>
      <c r="BQ18" s="146" t="s">
        <v>113</v>
      </c>
      <c r="BR18" s="146" t="s">
        <v>215</v>
      </c>
      <c r="BS18" s="146" t="s">
        <v>89</v>
      </c>
      <c r="BT18" s="8" t="s">
        <v>69</v>
      </c>
      <c r="BU18" s="8" t="s">
        <v>67</v>
      </c>
      <c r="BV18" s="8" t="s">
        <v>208</v>
      </c>
      <c r="BW18" s="6" t="s">
        <v>119</v>
      </c>
      <c r="BX18" s="6" t="s">
        <v>56</v>
      </c>
      <c r="BY18" s="6" t="s">
        <v>66</v>
      </c>
      <c r="BZ18" s="6" t="s">
        <v>85</v>
      </c>
      <c r="CA18" s="163"/>
      <c r="CB18" s="94"/>
      <c r="CC18" s="94"/>
      <c r="CD18" s="94"/>
      <c r="CE18" s="94"/>
      <c r="CF18" s="94"/>
    </row>
    <row r="19" spans="1:84" ht="13.2" x14ac:dyDescent="0.25">
      <c r="A19" s="140" t="str">
        <f>IF('1'!$A$1=1,B19,C19)</f>
        <v xml:space="preserve">   Первинні доходи</v>
      </c>
      <c r="B19" s="141" t="s">
        <v>8</v>
      </c>
      <c r="C19" s="142" t="s">
        <v>27</v>
      </c>
      <c r="D19" s="144"/>
      <c r="E19" s="145"/>
      <c r="F19" s="145"/>
      <c r="G19" s="145"/>
      <c r="H19" s="145"/>
      <c r="I19" s="146"/>
      <c r="J19" s="146"/>
      <c r="K19" s="146"/>
      <c r="L19" s="30"/>
      <c r="M19" s="30"/>
      <c r="N19" s="218"/>
      <c r="O19" s="31"/>
      <c r="P19" s="6"/>
      <c r="Q19" s="6"/>
      <c r="R19" s="6"/>
      <c r="S19" s="145"/>
      <c r="T19" s="145"/>
      <c r="U19" s="145"/>
      <c r="V19" s="145"/>
      <c r="W19" s="145"/>
      <c r="X19" s="146"/>
      <c r="Y19" s="146"/>
      <c r="Z19" s="146"/>
      <c r="AA19" s="8"/>
      <c r="AB19" s="8"/>
      <c r="AC19" s="8"/>
      <c r="AD19" s="6"/>
      <c r="AE19" s="6"/>
      <c r="AF19" s="6"/>
      <c r="AG19" s="6"/>
      <c r="AH19" s="145"/>
      <c r="AI19" s="145"/>
      <c r="AJ19" s="145"/>
      <c r="AK19" s="145"/>
      <c r="AL19" s="145"/>
      <c r="AM19" s="146"/>
      <c r="AN19" s="146"/>
      <c r="AO19" s="146"/>
      <c r="AP19" s="8"/>
      <c r="AQ19" s="8"/>
      <c r="AR19" s="8"/>
      <c r="AS19" s="6"/>
      <c r="AT19" s="6"/>
      <c r="AU19" s="6"/>
      <c r="AV19" s="6"/>
      <c r="AW19" s="145"/>
      <c r="AX19" s="145"/>
      <c r="AY19" s="145"/>
      <c r="AZ19" s="145"/>
      <c r="BA19" s="145"/>
      <c r="BB19" s="146"/>
      <c r="BC19" s="146"/>
      <c r="BD19" s="146"/>
      <c r="BE19" s="8"/>
      <c r="BF19" s="8"/>
      <c r="BG19" s="8"/>
      <c r="BH19" s="55"/>
      <c r="BI19" s="55"/>
      <c r="BJ19" s="6"/>
      <c r="BK19" s="6"/>
      <c r="BL19" s="145"/>
      <c r="BM19" s="145"/>
      <c r="BN19" s="145"/>
      <c r="BO19" s="145"/>
      <c r="BP19" s="145"/>
      <c r="BQ19" s="146"/>
      <c r="BR19" s="146"/>
      <c r="BS19" s="146"/>
      <c r="BT19" s="8"/>
      <c r="BU19" s="8"/>
      <c r="BV19" s="8"/>
      <c r="BW19" s="6"/>
      <c r="BX19" s="6"/>
      <c r="BY19" s="6"/>
      <c r="BZ19" s="6"/>
      <c r="CA19" s="163"/>
      <c r="CB19" s="94"/>
      <c r="CC19" s="94"/>
      <c r="CD19" s="94"/>
      <c r="CE19" s="94"/>
      <c r="CF19" s="94"/>
    </row>
    <row r="20" spans="1:84" ht="13.2" x14ac:dyDescent="0.25">
      <c r="A20" s="140" t="str">
        <f>IF('1'!$A$1=1,B20,C20)</f>
        <v xml:space="preserve">                       надходження</v>
      </c>
      <c r="B20" s="141" t="s">
        <v>17</v>
      </c>
      <c r="C20" s="142" t="s">
        <v>33</v>
      </c>
      <c r="D20" s="144" t="s">
        <v>140</v>
      </c>
      <c r="E20" s="145" t="s">
        <v>358</v>
      </c>
      <c r="F20" s="145" t="s">
        <v>166</v>
      </c>
      <c r="G20" s="145" t="s">
        <v>446</v>
      </c>
      <c r="H20" s="145" t="s">
        <v>164</v>
      </c>
      <c r="I20" s="146" t="s">
        <v>401</v>
      </c>
      <c r="J20" s="146" t="s">
        <v>447</v>
      </c>
      <c r="K20" s="146" t="s">
        <v>163</v>
      </c>
      <c r="L20" s="30" t="s">
        <v>448</v>
      </c>
      <c r="M20" s="30" t="s">
        <v>160</v>
      </c>
      <c r="N20" s="218" t="s">
        <v>143</v>
      </c>
      <c r="O20" s="31" t="s">
        <v>131</v>
      </c>
      <c r="P20" s="6" t="s">
        <v>329</v>
      </c>
      <c r="Q20" s="6" t="s">
        <v>372</v>
      </c>
      <c r="R20" s="6" t="s">
        <v>541</v>
      </c>
      <c r="S20" s="145" t="s">
        <v>45</v>
      </c>
      <c r="T20" s="145" t="s">
        <v>66</v>
      </c>
      <c r="U20" s="145" t="s">
        <v>85</v>
      </c>
      <c r="V20" s="145" t="s">
        <v>88</v>
      </c>
      <c r="W20" s="145" t="s">
        <v>53</v>
      </c>
      <c r="X20" s="146" t="s">
        <v>39</v>
      </c>
      <c r="Y20" s="146" t="s">
        <v>95</v>
      </c>
      <c r="Z20" s="146" t="s">
        <v>95</v>
      </c>
      <c r="AA20" s="8" t="s">
        <v>43</v>
      </c>
      <c r="AB20" s="8" t="s">
        <v>37</v>
      </c>
      <c r="AC20" s="8" t="s">
        <v>43</v>
      </c>
      <c r="AD20" s="6" t="s">
        <v>43</v>
      </c>
      <c r="AE20" s="8" t="s">
        <v>52</v>
      </c>
      <c r="AF20" s="8" t="s">
        <v>52</v>
      </c>
      <c r="AG20" s="8" t="s">
        <v>52</v>
      </c>
      <c r="AH20" s="145" t="s">
        <v>267</v>
      </c>
      <c r="AI20" s="145" t="s">
        <v>430</v>
      </c>
      <c r="AJ20" s="145" t="s">
        <v>210</v>
      </c>
      <c r="AK20" s="145" t="s">
        <v>101</v>
      </c>
      <c r="AL20" s="145" t="s">
        <v>449</v>
      </c>
      <c r="AM20" s="146" t="s">
        <v>206</v>
      </c>
      <c r="AN20" s="146" t="s">
        <v>78</v>
      </c>
      <c r="AO20" s="146" t="s">
        <v>222</v>
      </c>
      <c r="AP20" s="8" t="s">
        <v>81</v>
      </c>
      <c r="AQ20" s="8" t="s">
        <v>269</v>
      </c>
      <c r="AR20" s="8" t="s">
        <v>187</v>
      </c>
      <c r="AS20" s="6" t="s">
        <v>59</v>
      </c>
      <c r="AT20" s="6" t="s">
        <v>313</v>
      </c>
      <c r="AU20" s="6" t="s">
        <v>449</v>
      </c>
      <c r="AV20" s="6" t="s">
        <v>101</v>
      </c>
      <c r="AW20" s="145" t="s">
        <v>52</v>
      </c>
      <c r="AX20" s="145" t="s">
        <v>52</v>
      </c>
      <c r="AY20" s="145" t="s">
        <v>52</v>
      </c>
      <c r="AZ20" s="145" t="s">
        <v>52</v>
      </c>
      <c r="BA20" s="145" t="s">
        <v>52</v>
      </c>
      <c r="BB20" s="146" t="s">
        <v>52</v>
      </c>
      <c r="BC20" s="146" t="s">
        <v>52</v>
      </c>
      <c r="BD20" s="146" t="s">
        <v>52</v>
      </c>
      <c r="BE20" s="8" t="s">
        <v>38</v>
      </c>
      <c r="BF20" s="8" t="s">
        <v>38</v>
      </c>
      <c r="BG20" s="8" t="s">
        <v>52</v>
      </c>
      <c r="BH20" s="6" t="s">
        <v>52</v>
      </c>
      <c r="BI20" s="6" t="s">
        <v>52</v>
      </c>
      <c r="BJ20" s="6" t="s">
        <v>37</v>
      </c>
      <c r="BK20" s="6" t="s">
        <v>37</v>
      </c>
      <c r="BL20" s="145" t="s">
        <v>221</v>
      </c>
      <c r="BM20" s="145" t="s">
        <v>190</v>
      </c>
      <c r="BN20" s="145" t="s">
        <v>72</v>
      </c>
      <c r="BO20" s="145" t="s">
        <v>208</v>
      </c>
      <c r="BP20" s="145" t="s">
        <v>53</v>
      </c>
      <c r="BQ20" s="146" t="s">
        <v>56</v>
      </c>
      <c r="BR20" s="146" t="s">
        <v>45</v>
      </c>
      <c r="BS20" s="146" t="s">
        <v>66</v>
      </c>
      <c r="BT20" s="8" t="s">
        <v>55</v>
      </c>
      <c r="BU20" s="8" t="s">
        <v>48</v>
      </c>
      <c r="BV20" s="8" t="s">
        <v>48</v>
      </c>
      <c r="BW20" s="6" t="s">
        <v>95</v>
      </c>
      <c r="BX20" s="6" t="s">
        <v>55</v>
      </c>
      <c r="BY20" s="6" t="s">
        <v>106</v>
      </c>
      <c r="BZ20" s="6" t="s">
        <v>83</v>
      </c>
      <c r="CA20" s="163"/>
      <c r="CB20" s="94"/>
      <c r="CC20" s="94"/>
      <c r="CD20" s="94"/>
      <c r="CE20" s="94"/>
      <c r="CF20" s="94"/>
    </row>
    <row r="21" spans="1:84" ht="13.2" x14ac:dyDescent="0.25">
      <c r="A21" s="140" t="str">
        <f>IF('1'!$A$1=1,B21,C21)</f>
        <v xml:space="preserve">                       виплати</v>
      </c>
      <c r="B21" s="141" t="s">
        <v>14</v>
      </c>
      <c r="C21" s="142" t="s">
        <v>24</v>
      </c>
      <c r="D21" s="144" t="s">
        <v>167</v>
      </c>
      <c r="E21" s="145" t="s">
        <v>447</v>
      </c>
      <c r="F21" s="145" t="s">
        <v>450</v>
      </c>
      <c r="G21" s="145" t="s">
        <v>451</v>
      </c>
      <c r="H21" s="145" t="s">
        <v>452</v>
      </c>
      <c r="I21" s="146" t="s">
        <v>177</v>
      </c>
      <c r="J21" s="146" t="s">
        <v>453</v>
      </c>
      <c r="K21" s="146" t="s">
        <v>454</v>
      </c>
      <c r="L21" s="30" t="s">
        <v>455</v>
      </c>
      <c r="M21" s="30" t="s">
        <v>320</v>
      </c>
      <c r="N21" s="218" t="s">
        <v>162</v>
      </c>
      <c r="O21" s="31" t="s">
        <v>395</v>
      </c>
      <c r="P21" s="6" t="s">
        <v>152</v>
      </c>
      <c r="Q21" s="6" t="s">
        <v>469</v>
      </c>
      <c r="R21" s="6" t="s">
        <v>542</v>
      </c>
      <c r="S21" s="145" t="s">
        <v>48</v>
      </c>
      <c r="T21" s="145" t="s">
        <v>61</v>
      </c>
      <c r="U21" s="145" t="s">
        <v>55</v>
      </c>
      <c r="V21" s="145" t="s">
        <v>45</v>
      </c>
      <c r="W21" s="145" t="s">
        <v>55</v>
      </c>
      <c r="X21" s="146" t="s">
        <v>55</v>
      </c>
      <c r="Y21" s="146" t="s">
        <v>95</v>
      </c>
      <c r="Z21" s="146" t="s">
        <v>37</v>
      </c>
      <c r="AA21" s="8" t="s">
        <v>38</v>
      </c>
      <c r="AB21" s="8" t="s">
        <v>38</v>
      </c>
      <c r="AC21" s="8" t="s">
        <v>87</v>
      </c>
      <c r="AD21" s="6" t="s">
        <v>43</v>
      </c>
      <c r="AE21" s="8" t="s">
        <v>38</v>
      </c>
      <c r="AF21" s="8" t="s">
        <v>52</v>
      </c>
      <c r="AG21" s="8" t="s">
        <v>52</v>
      </c>
      <c r="AH21" s="145" t="s">
        <v>230</v>
      </c>
      <c r="AI21" s="145" t="s">
        <v>304</v>
      </c>
      <c r="AJ21" s="145" t="s">
        <v>233</v>
      </c>
      <c r="AK21" s="145" t="s">
        <v>111</v>
      </c>
      <c r="AL21" s="145" t="s">
        <v>235</v>
      </c>
      <c r="AM21" s="146" t="s">
        <v>103</v>
      </c>
      <c r="AN21" s="146" t="s">
        <v>191</v>
      </c>
      <c r="AO21" s="146" t="s">
        <v>82</v>
      </c>
      <c r="AP21" s="8" t="s">
        <v>193</v>
      </c>
      <c r="AQ21" s="8" t="s">
        <v>229</v>
      </c>
      <c r="AR21" s="8" t="s">
        <v>288</v>
      </c>
      <c r="AS21" s="6" t="s">
        <v>373</v>
      </c>
      <c r="AT21" s="6" t="s">
        <v>400</v>
      </c>
      <c r="AU21" s="6" t="s">
        <v>480</v>
      </c>
      <c r="AV21" s="6" t="s">
        <v>549</v>
      </c>
      <c r="AW21" s="145" t="s">
        <v>52</v>
      </c>
      <c r="AX21" s="145" t="s">
        <v>52</v>
      </c>
      <c r="AY21" s="145" t="s">
        <v>52</v>
      </c>
      <c r="AZ21" s="145" t="s">
        <v>52</v>
      </c>
      <c r="BA21" s="145" t="s">
        <v>52</v>
      </c>
      <c r="BB21" s="146" t="s">
        <v>52</v>
      </c>
      <c r="BC21" s="146" t="s">
        <v>52</v>
      </c>
      <c r="BD21" s="146" t="s">
        <v>45</v>
      </c>
      <c r="BE21" s="8" t="s">
        <v>43</v>
      </c>
      <c r="BF21" s="8" t="s">
        <v>37</v>
      </c>
      <c r="BG21" s="8" t="s">
        <v>219</v>
      </c>
      <c r="BH21" s="90" t="s">
        <v>53</v>
      </c>
      <c r="BI21" s="90" t="s">
        <v>197</v>
      </c>
      <c r="BJ21" s="6" t="s">
        <v>232</v>
      </c>
      <c r="BK21" s="6" t="s">
        <v>106</v>
      </c>
      <c r="BL21" s="145" t="s">
        <v>108</v>
      </c>
      <c r="BM21" s="145" t="s">
        <v>245</v>
      </c>
      <c r="BN21" s="145" t="s">
        <v>89</v>
      </c>
      <c r="BO21" s="145" t="s">
        <v>84</v>
      </c>
      <c r="BP21" s="145" t="s">
        <v>66</v>
      </c>
      <c r="BQ21" s="146" t="s">
        <v>247</v>
      </c>
      <c r="BR21" s="146" t="s">
        <v>247</v>
      </c>
      <c r="BS21" s="146" t="s">
        <v>207</v>
      </c>
      <c r="BT21" s="8" t="s">
        <v>218</v>
      </c>
      <c r="BU21" s="8" t="s">
        <v>190</v>
      </c>
      <c r="BV21" s="8" t="s">
        <v>63</v>
      </c>
      <c r="BW21" s="6" t="s">
        <v>119</v>
      </c>
      <c r="BX21" s="6" t="s">
        <v>93</v>
      </c>
      <c r="BY21" s="6" t="s">
        <v>264</v>
      </c>
      <c r="BZ21" s="6" t="s">
        <v>283</v>
      </c>
      <c r="CA21" s="163"/>
      <c r="CB21" s="94"/>
      <c r="CC21" s="94"/>
      <c r="CD21" s="94"/>
      <c r="CE21" s="94"/>
      <c r="CF21" s="94"/>
    </row>
    <row r="22" spans="1:84" ht="13.2" x14ac:dyDescent="0.25">
      <c r="A22" s="140" t="str">
        <f>IF('1'!$A$1=1,B22,C22)</f>
        <v xml:space="preserve">   Вторинні доходи</v>
      </c>
      <c r="B22" s="141" t="s">
        <v>9</v>
      </c>
      <c r="C22" s="142" t="s">
        <v>28</v>
      </c>
      <c r="D22" s="144"/>
      <c r="E22" s="145"/>
      <c r="F22" s="145"/>
      <c r="G22" s="145"/>
      <c r="H22" s="145"/>
      <c r="I22" s="146"/>
      <c r="J22" s="146"/>
      <c r="K22" s="146"/>
      <c r="L22" s="30"/>
      <c r="M22" s="30"/>
      <c r="N22" s="218"/>
      <c r="O22" s="31"/>
      <c r="P22" s="6"/>
      <c r="Q22" s="6"/>
      <c r="R22" s="6"/>
      <c r="S22" s="145"/>
      <c r="T22" s="145"/>
      <c r="U22" s="145"/>
      <c r="V22" s="145"/>
      <c r="W22" s="145"/>
      <c r="X22" s="146"/>
      <c r="Y22" s="146"/>
      <c r="Z22" s="146"/>
      <c r="AA22" s="8"/>
      <c r="AB22" s="8"/>
      <c r="AC22" s="8"/>
      <c r="AD22" s="6"/>
      <c r="AE22" s="6"/>
      <c r="AF22" s="6"/>
      <c r="AG22" s="6"/>
      <c r="AH22" s="145"/>
      <c r="AI22" s="145"/>
      <c r="AJ22" s="145"/>
      <c r="AK22" s="145"/>
      <c r="AL22" s="145"/>
      <c r="AM22" s="146"/>
      <c r="AN22" s="146"/>
      <c r="AO22" s="146"/>
      <c r="AP22" s="8"/>
      <c r="AQ22" s="8"/>
      <c r="AR22" s="8"/>
      <c r="AS22" s="6"/>
      <c r="AT22" s="6"/>
      <c r="AU22" s="6"/>
      <c r="AV22" s="6"/>
      <c r="AW22" s="145"/>
      <c r="AX22" s="145"/>
      <c r="AY22" s="145"/>
      <c r="AZ22" s="145"/>
      <c r="BA22" s="145"/>
      <c r="BB22" s="146"/>
      <c r="BC22" s="146"/>
      <c r="BD22" s="146"/>
      <c r="BE22" s="8"/>
      <c r="BF22" s="8"/>
      <c r="BG22" s="8"/>
      <c r="BH22" s="55"/>
      <c r="BI22" s="55"/>
      <c r="BJ22" s="6"/>
      <c r="BK22" s="6"/>
      <c r="BL22" s="145"/>
      <c r="BM22" s="145"/>
      <c r="BN22" s="145"/>
      <c r="BO22" s="145"/>
      <c r="BP22" s="145"/>
      <c r="BQ22" s="146"/>
      <c r="BR22" s="146"/>
      <c r="BS22" s="146"/>
      <c r="BT22" s="8"/>
      <c r="BU22" s="8"/>
      <c r="BV22" s="8"/>
      <c r="BW22" s="6"/>
      <c r="BX22" s="6"/>
      <c r="BY22" s="6"/>
      <c r="BZ22" s="6"/>
      <c r="CA22" s="163"/>
      <c r="CB22" s="94"/>
      <c r="CC22" s="94"/>
      <c r="CD22" s="94"/>
      <c r="CE22" s="94"/>
      <c r="CF22" s="94"/>
    </row>
    <row r="23" spans="1:84" ht="13.2" x14ac:dyDescent="0.25">
      <c r="A23" s="140" t="str">
        <f>IF('1'!$A$1=1,B23,C23)</f>
        <v xml:space="preserve">                       надходження</v>
      </c>
      <c r="B23" s="141" t="s">
        <v>17</v>
      </c>
      <c r="C23" s="142" t="s">
        <v>21</v>
      </c>
      <c r="D23" s="144" t="s">
        <v>456</v>
      </c>
      <c r="E23" s="145" t="s">
        <v>136</v>
      </c>
      <c r="F23" s="145" t="s">
        <v>121</v>
      </c>
      <c r="G23" s="145" t="s">
        <v>150</v>
      </c>
      <c r="H23" s="145" t="s">
        <v>345</v>
      </c>
      <c r="I23" s="146" t="s">
        <v>144</v>
      </c>
      <c r="J23" s="146" t="s">
        <v>321</v>
      </c>
      <c r="K23" s="146" t="s">
        <v>300</v>
      </c>
      <c r="L23" s="30" t="s">
        <v>368</v>
      </c>
      <c r="M23" s="30" t="s">
        <v>165</v>
      </c>
      <c r="N23" s="218" t="s">
        <v>314</v>
      </c>
      <c r="O23" s="31" t="s">
        <v>396</v>
      </c>
      <c r="P23" s="6" t="s">
        <v>47</v>
      </c>
      <c r="Q23" s="6" t="s">
        <v>470</v>
      </c>
      <c r="R23" s="6" t="s">
        <v>543</v>
      </c>
      <c r="S23" s="145" t="s">
        <v>72</v>
      </c>
      <c r="T23" s="145" t="s">
        <v>204</v>
      </c>
      <c r="U23" s="145" t="s">
        <v>198</v>
      </c>
      <c r="V23" s="145" t="s">
        <v>190</v>
      </c>
      <c r="W23" s="145" t="s">
        <v>199</v>
      </c>
      <c r="X23" s="146" t="s">
        <v>87</v>
      </c>
      <c r="Y23" s="146" t="s">
        <v>105</v>
      </c>
      <c r="Z23" s="146" t="s">
        <v>92</v>
      </c>
      <c r="AA23" s="8" t="s">
        <v>118</v>
      </c>
      <c r="AB23" s="8" t="s">
        <v>45</v>
      </c>
      <c r="AC23" s="8" t="s">
        <v>53</v>
      </c>
      <c r="AD23" s="6" t="s">
        <v>120</v>
      </c>
      <c r="AE23" s="8" t="s">
        <v>52</v>
      </c>
      <c r="AF23" s="8" t="s">
        <v>52</v>
      </c>
      <c r="AG23" s="8" t="s">
        <v>52</v>
      </c>
      <c r="AH23" s="145" t="s">
        <v>351</v>
      </c>
      <c r="AI23" s="145" t="s">
        <v>252</v>
      </c>
      <c r="AJ23" s="145" t="s">
        <v>115</v>
      </c>
      <c r="AK23" s="145" t="s">
        <v>285</v>
      </c>
      <c r="AL23" s="145" t="s">
        <v>250</v>
      </c>
      <c r="AM23" s="146" t="s">
        <v>286</v>
      </c>
      <c r="AN23" s="146" t="s">
        <v>222</v>
      </c>
      <c r="AO23" s="146" t="s">
        <v>251</v>
      </c>
      <c r="AP23" s="8" t="s">
        <v>375</v>
      </c>
      <c r="AQ23" s="8" t="s">
        <v>209</v>
      </c>
      <c r="AR23" s="8" t="s">
        <v>353</v>
      </c>
      <c r="AS23" s="6" t="s">
        <v>173</v>
      </c>
      <c r="AT23" s="6" t="s">
        <v>240</v>
      </c>
      <c r="AU23" s="6" t="s">
        <v>481</v>
      </c>
      <c r="AV23" s="6" t="s">
        <v>256</v>
      </c>
      <c r="AW23" s="145" t="s">
        <v>52</v>
      </c>
      <c r="AX23" s="145" t="s">
        <v>52</v>
      </c>
      <c r="AY23" s="145" t="s">
        <v>52</v>
      </c>
      <c r="AZ23" s="145" t="s">
        <v>52</v>
      </c>
      <c r="BA23" s="145" t="s">
        <v>52</v>
      </c>
      <c r="BB23" s="146" t="s">
        <v>38</v>
      </c>
      <c r="BC23" s="146" t="s">
        <v>38</v>
      </c>
      <c r="BD23" s="146" t="s">
        <v>52</v>
      </c>
      <c r="BE23" s="8" t="s">
        <v>52</v>
      </c>
      <c r="BF23" s="8" t="s">
        <v>52</v>
      </c>
      <c r="BG23" s="8" t="s">
        <v>52</v>
      </c>
      <c r="BH23" s="6" t="s">
        <v>52</v>
      </c>
      <c r="BI23" s="6" t="s">
        <v>52</v>
      </c>
      <c r="BJ23" s="6" t="s">
        <v>52</v>
      </c>
      <c r="BK23" s="6" t="s">
        <v>52</v>
      </c>
      <c r="BL23" s="145" t="s">
        <v>83</v>
      </c>
      <c r="BM23" s="145" t="s">
        <v>39</v>
      </c>
      <c r="BN23" s="145" t="s">
        <v>105</v>
      </c>
      <c r="BO23" s="145" t="s">
        <v>67</v>
      </c>
      <c r="BP23" s="145" t="s">
        <v>118</v>
      </c>
      <c r="BQ23" s="146" t="s">
        <v>92</v>
      </c>
      <c r="BR23" s="146" t="s">
        <v>204</v>
      </c>
      <c r="BS23" s="146" t="s">
        <v>102</v>
      </c>
      <c r="BT23" s="8" t="s">
        <v>247</v>
      </c>
      <c r="BU23" s="8" t="s">
        <v>66</v>
      </c>
      <c r="BV23" s="8" t="s">
        <v>216</v>
      </c>
      <c r="BW23" s="6" t="s">
        <v>203</v>
      </c>
      <c r="BX23" s="6" t="s">
        <v>88</v>
      </c>
      <c r="BY23" s="6" t="s">
        <v>86</v>
      </c>
      <c r="BZ23" s="6" t="s">
        <v>66</v>
      </c>
      <c r="CA23" s="163"/>
      <c r="CB23" s="94"/>
      <c r="CC23" s="94"/>
      <c r="CD23" s="94"/>
      <c r="CE23" s="94"/>
      <c r="CF23" s="94"/>
    </row>
    <row r="24" spans="1:84" ht="13.2" x14ac:dyDescent="0.25">
      <c r="A24" s="140" t="str">
        <f>IF('1'!$A$1=1,B24,C24)</f>
        <v xml:space="preserve">                       виплати</v>
      </c>
      <c r="B24" s="141" t="s">
        <v>14</v>
      </c>
      <c r="C24" s="142" t="s">
        <v>30</v>
      </c>
      <c r="D24" s="144" t="s">
        <v>126</v>
      </c>
      <c r="E24" s="145" t="s">
        <v>109</v>
      </c>
      <c r="F24" s="145" t="s">
        <v>261</v>
      </c>
      <c r="G24" s="145" t="s">
        <v>402</v>
      </c>
      <c r="H24" s="145" t="s">
        <v>290</v>
      </c>
      <c r="I24" s="146" t="s">
        <v>306</v>
      </c>
      <c r="J24" s="146">
        <v>26.2</v>
      </c>
      <c r="K24" s="146" t="s">
        <v>282</v>
      </c>
      <c r="L24" s="8" t="s">
        <v>269</v>
      </c>
      <c r="M24" s="8" t="s">
        <v>457</v>
      </c>
      <c r="N24" s="217" t="s">
        <v>309</v>
      </c>
      <c r="O24" s="6" t="s">
        <v>257</v>
      </c>
      <c r="P24" s="6" t="s">
        <v>278</v>
      </c>
      <c r="Q24" s="6" t="s">
        <v>471</v>
      </c>
      <c r="R24" s="6" t="s">
        <v>272</v>
      </c>
      <c r="S24" s="145" t="s">
        <v>199</v>
      </c>
      <c r="T24" s="145" t="s">
        <v>212</v>
      </c>
      <c r="U24" s="145" t="s">
        <v>102</v>
      </c>
      <c r="V24" s="145" t="s">
        <v>231</v>
      </c>
      <c r="W24" s="145" t="s">
        <v>77</v>
      </c>
      <c r="X24" s="146" t="s">
        <v>118</v>
      </c>
      <c r="Y24" s="146" t="s">
        <v>220</v>
      </c>
      <c r="Z24" s="146" t="s">
        <v>119</v>
      </c>
      <c r="AA24" s="8" t="s">
        <v>53</v>
      </c>
      <c r="AB24" s="8" t="s">
        <v>70</v>
      </c>
      <c r="AC24" s="8" t="s">
        <v>215</v>
      </c>
      <c r="AD24" s="6" t="s">
        <v>117</v>
      </c>
      <c r="AE24" s="8" t="s">
        <v>38</v>
      </c>
      <c r="AF24" s="8" t="s">
        <v>52</v>
      </c>
      <c r="AG24" s="8" t="s">
        <v>52</v>
      </c>
      <c r="AH24" s="145" t="s">
        <v>281</v>
      </c>
      <c r="AI24" s="145" t="s">
        <v>254</v>
      </c>
      <c r="AJ24" s="145" t="s">
        <v>289</v>
      </c>
      <c r="AK24" s="145" t="s">
        <v>286</v>
      </c>
      <c r="AL24" s="145" t="s">
        <v>176</v>
      </c>
      <c r="AM24" s="146" t="s">
        <v>295</v>
      </c>
      <c r="AN24" s="146" t="s">
        <v>394</v>
      </c>
      <c r="AO24" s="146" t="s">
        <v>356</v>
      </c>
      <c r="AP24" s="8" t="s">
        <v>181</v>
      </c>
      <c r="AQ24" s="8" t="s">
        <v>172</v>
      </c>
      <c r="AR24" s="8" t="s">
        <v>458</v>
      </c>
      <c r="AS24" s="6" t="s">
        <v>174</v>
      </c>
      <c r="AT24" s="6" t="s">
        <v>306</v>
      </c>
      <c r="AU24" s="6" t="s">
        <v>482</v>
      </c>
      <c r="AV24" s="6" t="s">
        <v>328</v>
      </c>
      <c r="AW24" s="145" t="s">
        <v>38</v>
      </c>
      <c r="AX24" s="145" t="s">
        <v>48</v>
      </c>
      <c r="AY24" s="145" t="s">
        <v>106</v>
      </c>
      <c r="AZ24" s="145" t="s">
        <v>39</v>
      </c>
      <c r="BA24" s="145" t="s">
        <v>43</v>
      </c>
      <c r="BB24" s="146" t="s">
        <v>116</v>
      </c>
      <c r="BC24" s="146" t="s">
        <v>44</v>
      </c>
      <c r="BD24" s="146" t="s">
        <v>268</v>
      </c>
      <c r="BE24" s="8" t="s">
        <v>38</v>
      </c>
      <c r="BF24" s="8" t="s">
        <v>61</v>
      </c>
      <c r="BG24" s="8" t="s">
        <v>37</v>
      </c>
      <c r="BH24" s="6" t="s">
        <v>52</v>
      </c>
      <c r="BI24" s="6" t="s">
        <v>52</v>
      </c>
      <c r="BJ24" s="6" t="s">
        <v>52</v>
      </c>
      <c r="BK24" s="6" t="s">
        <v>52</v>
      </c>
      <c r="BL24" s="145" t="s">
        <v>65</v>
      </c>
      <c r="BM24" s="145" t="s">
        <v>216</v>
      </c>
      <c r="BN24" s="145" t="s">
        <v>218</v>
      </c>
      <c r="BO24" s="145" t="s">
        <v>190</v>
      </c>
      <c r="BP24" s="145" t="s">
        <v>234</v>
      </c>
      <c r="BQ24" s="146" t="s">
        <v>73</v>
      </c>
      <c r="BR24" s="146" t="s">
        <v>298</v>
      </c>
      <c r="BS24" s="146" t="s">
        <v>200</v>
      </c>
      <c r="BT24" s="8" t="s">
        <v>93</v>
      </c>
      <c r="BU24" s="8" t="s">
        <v>237</v>
      </c>
      <c r="BV24" s="8" t="s">
        <v>225</v>
      </c>
      <c r="BW24" s="6" t="s">
        <v>71</v>
      </c>
      <c r="BX24" s="6" t="s">
        <v>248</v>
      </c>
      <c r="BY24" s="6" t="s">
        <v>485</v>
      </c>
      <c r="BZ24" s="6" t="s">
        <v>44</v>
      </c>
      <c r="CA24" s="163"/>
      <c r="CB24" s="94"/>
      <c r="CC24" s="94"/>
      <c r="CD24" s="94"/>
      <c r="CE24" s="94"/>
      <c r="CF24" s="94"/>
    </row>
    <row r="25" spans="1:84" ht="13.2" x14ac:dyDescent="0.25">
      <c r="A25" s="140" t="str">
        <f>IF('1'!$A$1=1,B25,C25)</f>
        <v xml:space="preserve">   Інші </v>
      </c>
      <c r="B25" s="141" t="s">
        <v>10</v>
      </c>
      <c r="C25" s="142" t="s">
        <v>29</v>
      </c>
      <c r="D25" s="144"/>
      <c r="E25" s="145"/>
      <c r="F25" s="145"/>
      <c r="G25" s="145"/>
      <c r="H25" s="145"/>
      <c r="I25" s="146"/>
      <c r="J25" s="146"/>
      <c r="K25" s="146"/>
      <c r="L25" s="32"/>
      <c r="M25" s="32"/>
      <c r="N25" s="219"/>
      <c r="O25" s="33"/>
      <c r="P25" s="6"/>
      <c r="Q25" s="6"/>
      <c r="R25" s="6"/>
      <c r="S25" s="145"/>
      <c r="T25" s="145"/>
      <c r="U25" s="145"/>
      <c r="V25" s="145"/>
      <c r="W25" s="145"/>
      <c r="X25" s="146"/>
      <c r="Y25" s="146"/>
      <c r="Z25" s="146"/>
      <c r="AA25" s="8"/>
      <c r="AB25" s="8"/>
      <c r="AC25" s="8"/>
      <c r="AD25" s="6"/>
      <c r="AE25" s="6"/>
      <c r="AF25" s="6"/>
      <c r="AG25" s="6"/>
      <c r="AH25" s="145"/>
      <c r="AI25" s="145"/>
      <c r="AJ25" s="145"/>
      <c r="AK25" s="145"/>
      <c r="AL25" s="145"/>
      <c r="AM25" s="146"/>
      <c r="AN25" s="146"/>
      <c r="AO25" s="146"/>
      <c r="AP25" s="8"/>
      <c r="AQ25" s="8"/>
      <c r="AR25" s="8"/>
      <c r="AS25" s="6"/>
      <c r="AT25" s="6"/>
      <c r="AU25" s="6"/>
      <c r="AV25" s="6"/>
      <c r="AW25" s="145"/>
      <c r="AX25" s="145"/>
      <c r="AY25" s="145"/>
      <c r="AZ25" s="145"/>
      <c r="BA25" s="145"/>
      <c r="BB25" s="146"/>
      <c r="BC25" s="146"/>
      <c r="BD25" s="146"/>
      <c r="BE25" s="8"/>
      <c r="BF25" s="8"/>
      <c r="BG25" s="8"/>
      <c r="BH25" s="55"/>
      <c r="BI25" s="55"/>
      <c r="BJ25" s="6"/>
      <c r="BK25" s="6"/>
      <c r="BL25" s="145"/>
      <c r="BM25" s="145"/>
      <c r="BN25" s="145"/>
      <c r="BO25" s="145"/>
      <c r="BP25" s="145"/>
      <c r="BQ25" s="146"/>
      <c r="BR25" s="146"/>
      <c r="BS25" s="146"/>
      <c r="BT25" s="8"/>
      <c r="BU25" s="8"/>
      <c r="BV25" s="8"/>
      <c r="BW25" s="6"/>
      <c r="BX25" s="6"/>
      <c r="BY25" s="6"/>
      <c r="BZ25" s="6"/>
      <c r="CA25" s="163"/>
      <c r="CB25" s="94"/>
      <c r="CC25" s="94"/>
      <c r="CD25" s="94"/>
      <c r="CE25" s="94"/>
      <c r="CF25" s="94"/>
    </row>
    <row r="26" spans="1:84" ht="13.2" x14ac:dyDescent="0.25">
      <c r="A26" s="140" t="str">
        <f>IF('1'!$A$1=1,B26,C26)</f>
        <v xml:space="preserve">                       надходження</v>
      </c>
      <c r="B26" s="141" t="s">
        <v>17</v>
      </c>
      <c r="C26" s="142" t="s">
        <v>21</v>
      </c>
      <c r="D26" s="144" t="s">
        <v>424</v>
      </c>
      <c r="E26" s="145" t="s">
        <v>181</v>
      </c>
      <c r="F26" s="145" t="s">
        <v>169</v>
      </c>
      <c r="G26" s="145" t="s">
        <v>355</v>
      </c>
      <c r="H26" s="145" t="s">
        <v>358</v>
      </c>
      <c r="I26" s="146" t="s">
        <v>168</v>
      </c>
      <c r="J26" s="146">
        <v>27.8</v>
      </c>
      <c r="K26" s="146" t="s">
        <v>365</v>
      </c>
      <c r="L26" s="8" t="s">
        <v>139</v>
      </c>
      <c r="M26" s="8" t="s">
        <v>146</v>
      </c>
      <c r="N26" s="217" t="s">
        <v>259</v>
      </c>
      <c r="O26" s="6" t="s">
        <v>354</v>
      </c>
      <c r="P26" s="6" t="s">
        <v>151</v>
      </c>
      <c r="Q26" s="6" t="s">
        <v>472</v>
      </c>
      <c r="R26" s="6" t="s">
        <v>544</v>
      </c>
      <c r="S26" s="145" t="s">
        <v>239</v>
      </c>
      <c r="T26" s="145" t="s">
        <v>233</v>
      </c>
      <c r="U26" s="145" t="s">
        <v>112</v>
      </c>
      <c r="V26" s="145" t="s">
        <v>91</v>
      </c>
      <c r="W26" s="145" t="s">
        <v>71</v>
      </c>
      <c r="X26" s="146" t="s">
        <v>117</v>
      </c>
      <c r="Y26" s="146" t="s">
        <v>88</v>
      </c>
      <c r="Z26" s="146" t="s">
        <v>89</v>
      </c>
      <c r="AA26" s="8" t="s">
        <v>83</v>
      </c>
      <c r="AB26" s="8" t="s">
        <v>84</v>
      </c>
      <c r="AC26" s="8" t="s">
        <v>67</v>
      </c>
      <c r="AD26" s="6" t="s">
        <v>67</v>
      </c>
      <c r="AE26" s="8" t="s">
        <v>43</v>
      </c>
      <c r="AF26" s="8" t="s">
        <v>52</v>
      </c>
      <c r="AG26" s="8" t="s">
        <v>52</v>
      </c>
      <c r="AH26" s="145" t="s">
        <v>435</v>
      </c>
      <c r="AI26" s="145" t="s">
        <v>186</v>
      </c>
      <c r="AJ26" s="145" t="s">
        <v>432</v>
      </c>
      <c r="AK26" s="145" t="s">
        <v>278</v>
      </c>
      <c r="AL26" s="145" t="s">
        <v>79</v>
      </c>
      <c r="AM26" s="146" t="s">
        <v>459</v>
      </c>
      <c r="AN26" s="146" t="s">
        <v>104</v>
      </c>
      <c r="AO26" s="146" t="s">
        <v>256</v>
      </c>
      <c r="AP26" s="8" t="s">
        <v>270</v>
      </c>
      <c r="AQ26" s="8" t="s">
        <v>460</v>
      </c>
      <c r="AR26" s="8" t="s">
        <v>57</v>
      </c>
      <c r="AS26" s="6" t="s">
        <v>360</v>
      </c>
      <c r="AT26" s="6" t="s">
        <v>360</v>
      </c>
      <c r="AU26" s="6" t="s">
        <v>318</v>
      </c>
      <c r="AV26" s="6" t="s">
        <v>186</v>
      </c>
      <c r="AW26" s="145" t="s">
        <v>52</v>
      </c>
      <c r="AX26" s="145" t="s">
        <v>52</v>
      </c>
      <c r="AY26" s="145" t="s">
        <v>52</v>
      </c>
      <c r="AZ26" s="145" t="s">
        <v>52</v>
      </c>
      <c r="BA26" s="145" t="s">
        <v>52</v>
      </c>
      <c r="BB26" s="146" t="s">
        <v>52</v>
      </c>
      <c r="BC26" s="146" t="s">
        <v>52</v>
      </c>
      <c r="BD26" s="146" t="s">
        <v>52</v>
      </c>
      <c r="BE26" s="8" t="s">
        <v>52</v>
      </c>
      <c r="BF26" s="8" t="s">
        <v>52</v>
      </c>
      <c r="BG26" s="8" t="s">
        <v>52</v>
      </c>
      <c r="BH26" s="90" t="s">
        <v>43</v>
      </c>
      <c r="BI26" s="90" t="s">
        <v>38</v>
      </c>
      <c r="BJ26" s="6" t="s">
        <v>38</v>
      </c>
      <c r="BK26" s="6" t="s">
        <v>38</v>
      </c>
      <c r="BL26" s="145" t="s">
        <v>86</v>
      </c>
      <c r="BM26" s="145" t="s">
        <v>92</v>
      </c>
      <c r="BN26" s="145" t="s">
        <v>52</v>
      </c>
      <c r="BO26" s="145" t="s">
        <v>108</v>
      </c>
      <c r="BP26" s="145" t="s">
        <v>83</v>
      </c>
      <c r="BQ26" s="146" t="s">
        <v>38</v>
      </c>
      <c r="BR26" s="146" t="s">
        <v>109</v>
      </c>
      <c r="BS26" s="146" t="s">
        <v>120</v>
      </c>
      <c r="BT26" s="8" t="s">
        <v>39</v>
      </c>
      <c r="BU26" s="8" t="s">
        <v>66</v>
      </c>
      <c r="BV26" s="8" t="s">
        <v>105</v>
      </c>
      <c r="BW26" s="6" t="s">
        <v>83</v>
      </c>
      <c r="BX26" s="6" t="s">
        <v>66</v>
      </c>
      <c r="BY26" s="6" t="s">
        <v>84</v>
      </c>
      <c r="BZ26" s="6" t="s">
        <v>39</v>
      </c>
      <c r="CA26" s="163"/>
      <c r="CB26" s="94"/>
      <c r="CC26" s="94"/>
      <c r="CD26" s="94"/>
      <c r="CE26" s="94"/>
      <c r="CF26" s="94"/>
    </row>
    <row r="27" spans="1:84" ht="13.2" x14ac:dyDescent="0.25">
      <c r="A27" s="149" t="str">
        <f>IF('1'!$A$1=1,B27,C27)</f>
        <v xml:space="preserve">                       виплати</v>
      </c>
      <c r="B27" s="150" t="s">
        <v>14</v>
      </c>
      <c r="C27" s="151" t="s">
        <v>30</v>
      </c>
      <c r="D27" s="152" t="s">
        <v>124</v>
      </c>
      <c r="E27" s="153" t="s">
        <v>184</v>
      </c>
      <c r="F27" s="153" t="s">
        <v>461</v>
      </c>
      <c r="G27" s="153" t="s">
        <v>462</v>
      </c>
      <c r="H27" s="153" t="s">
        <v>167</v>
      </c>
      <c r="I27" s="154" t="s">
        <v>463</v>
      </c>
      <c r="J27" s="154">
        <v>12.2</v>
      </c>
      <c r="K27" s="154" t="s">
        <v>175</v>
      </c>
      <c r="L27" s="36" t="s">
        <v>305</v>
      </c>
      <c r="M27" s="36" t="s">
        <v>138</v>
      </c>
      <c r="N27" s="220" t="s">
        <v>366</v>
      </c>
      <c r="O27" s="9" t="s">
        <v>153</v>
      </c>
      <c r="P27" s="9" t="s">
        <v>350</v>
      </c>
      <c r="Q27" s="9" t="s">
        <v>473</v>
      </c>
      <c r="R27" s="9" t="s">
        <v>545</v>
      </c>
      <c r="S27" s="153" t="s">
        <v>55</v>
      </c>
      <c r="T27" s="153" t="s">
        <v>41</v>
      </c>
      <c r="U27" s="153" t="s">
        <v>65</v>
      </c>
      <c r="V27" s="153" t="s">
        <v>52</v>
      </c>
      <c r="W27" s="153" t="s">
        <v>113</v>
      </c>
      <c r="X27" s="154" t="s">
        <v>38</v>
      </c>
      <c r="Y27" s="154" t="s">
        <v>87</v>
      </c>
      <c r="Z27" s="154" t="s">
        <v>219</v>
      </c>
      <c r="AA27" s="36" t="s">
        <v>37</v>
      </c>
      <c r="AB27" s="36" t="s">
        <v>85</v>
      </c>
      <c r="AC27" s="36" t="s">
        <v>65</v>
      </c>
      <c r="AD27" s="9" t="s">
        <v>198</v>
      </c>
      <c r="AE27" s="36" t="s">
        <v>110</v>
      </c>
      <c r="AF27" s="36" t="s">
        <v>52</v>
      </c>
      <c r="AG27" s="36" t="s">
        <v>52</v>
      </c>
      <c r="AH27" s="153" t="s">
        <v>351</v>
      </c>
      <c r="AI27" s="153" t="s">
        <v>464</v>
      </c>
      <c r="AJ27" s="153" t="s">
        <v>277</v>
      </c>
      <c r="AK27" s="153" t="s">
        <v>175</v>
      </c>
      <c r="AL27" s="153" t="s">
        <v>247</v>
      </c>
      <c r="AM27" s="154" t="s">
        <v>53</v>
      </c>
      <c r="AN27" s="154" t="s">
        <v>68</v>
      </c>
      <c r="AO27" s="154" t="s">
        <v>357</v>
      </c>
      <c r="AP27" s="36" t="s">
        <v>228</v>
      </c>
      <c r="AQ27" s="36" t="s">
        <v>349</v>
      </c>
      <c r="AR27" s="36" t="s">
        <v>442</v>
      </c>
      <c r="AS27" s="9" t="s">
        <v>251</v>
      </c>
      <c r="AT27" s="9" t="s">
        <v>99</v>
      </c>
      <c r="AU27" s="9" t="s">
        <v>483</v>
      </c>
      <c r="AV27" s="9" t="s">
        <v>550</v>
      </c>
      <c r="AW27" s="153" t="s">
        <v>43</v>
      </c>
      <c r="AX27" s="153" t="s">
        <v>52</v>
      </c>
      <c r="AY27" s="153" t="s">
        <v>52</v>
      </c>
      <c r="AZ27" s="153" t="s">
        <v>52</v>
      </c>
      <c r="BA27" s="153" t="s">
        <v>52</v>
      </c>
      <c r="BB27" s="154" t="s">
        <v>52</v>
      </c>
      <c r="BC27" s="154" t="s">
        <v>52</v>
      </c>
      <c r="BD27" s="154" t="s">
        <v>43</v>
      </c>
      <c r="BE27" s="36" t="s">
        <v>38</v>
      </c>
      <c r="BF27" s="36" t="s">
        <v>38</v>
      </c>
      <c r="BG27" s="36" t="s">
        <v>38</v>
      </c>
      <c r="BH27" s="91" t="s">
        <v>110</v>
      </c>
      <c r="BI27" s="91" t="s">
        <v>61</v>
      </c>
      <c r="BJ27" s="9" t="s">
        <v>61</v>
      </c>
      <c r="BK27" s="9" t="s">
        <v>56</v>
      </c>
      <c r="BL27" s="153" t="s">
        <v>86</v>
      </c>
      <c r="BM27" s="153" t="s">
        <v>120</v>
      </c>
      <c r="BN27" s="153" t="s">
        <v>45</v>
      </c>
      <c r="BO27" s="153" t="s">
        <v>48</v>
      </c>
      <c r="BP27" s="153" t="s">
        <v>63</v>
      </c>
      <c r="BQ27" s="154" t="s">
        <v>56</v>
      </c>
      <c r="BR27" s="154" t="s">
        <v>453</v>
      </c>
      <c r="BS27" s="154" t="s">
        <v>70</v>
      </c>
      <c r="BT27" s="36" t="s">
        <v>56</v>
      </c>
      <c r="BU27" s="36" t="s">
        <v>88</v>
      </c>
      <c r="BV27" s="36" t="s">
        <v>213</v>
      </c>
      <c r="BW27" s="9" t="s">
        <v>69</v>
      </c>
      <c r="BX27" s="9" t="s">
        <v>88</v>
      </c>
      <c r="BY27" s="9" t="s">
        <v>53</v>
      </c>
      <c r="BZ27" s="9" t="s">
        <v>86</v>
      </c>
      <c r="CA27" s="163"/>
      <c r="CB27" s="94"/>
      <c r="CC27" s="94"/>
      <c r="CD27" s="94"/>
      <c r="CE27" s="94"/>
      <c r="CF27" s="94"/>
    </row>
    <row r="28" spans="1:84" x14ac:dyDescent="0.2">
      <c r="A28" s="155"/>
      <c r="B28" s="155"/>
      <c r="C28" s="155"/>
      <c r="D28" s="155"/>
      <c r="E28" s="155"/>
      <c r="F28" s="155"/>
      <c r="G28" s="155"/>
      <c r="H28" s="155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15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S28" s="157"/>
      <c r="BX28" s="96"/>
    </row>
    <row r="29" spans="1:84" x14ac:dyDescent="0.2">
      <c r="A29" s="158"/>
      <c r="B29" s="158"/>
      <c r="C29" s="158"/>
      <c r="D29" s="158"/>
      <c r="E29" s="158"/>
      <c r="F29" s="158"/>
      <c r="G29" s="158"/>
      <c r="H29" s="158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S29" s="160"/>
      <c r="BX29" s="96"/>
    </row>
    <row r="30" spans="1:84" x14ac:dyDescent="0.2"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BX30" s="96"/>
    </row>
    <row r="31" spans="1:84" x14ac:dyDescent="0.2">
      <c r="BX31" s="96"/>
    </row>
    <row r="32" spans="1:84" x14ac:dyDescent="0.2">
      <c r="A32" s="93" t="s">
        <v>12</v>
      </c>
      <c r="BX32" s="96"/>
    </row>
    <row r="33" spans="76:76" x14ac:dyDescent="0.2">
      <c r="BX33" s="96"/>
    </row>
    <row r="34" spans="76:76" x14ac:dyDescent="0.2">
      <c r="BX34" s="96"/>
    </row>
    <row r="35" spans="76:76" x14ac:dyDescent="0.2">
      <c r="BX35" s="96"/>
    </row>
    <row r="36" spans="76:76" x14ac:dyDescent="0.2">
      <c r="BX36" s="96"/>
    </row>
    <row r="37" spans="76:76" x14ac:dyDescent="0.2">
      <c r="BX37" s="96"/>
    </row>
    <row r="38" spans="76:76" x14ac:dyDescent="0.2">
      <c r="BX38" s="96"/>
    </row>
    <row r="39" spans="76:76" x14ac:dyDescent="0.2">
      <c r="BX39" s="96"/>
    </row>
    <row r="40" spans="76:76" x14ac:dyDescent="0.2">
      <c r="BX40" s="96"/>
    </row>
    <row r="41" spans="76:76" x14ac:dyDescent="0.2">
      <c r="BX41" s="96"/>
    </row>
    <row r="42" spans="76:76" x14ac:dyDescent="0.2">
      <c r="BX42" s="96"/>
    </row>
    <row r="43" spans="76:76" x14ac:dyDescent="0.2">
      <c r="BX43" s="96"/>
    </row>
    <row r="44" spans="76:76" x14ac:dyDescent="0.2">
      <c r="BX44" s="96"/>
    </row>
    <row r="45" spans="76:76" x14ac:dyDescent="0.2">
      <c r="BX45" s="96"/>
    </row>
    <row r="46" spans="76:76" x14ac:dyDescent="0.2">
      <c r="BX46" s="96"/>
    </row>
    <row r="47" spans="76:76" x14ac:dyDescent="0.2">
      <c r="BX47" s="96"/>
    </row>
    <row r="48" spans="76:76" x14ac:dyDescent="0.2">
      <c r="BX48" s="96"/>
    </row>
    <row r="49" spans="76:76" x14ac:dyDescent="0.2">
      <c r="BX49" s="96"/>
    </row>
    <row r="50" spans="76:76" x14ac:dyDescent="0.2">
      <c r="BX50" s="96"/>
    </row>
    <row r="51" spans="76:76" x14ac:dyDescent="0.2">
      <c r="BX51" s="96"/>
    </row>
    <row r="52" spans="76:76" x14ac:dyDescent="0.2">
      <c r="BX52" s="96"/>
    </row>
    <row r="53" spans="76:76" x14ac:dyDescent="0.2">
      <c r="BX53" s="96"/>
    </row>
  </sheetData>
  <mergeCells count="14">
    <mergeCell ref="S5:AG5"/>
    <mergeCell ref="AH5:AV5"/>
    <mergeCell ref="AW5:BK5"/>
    <mergeCell ref="BL5:BZ5"/>
    <mergeCell ref="BC4:BR4"/>
    <mergeCell ref="DC5:DD5"/>
    <mergeCell ref="DE5:DF5"/>
    <mergeCell ref="DG5:DH5"/>
    <mergeCell ref="A5:A6"/>
    <mergeCell ref="B5:B6"/>
    <mergeCell ref="C5:C6"/>
    <mergeCell ref="CY5:CZ5"/>
    <mergeCell ref="DA5:DB5"/>
    <mergeCell ref="D5:R5"/>
  </mergeCells>
  <phoneticPr fontId="1" type="noConversion"/>
  <hyperlinks>
    <hyperlink ref="A1" location="'1'!A1" display="до змісту"/>
  </hyperlinks>
  <printOptions horizontalCentered="1" verticalCentered="1"/>
  <pageMargins left="7.874015748031496E-2" right="7.874015748031496E-2" top="0.74803149606299213" bottom="0.74803149606299213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8" zoomScaleNormal="88" workbookViewId="0">
      <selection activeCell="L21" sqref="L21"/>
    </sheetView>
  </sheetViews>
  <sheetFormatPr defaultColWidth="9.109375" defaultRowHeight="13.2" outlineLevelCol="1" x14ac:dyDescent="0.25"/>
  <cols>
    <col min="1" max="1" width="39.6640625" style="48" customWidth="1"/>
    <col min="2" max="2" width="33.109375" style="48" hidden="1" customWidth="1" outlineLevel="1"/>
    <col min="3" max="3" width="39.44140625" style="48" hidden="1" customWidth="1" outlineLevel="1"/>
    <col min="4" max="4" width="7.6640625" style="48" customWidth="1" collapsed="1"/>
    <col min="5" max="11" width="7.6640625" style="48" customWidth="1"/>
    <col min="12" max="12" width="9.109375" style="55"/>
    <col min="13" max="16384" width="9.109375" style="48"/>
  </cols>
  <sheetData>
    <row r="1" spans="1:12" x14ac:dyDescent="0.25">
      <c r="A1" s="57" t="str">
        <f>IF('1'!A1=1,"до змісту","to title")</f>
        <v>до змісту</v>
      </c>
      <c r="B1" s="57"/>
      <c r="C1" s="57"/>
    </row>
    <row r="2" spans="1:12" x14ac:dyDescent="0.25">
      <c r="A2" s="56" t="str">
        <f>IF('1'!A1=1,"1.3 Валютно-географічна структура розподілу зовнішньої торгівлі товарами та послугами","1.3 Currency and Geographical Composition of the Goods and Services Payments ")</f>
        <v>1.3 Валютно-географічна структура розподілу зовнішньої торгівлі товарами та послугами</v>
      </c>
      <c r="B2" s="56"/>
      <c r="C2" s="56"/>
    </row>
    <row r="3" spans="1:12" s="49" customFormat="1" x14ac:dyDescent="0.25">
      <c r="A3" s="49" t="str">
        <f>IF('1'!A1=1,"у % до загального обсягу","% of total")</f>
        <v>у % до загального обсягу</v>
      </c>
      <c r="L3" s="198"/>
    </row>
    <row r="4" spans="1:12" x14ac:dyDescent="0.25">
      <c r="G4" s="189"/>
      <c r="H4" s="189"/>
      <c r="I4" s="189"/>
      <c r="J4" s="190"/>
      <c r="K4" s="190"/>
    </row>
    <row r="5" spans="1:12" ht="39" customHeight="1" x14ac:dyDescent="0.25">
      <c r="A5" s="191" t="str">
        <f>IF('1'!A1=1,B5,C5)</f>
        <v>Країни</v>
      </c>
      <c r="B5" s="193" t="s">
        <v>11</v>
      </c>
      <c r="C5" s="193" t="s">
        <v>31</v>
      </c>
      <c r="D5" s="195" t="str">
        <f>IF('1'!A1=1,"Долар США","US Dollar")</f>
        <v>Долар США</v>
      </c>
      <c r="E5" s="196"/>
      <c r="F5" s="195" t="str">
        <f>IF('1'!A1=1,"Євро","Euro")</f>
        <v>Євро</v>
      </c>
      <c r="G5" s="196"/>
      <c r="H5" s="171" t="str">
        <f>IF('1'!A1=1,"Українська гривня","Ukrainian Hryvnia")</f>
        <v>Українська гривня</v>
      </c>
      <c r="I5" s="175"/>
      <c r="J5" s="195" t="str">
        <f>IF('1'!A1=1,"Інші валюти","Other Currencies")</f>
        <v>Інші валюти</v>
      </c>
      <c r="K5" s="202"/>
    </row>
    <row r="6" spans="1:12" ht="28.95" customHeight="1" x14ac:dyDescent="0.25">
      <c r="A6" s="192"/>
      <c r="B6" s="194"/>
      <c r="C6" s="194"/>
      <c r="D6" s="50" t="s">
        <v>487</v>
      </c>
      <c r="E6" s="50" t="s">
        <v>514</v>
      </c>
      <c r="F6" s="50" t="s">
        <v>487</v>
      </c>
      <c r="G6" s="50" t="s">
        <v>514</v>
      </c>
      <c r="H6" s="50" t="s">
        <v>487</v>
      </c>
      <c r="I6" s="50" t="s">
        <v>514</v>
      </c>
      <c r="J6" s="50" t="s">
        <v>487</v>
      </c>
      <c r="K6" s="197" t="s">
        <v>514</v>
      </c>
    </row>
    <row r="7" spans="1:12" s="62" customFormat="1" x14ac:dyDescent="0.25">
      <c r="A7" s="58" t="str">
        <f>IF('1'!$A$1=1,B7,C7)</f>
        <v>Експорт товарів та послуг − усього</v>
      </c>
      <c r="B7" s="59" t="s">
        <v>336</v>
      </c>
      <c r="C7" s="60" t="s">
        <v>339</v>
      </c>
      <c r="D7" s="61" t="s">
        <v>324</v>
      </c>
      <c r="E7" s="61" t="s">
        <v>515</v>
      </c>
      <c r="F7" s="61" t="s">
        <v>99</v>
      </c>
      <c r="G7" s="61" t="s">
        <v>263</v>
      </c>
      <c r="H7" s="61" t="s">
        <v>119</v>
      </c>
      <c r="I7" s="61" t="s">
        <v>86</v>
      </c>
      <c r="J7" s="61" t="s">
        <v>39</v>
      </c>
      <c r="K7" s="164" t="s">
        <v>39</v>
      </c>
      <c r="L7" s="51"/>
    </row>
    <row r="8" spans="1:12" s="62" customFormat="1" x14ac:dyDescent="0.25">
      <c r="A8" s="63" t="str">
        <f>IF('1'!$A$1=1,B8,C8)</f>
        <v xml:space="preserve">     Європа</v>
      </c>
      <c r="B8" s="64" t="s">
        <v>331</v>
      </c>
      <c r="C8" s="65" t="s">
        <v>340</v>
      </c>
      <c r="D8" s="5" t="s">
        <v>153</v>
      </c>
      <c r="E8" s="5" t="s">
        <v>306</v>
      </c>
      <c r="F8" s="5" t="s">
        <v>505</v>
      </c>
      <c r="G8" s="5" t="s">
        <v>534</v>
      </c>
      <c r="H8" s="6" t="s">
        <v>220</v>
      </c>
      <c r="I8" s="6" t="s">
        <v>117</v>
      </c>
      <c r="J8" s="5" t="s">
        <v>55</v>
      </c>
      <c r="K8" s="5" t="s">
        <v>83</v>
      </c>
      <c r="L8" s="199"/>
    </row>
    <row r="9" spans="1:12" s="49" customFormat="1" x14ac:dyDescent="0.25">
      <c r="A9" s="63" t="str">
        <f>IF('1'!$A$1=1,B9,C9)</f>
        <v xml:space="preserve">     Азія</v>
      </c>
      <c r="B9" s="64" t="s">
        <v>332</v>
      </c>
      <c r="C9" s="65" t="s">
        <v>341</v>
      </c>
      <c r="D9" s="5" t="s">
        <v>447</v>
      </c>
      <c r="E9" s="5" t="s">
        <v>96</v>
      </c>
      <c r="F9" s="5" t="s">
        <v>202</v>
      </c>
      <c r="G9" s="5" t="s">
        <v>535</v>
      </c>
      <c r="H9" s="5" t="s">
        <v>52</v>
      </c>
      <c r="I9" s="5" t="s">
        <v>52</v>
      </c>
      <c r="J9" s="5" t="s">
        <v>43</v>
      </c>
      <c r="K9" s="5" t="s">
        <v>37</v>
      </c>
      <c r="L9" s="198"/>
    </row>
    <row r="10" spans="1:12" s="56" customFormat="1" x14ac:dyDescent="0.25">
      <c r="A10" s="63" t="str">
        <f>IF('1'!$A$1=1,B10,C10)</f>
        <v xml:space="preserve">     Америка</v>
      </c>
      <c r="B10" s="64" t="s">
        <v>334</v>
      </c>
      <c r="C10" s="65" t="s">
        <v>342</v>
      </c>
      <c r="D10" s="6" t="s">
        <v>512</v>
      </c>
      <c r="E10" s="6" t="s">
        <v>512</v>
      </c>
      <c r="F10" s="6" t="s">
        <v>219</v>
      </c>
      <c r="G10" s="6" t="s">
        <v>219</v>
      </c>
      <c r="H10" s="6" t="s">
        <v>52</v>
      </c>
      <c r="I10" s="6" t="s">
        <v>52</v>
      </c>
      <c r="J10" s="6" t="s">
        <v>43</v>
      </c>
      <c r="K10" s="6" t="s">
        <v>43</v>
      </c>
      <c r="L10" s="200"/>
    </row>
    <row r="11" spans="1:12" s="56" customFormat="1" ht="15" customHeight="1" x14ac:dyDescent="0.25">
      <c r="A11" s="85" t="str">
        <f>IF('1'!$A$1=1,B11,C11)</f>
        <v xml:space="preserve">       у т.ч. США</v>
      </c>
      <c r="B11" s="66" t="s">
        <v>389</v>
      </c>
      <c r="C11" s="67" t="s">
        <v>390</v>
      </c>
      <c r="D11" s="6" t="s">
        <v>463</v>
      </c>
      <c r="E11" s="6" t="s">
        <v>516</v>
      </c>
      <c r="F11" s="6" t="s">
        <v>70</v>
      </c>
      <c r="G11" s="6" t="s">
        <v>72</v>
      </c>
      <c r="H11" s="5" t="s">
        <v>52</v>
      </c>
      <c r="I11" s="5" t="s">
        <v>52</v>
      </c>
      <c r="J11" s="6" t="s">
        <v>43</v>
      </c>
      <c r="K11" s="6" t="s">
        <v>37</v>
      </c>
      <c r="L11" s="200"/>
    </row>
    <row r="12" spans="1:12" s="62" customFormat="1" x14ac:dyDescent="0.25">
      <c r="A12" s="88" t="str">
        <f>IF('1'!$A$1=1,B12,C12)</f>
        <v xml:space="preserve">     Африка</v>
      </c>
      <c r="B12" s="64" t="s">
        <v>333</v>
      </c>
      <c r="C12" s="86" t="s">
        <v>392</v>
      </c>
      <c r="D12" s="5" t="s">
        <v>488</v>
      </c>
      <c r="E12" s="5" t="s">
        <v>501</v>
      </c>
      <c r="F12" s="5" t="s">
        <v>231</v>
      </c>
      <c r="G12" s="5" t="s">
        <v>196</v>
      </c>
      <c r="H12" s="6" t="s">
        <v>52</v>
      </c>
      <c r="I12" s="6" t="s">
        <v>52</v>
      </c>
      <c r="J12" s="5" t="s">
        <v>52</v>
      </c>
      <c r="K12" s="5" t="s">
        <v>38</v>
      </c>
      <c r="L12" s="199"/>
    </row>
    <row r="13" spans="1:12" s="56" customFormat="1" x14ac:dyDescent="0.25">
      <c r="A13" s="88" t="str">
        <f>IF('1'!$A$1=1,B13,C13)</f>
        <v xml:space="preserve">     Австралія і Океанія</v>
      </c>
      <c r="B13" s="64" t="s">
        <v>335</v>
      </c>
      <c r="C13" s="86" t="s">
        <v>391</v>
      </c>
      <c r="D13" s="6" t="s">
        <v>451</v>
      </c>
      <c r="E13" s="6" t="s">
        <v>517</v>
      </c>
      <c r="F13" s="6" t="s">
        <v>114</v>
      </c>
      <c r="G13" s="6" t="s">
        <v>536</v>
      </c>
      <c r="H13" s="6" t="s">
        <v>52</v>
      </c>
      <c r="I13" s="6" t="s">
        <v>52</v>
      </c>
      <c r="J13" s="6" t="s">
        <v>61</v>
      </c>
      <c r="K13" s="6" t="s">
        <v>95</v>
      </c>
      <c r="L13" s="200"/>
    </row>
    <row r="14" spans="1:12" s="56" customFormat="1" x14ac:dyDescent="0.25">
      <c r="A14" s="68" t="str">
        <f>IF('1'!$A$1=1,B14,C14)</f>
        <v xml:space="preserve">Довідково: </v>
      </c>
      <c r="B14" s="64" t="s">
        <v>383</v>
      </c>
      <c r="C14" s="65" t="s">
        <v>386</v>
      </c>
      <c r="D14" s="6"/>
      <c r="E14" s="6"/>
      <c r="F14" s="6"/>
      <c r="G14" s="6"/>
      <c r="H14" s="6"/>
      <c r="I14" s="6"/>
      <c r="J14" s="6"/>
      <c r="K14" s="6"/>
      <c r="L14" s="200"/>
    </row>
    <row r="15" spans="1:12" x14ac:dyDescent="0.25">
      <c r="A15" s="78" t="str">
        <f>IF('1'!$A$1=1,B15,C15)</f>
        <v>країни ЄС</v>
      </c>
      <c r="B15" s="69" t="s">
        <v>384</v>
      </c>
      <c r="C15" s="76" t="s">
        <v>387</v>
      </c>
      <c r="D15" s="6" t="s">
        <v>489</v>
      </c>
      <c r="E15" s="6" t="s">
        <v>97</v>
      </c>
      <c r="F15" s="6" t="s">
        <v>503</v>
      </c>
      <c r="G15" s="6" t="s">
        <v>537</v>
      </c>
      <c r="H15" s="6" t="s">
        <v>52</v>
      </c>
      <c r="I15" s="6" t="s">
        <v>52</v>
      </c>
      <c r="J15" s="6" t="s">
        <v>66</v>
      </c>
      <c r="K15" s="6" t="s">
        <v>85</v>
      </c>
    </row>
    <row r="16" spans="1:12" x14ac:dyDescent="0.25">
      <c r="A16" s="79" t="str">
        <f>IF('1'!$A$1=1,B16,C16)</f>
        <v>країни СНД</v>
      </c>
      <c r="B16" s="77" t="s">
        <v>385</v>
      </c>
      <c r="C16" s="77" t="s">
        <v>388</v>
      </c>
      <c r="D16" s="14" t="s">
        <v>490</v>
      </c>
      <c r="E16" s="14" t="s">
        <v>518</v>
      </c>
      <c r="F16" s="14" t="s">
        <v>504</v>
      </c>
      <c r="G16" s="14" t="s">
        <v>538</v>
      </c>
      <c r="H16" s="14" t="s">
        <v>52</v>
      </c>
      <c r="I16" s="14" t="s">
        <v>52</v>
      </c>
      <c r="J16" s="14" t="s">
        <v>37</v>
      </c>
      <c r="K16" s="14" t="s">
        <v>38</v>
      </c>
    </row>
    <row r="17" spans="1:12" s="56" customFormat="1" x14ac:dyDescent="0.25">
      <c r="A17" s="58" t="str">
        <f>IF('1'!$A$1=1,B17,C17)</f>
        <v xml:space="preserve">Імпорт товарів та послуг − усього </v>
      </c>
      <c r="B17" s="83" t="s">
        <v>337</v>
      </c>
      <c r="C17" s="60" t="s">
        <v>343</v>
      </c>
      <c r="D17" s="61" t="s">
        <v>484</v>
      </c>
      <c r="E17" s="61" t="s">
        <v>467</v>
      </c>
      <c r="F17" s="61" t="s">
        <v>476</v>
      </c>
      <c r="G17" s="61" t="s">
        <v>357</v>
      </c>
      <c r="H17" s="61" t="s">
        <v>43</v>
      </c>
      <c r="I17" s="61" t="s">
        <v>52</v>
      </c>
      <c r="J17" s="61" t="s">
        <v>86</v>
      </c>
      <c r="K17" s="164" t="s">
        <v>105</v>
      </c>
      <c r="L17" s="200"/>
    </row>
    <row r="18" spans="1:12" x14ac:dyDescent="0.25">
      <c r="A18" s="63" t="str">
        <f>IF('1'!$A$1=1,B18,C18)</f>
        <v xml:space="preserve">     Європа</v>
      </c>
      <c r="B18" s="80" t="s">
        <v>331</v>
      </c>
      <c r="C18" s="65" t="s">
        <v>340</v>
      </c>
      <c r="D18" s="5" t="s">
        <v>491</v>
      </c>
      <c r="E18" s="5" t="s">
        <v>299</v>
      </c>
      <c r="F18" s="5" t="s">
        <v>40</v>
      </c>
      <c r="G18" s="5" t="s">
        <v>134</v>
      </c>
      <c r="H18" s="6" t="s">
        <v>48</v>
      </c>
      <c r="I18" s="6" t="s">
        <v>52</v>
      </c>
      <c r="J18" s="5" t="s">
        <v>119</v>
      </c>
      <c r="K18" s="5" t="s">
        <v>106</v>
      </c>
    </row>
    <row r="19" spans="1:12" x14ac:dyDescent="0.25">
      <c r="A19" s="63" t="str">
        <f>IF('1'!$A$1=1,B19,C19)</f>
        <v xml:space="preserve">     Азія</v>
      </c>
      <c r="B19" s="80" t="s">
        <v>332</v>
      </c>
      <c r="C19" s="65" t="s">
        <v>341</v>
      </c>
      <c r="D19" s="5" t="s">
        <v>492</v>
      </c>
      <c r="E19" s="5" t="s">
        <v>519</v>
      </c>
      <c r="F19" s="5" t="s">
        <v>93</v>
      </c>
      <c r="G19" s="5" t="s">
        <v>214</v>
      </c>
      <c r="H19" s="5" t="s">
        <v>52</v>
      </c>
      <c r="I19" s="5" t="s">
        <v>52</v>
      </c>
      <c r="J19" s="5" t="s">
        <v>83</v>
      </c>
      <c r="K19" s="5" t="s">
        <v>85</v>
      </c>
    </row>
    <row r="20" spans="1:12" x14ac:dyDescent="0.25">
      <c r="A20" s="63" t="str">
        <f>IF('1'!$A$1=1,B20,C20)</f>
        <v xml:space="preserve">     Америка</v>
      </c>
      <c r="B20" s="80" t="s">
        <v>334</v>
      </c>
      <c r="C20" s="65" t="s">
        <v>342</v>
      </c>
      <c r="D20" s="6" t="s">
        <v>165</v>
      </c>
      <c r="E20" s="6" t="s">
        <v>520</v>
      </c>
      <c r="F20" s="6" t="s">
        <v>502</v>
      </c>
      <c r="G20" s="6" t="s">
        <v>236</v>
      </c>
      <c r="H20" s="6" t="s">
        <v>52</v>
      </c>
      <c r="I20" s="6" t="s">
        <v>52</v>
      </c>
      <c r="J20" s="5" t="s">
        <v>43</v>
      </c>
      <c r="K20" s="5" t="s">
        <v>43</v>
      </c>
    </row>
    <row r="21" spans="1:12" x14ac:dyDescent="0.25">
      <c r="A21" s="85" t="str">
        <f>IF('1'!$A$1=1,B21,C21)</f>
        <v xml:space="preserve">       у т.ч. США</v>
      </c>
      <c r="B21" s="81" t="s">
        <v>389</v>
      </c>
      <c r="C21" s="87" t="s">
        <v>390</v>
      </c>
      <c r="D21" s="6" t="s">
        <v>493</v>
      </c>
      <c r="E21" s="6" t="s">
        <v>521</v>
      </c>
      <c r="F21" s="6" t="s">
        <v>202</v>
      </c>
      <c r="G21" s="6" t="s">
        <v>361</v>
      </c>
      <c r="H21" s="5" t="s">
        <v>52</v>
      </c>
      <c r="I21" s="5" t="s">
        <v>52</v>
      </c>
      <c r="J21" s="5" t="s">
        <v>37</v>
      </c>
      <c r="K21" s="5" t="s">
        <v>43</v>
      </c>
    </row>
    <row r="22" spans="1:12" x14ac:dyDescent="0.25">
      <c r="A22" s="88" t="str">
        <f>IF('1'!$A$1=1,B22,C22)</f>
        <v xml:space="preserve">     Африка</v>
      </c>
      <c r="B22" s="80" t="s">
        <v>333</v>
      </c>
      <c r="C22" s="86" t="s">
        <v>392</v>
      </c>
      <c r="D22" s="5" t="s">
        <v>461</v>
      </c>
      <c r="E22" s="5" t="s">
        <v>522</v>
      </c>
      <c r="F22" s="5" t="s">
        <v>231</v>
      </c>
      <c r="G22" s="5" t="s">
        <v>223</v>
      </c>
      <c r="H22" s="6" t="s">
        <v>52</v>
      </c>
      <c r="I22" s="6" t="s">
        <v>52</v>
      </c>
      <c r="J22" s="5" t="s">
        <v>449</v>
      </c>
      <c r="K22" s="5" t="s">
        <v>102</v>
      </c>
      <c r="L22" s="201"/>
    </row>
    <row r="23" spans="1:12" x14ac:dyDescent="0.25">
      <c r="A23" s="88" t="str">
        <f>IF('1'!$A$1=1,B23,C23)</f>
        <v xml:space="preserve">     Австралія і Океанія</v>
      </c>
      <c r="B23" s="80" t="s">
        <v>335</v>
      </c>
      <c r="C23" s="86" t="s">
        <v>391</v>
      </c>
      <c r="D23" s="6" t="s">
        <v>511</v>
      </c>
      <c r="E23" s="6" t="s">
        <v>523</v>
      </c>
      <c r="F23" s="6" t="s">
        <v>52</v>
      </c>
      <c r="G23" s="6" t="s">
        <v>93</v>
      </c>
      <c r="H23" s="6" t="s">
        <v>52</v>
      </c>
      <c r="I23" s="6" t="s">
        <v>52</v>
      </c>
      <c r="J23" s="5" t="s">
        <v>118</v>
      </c>
      <c r="K23" s="5" t="s">
        <v>110</v>
      </c>
    </row>
    <row r="24" spans="1:12" ht="14.4" customHeight="1" x14ac:dyDescent="0.25">
      <c r="A24" s="68" t="str">
        <f>IF('1'!$A$1=1,B24,C24)</f>
        <v xml:space="preserve">Довідково: </v>
      </c>
      <c r="B24" s="80" t="s">
        <v>383</v>
      </c>
      <c r="C24" s="65" t="s">
        <v>386</v>
      </c>
      <c r="D24" s="6"/>
      <c r="E24" s="6"/>
      <c r="F24" s="6"/>
      <c r="G24" s="6"/>
      <c r="H24" s="6"/>
      <c r="I24" s="6"/>
      <c r="J24" s="5"/>
      <c r="K24" s="5"/>
    </row>
    <row r="25" spans="1:12" x14ac:dyDescent="0.25">
      <c r="A25" s="78" t="str">
        <f>IF('1'!$A$1=1,B25,C25)</f>
        <v>країни ЄС</v>
      </c>
      <c r="B25" s="82" t="s">
        <v>384</v>
      </c>
      <c r="C25" s="67" t="s">
        <v>387</v>
      </c>
      <c r="D25" s="6" t="s">
        <v>186</v>
      </c>
      <c r="E25" s="6" t="s">
        <v>270</v>
      </c>
      <c r="F25" s="6" t="s">
        <v>506</v>
      </c>
      <c r="G25" s="6" t="s">
        <v>124</v>
      </c>
      <c r="H25" s="6" t="s">
        <v>52</v>
      </c>
      <c r="I25" s="6" t="s">
        <v>52</v>
      </c>
      <c r="J25" s="5" t="s">
        <v>105</v>
      </c>
      <c r="K25" s="5" t="s">
        <v>66</v>
      </c>
    </row>
    <row r="26" spans="1:12" s="55" customFormat="1" x14ac:dyDescent="0.25">
      <c r="A26" s="79" t="str">
        <f>IF('1'!$A$1=1,B26,C26)</f>
        <v>країни СНД</v>
      </c>
      <c r="B26" s="77" t="s">
        <v>385</v>
      </c>
      <c r="C26" s="77" t="s">
        <v>388</v>
      </c>
      <c r="D26" s="14" t="s">
        <v>494</v>
      </c>
      <c r="E26" s="14" t="s">
        <v>524</v>
      </c>
      <c r="F26" s="14" t="s">
        <v>293</v>
      </c>
      <c r="G26" s="14" t="s">
        <v>423</v>
      </c>
      <c r="H26" s="14" t="s">
        <v>52</v>
      </c>
      <c r="I26" s="14" t="s">
        <v>52</v>
      </c>
      <c r="J26" s="14" t="s">
        <v>45</v>
      </c>
      <c r="K26" s="5" t="s">
        <v>56</v>
      </c>
    </row>
    <row r="27" spans="1:12" x14ac:dyDescent="0.25">
      <c r="A27" s="58" t="str">
        <f>IF('1'!$A$1=1,B27,C27)</f>
        <v xml:space="preserve">Зовнішньоторговельний оборот  − усього </v>
      </c>
      <c r="B27" s="228" t="s">
        <v>338</v>
      </c>
      <c r="C27" s="60" t="s">
        <v>344</v>
      </c>
      <c r="D27" s="61" t="s">
        <v>495</v>
      </c>
      <c r="E27" s="61" t="s">
        <v>306</v>
      </c>
      <c r="F27" s="61" t="s">
        <v>507</v>
      </c>
      <c r="G27" s="61" t="s">
        <v>530</v>
      </c>
      <c r="H27" s="61" t="s">
        <v>39</v>
      </c>
      <c r="I27" s="61" t="s">
        <v>56</v>
      </c>
      <c r="J27" s="61" t="s">
        <v>66</v>
      </c>
      <c r="K27" s="61" t="s">
        <v>83</v>
      </c>
    </row>
    <row r="28" spans="1:12" x14ac:dyDescent="0.25">
      <c r="A28" s="63" t="str">
        <f>IF('1'!$A$1=1,B28,C28)</f>
        <v xml:space="preserve">     Європа</v>
      </c>
      <c r="B28" s="80" t="s">
        <v>331</v>
      </c>
      <c r="C28" s="65" t="s">
        <v>340</v>
      </c>
      <c r="D28" s="5" t="s">
        <v>496</v>
      </c>
      <c r="E28" s="5" t="s">
        <v>396</v>
      </c>
      <c r="F28" s="5" t="s">
        <v>161</v>
      </c>
      <c r="G28" s="5" t="s">
        <v>531</v>
      </c>
      <c r="H28" s="6" t="s">
        <v>105</v>
      </c>
      <c r="I28" s="6" t="s">
        <v>39</v>
      </c>
      <c r="J28" s="5" t="s">
        <v>106</v>
      </c>
      <c r="K28" s="5" t="s">
        <v>105</v>
      </c>
    </row>
    <row r="29" spans="1:12" x14ac:dyDescent="0.25">
      <c r="A29" s="63" t="str">
        <f>IF('1'!$A$1=1,B29,C29)</f>
        <v xml:space="preserve">     Азія</v>
      </c>
      <c r="B29" s="80" t="s">
        <v>332</v>
      </c>
      <c r="C29" s="65" t="s">
        <v>341</v>
      </c>
      <c r="D29" s="5" t="s">
        <v>497</v>
      </c>
      <c r="E29" s="5" t="s">
        <v>525</v>
      </c>
      <c r="F29" s="5" t="s">
        <v>82</v>
      </c>
      <c r="G29" s="5" t="s">
        <v>76</v>
      </c>
      <c r="H29" s="5" t="s">
        <v>52</v>
      </c>
      <c r="I29" s="5" t="s">
        <v>52</v>
      </c>
      <c r="J29" s="5" t="s">
        <v>55</v>
      </c>
      <c r="K29" s="5" t="s">
        <v>55</v>
      </c>
    </row>
    <row r="30" spans="1:12" x14ac:dyDescent="0.25">
      <c r="A30" s="63" t="str">
        <f>IF('1'!$A$1=1,B30,C30)</f>
        <v xml:space="preserve">     Америка</v>
      </c>
      <c r="B30" s="80" t="s">
        <v>334</v>
      </c>
      <c r="C30" s="65" t="s">
        <v>342</v>
      </c>
      <c r="D30" s="6" t="s">
        <v>498</v>
      </c>
      <c r="E30" s="6" t="s">
        <v>526</v>
      </c>
      <c r="F30" s="6" t="s">
        <v>508</v>
      </c>
      <c r="G30" s="6" t="s">
        <v>481</v>
      </c>
      <c r="H30" s="6" t="s">
        <v>52</v>
      </c>
      <c r="I30" s="6" t="s">
        <v>52</v>
      </c>
      <c r="J30" s="5" t="s">
        <v>43</v>
      </c>
      <c r="K30" s="5" t="s">
        <v>43</v>
      </c>
    </row>
    <row r="31" spans="1:12" x14ac:dyDescent="0.25">
      <c r="A31" s="85" t="str">
        <f>IF('1'!$A$1=1,B31,C31)</f>
        <v xml:space="preserve">       у т.ч. США</v>
      </c>
      <c r="B31" s="81" t="s">
        <v>389</v>
      </c>
      <c r="C31" s="67" t="s">
        <v>390</v>
      </c>
      <c r="D31" s="6" t="s">
        <v>499</v>
      </c>
      <c r="E31" s="6" t="s">
        <v>527</v>
      </c>
      <c r="F31" s="6" t="s">
        <v>508</v>
      </c>
      <c r="G31" s="6" t="s">
        <v>235</v>
      </c>
      <c r="H31" s="5" t="s">
        <v>52</v>
      </c>
      <c r="I31" s="5" t="s">
        <v>52</v>
      </c>
      <c r="J31" s="5" t="s">
        <v>37</v>
      </c>
      <c r="K31" s="5" t="s">
        <v>43</v>
      </c>
    </row>
    <row r="32" spans="1:12" x14ac:dyDescent="0.25">
      <c r="A32" s="88" t="str">
        <f>IF('1'!$A$1=1,B32,C32)</f>
        <v xml:space="preserve">     Африка</v>
      </c>
      <c r="B32" s="80" t="s">
        <v>333</v>
      </c>
      <c r="C32" s="86" t="s">
        <v>392</v>
      </c>
      <c r="D32" s="5" t="s">
        <v>500</v>
      </c>
      <c r="E32" s="5" t="s">
        <v>177</v>
      </c>
      <c r="F32" s="5" t="s">
        <v>231</v>
      </c>
      <c r="G32" s="5" t="s">
        <v>532</v>
      </c>
      <c r="H32" s="6" t="s">
        <v>52</v>
      </c>
      <c r="I32" s="6" t="s">
        <v>52</v>
      </c>
      <c r="J32" s="5" t="s">
        <v>62</v>
      </c>
      <c r="K32" s="5" t="s">
        <v>41</v>
      </c>
    </row>
    <row r="33" spans="1:11" x14ac:dyDescent="0.25">
      <c r="A33" s="88" t="str">
        <f>IF('1'!$A$1=1,B33,C33)</f>
        <v xml:space="preserve">     Австралія і Океанія</v>
      </c>
      <c r="B33" s="80" t="s">
        <v>335</v>
      </c>
      <c r="C33" s="86" t="s">
        <v>391</v>
      </c>
      <c r="D33" s="6" t="s">
        <v>501</v>
      </c>
      <c r="E33" s="6" t="s">
        <v>528</v>
      </c>
      <c r="F33" s="6" t="s">
        <v>233</v>
      </c>
      <c r="G33" s="6" t="s">
        <v>272</v>
      </c>
      <c r="H33" s="6" t="s">
        <v>52</v>
      </c>
      <c r="I33" s="6" t="s">
        <v>52</v>
      </c>
      <c r="J33" s="5" t="s">
        <v>43</v>
      </c>
      <c r="K33" s="5" t="s">
        <v>39</v>
      </c>
    </row>
    <row r="34" spans="1:11" x14ac:dyDescent="0.25">
      <c r="A34" s="68" t="str">
        <f>IF('1'!$A$1=1,B34,C34)</f>
        <v xml:space="preserve">Довідково: </v>
      </c>
      <c r="B34" s="80" t="s">
        <v>383</v>
      </c>
      <c r="C34" s="65" t="s">
        <v>386</v>
      </c>
      <c r="D34" s="6"/>
      <c r="E34" s="6"/>
      <c r="F34" s="6"/>
      <c r="G34" s="6"/>
      <c r="H34" s="6"/>
      <c r="I34" s="6"/>
      <c r="J34" s="5"/>
      <c r="K34" s="5"/>
    </row>
    <row r="35" spans="1:11" x14ac:dyDescent="0.25">
      <c r="A35" s="78" t="str">
        <f>IF('1'!$A$1=1,B35,C35)</f>
        <v>країни ЄС</v>
      </c>
      <c r="B35" s="82" t="s">
        <v>384</v>
      </c>
      <c r="C35" s="165" t="s">
        <v>387</v>
      </c>
      <c r="D35" s="6" t="s">
        <v>457</v>
      </c>
      <c r="E35" s="6" t="s">
        <v>250</v>
      </c>
      <c r="F35" s="6" t="s">
        <v>509</v>
      </c>
      <c r="G35" s="6" t="s">
        <v>533</v>
      </c>
      <c r="H35" s="6" t="s">
        <v>52</v>
      </c>
      <c r="I35" s="6" t="s">
        <v>52</v>
      </c>
      <c r="J35" s="5" t="s">
        <v>105</v>
      </c>
      <c r="K35" s="5" t="s">
        <v>83</v>
      </c>
    </row>
    <row r="36" spans="1:11" s="55" customFormat="1" x14ac:dyDescent="0.25">
      <c r="A36" s="79" t="str">
        <f>IF('1'!$A$1=1,B36,C36)</f>
        <v>країни СНД</v>
      </c>
      <c r="B36" s="77" t="s">
        <v>385</v>
      </c>
      <c r="C36" s="166" t="s">
        <v>388</v>
      </c>
      <c r="D36" s="14" t="s">
        <v>306</v>
      </c>
      <c r="E36" s="14" t="s">
        <v>529</v>
      </c>
      <c r="F36" s="14" t="s">
        <v>510</v>
      </c>
      <c r="G36" s="14" t="s">
        <v>170</v>
      </c>
      <c r="H36" s="14" t="s">
        <v>52</v>
      </c>
      <c r="I36" s="14" t="s">
        <v>52</v>
      </c>
      <c r="J36" s="14" t="s">
        <v>61</v>
      </c>
      <c r="K36" s="14" t="s">
        <v>37</v>
      </c>
    </row>
    <row r="37" spans="1:11" x14ac:dyDescent="0.25">
      <c r="A37" s="48" t="str">
        <f>IF('1'!$A$1=1,B37,C37)</f>
        <v>Примітка:</v>
      </c>
      <c r="B37" s="84" t="s">
        <v>553</v>
      </c>
      <c r="C37" s="84" t="s">
        <v>554</v>
      </c>
    </row>
    <row r="38" spans="1:11" x14ac:dyDescent="0.25">
      <c r="A38" s="48" t="str">
        <f>IF('1'!$A$1=1,B38,C38)</f>
        <v>1. З 2014 року дані подаються без урахування тимчасово окупованої російською федерацією території України.</v>
      </c>
      <c r="B38" s="74" t="s">
        <v>551</v>
      </c>
      <c r="C38" s="84" t="s">
        <v>552</v>
      </c>
    </row>
  </sheetData>
  <mergeCells count="8">
    <mergeCell ref="G4:K4"/>
    <mergeCell ref="A5:A6"/>
    <mergeCell ref="B5:B6"/>
    <mergeCell ref="C5:C6"/>
    <mergeCell ref="D5:E5"/>
    <mergeCell ref="H5:I5"/>
    <mergeCell ref="F5:G5"/>
    <mergeCell ref="J5:K5"/>
  </mergeCells>
  <hyperlinks>
    <hyperlink ref="A1" location="'1'!A1" display="до змісту"/>
  </hyperlinks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3.2" x14ac:dyDescent="0.25"/>
  <sheetData>
    <row r="1" spans="1:2" ht="409.6" hidden="1" customHeight="1" x14ac:dyDescent="0.25">
      <c r="A1" t="s">
        <v>0</v>
      </c>
      <c r="B1" t="s">
        <v>1</v>
      </c>
    </row>
    <row r="2" spans="1:2" ht="409.6" hidden="1" customHeight="1" x14ac:dyDescent="0.25">
      <c r="A2" t="s">
        <v>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Марина Михайлівна</dc:creator>
  <cp:lastModifiedBy>Охріменко Людмила Василівна</cp:lastModifiedBy>
  <cp:lastPrinted>2025-03-28T14:31:30Z</cp:lastPrinted>
  <dcterms:created xsi:type="dcterms:W3CDTF">2016-05-30T09:07:37Z</dcterms:created>
  <dcterms:modified xsi:type="dcterms:W3CDTF">2025-03-28T14:32:05Z</dcterms:modified>
</cp:coreProperties>
</file>