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xWindow="-108" yWindow="-108" windowWidth="23256" windowHeight="12576"/>
  </bookViews>
  <sheets>
    <sheet name="0" sheetId="1" r:id="rId1"/>
    <sheet name="1991-2010(пост.ціни 2010р.)" sheetId="7" r:id="rId2"/>
    <sheet name="Прод.2009-2025(ціни2016,2021)" sheetId="27" r:id="rId3"/>
    <sheet name="Індекс2010-2025(ціни 2016,2021)" sheetId="28" r:id="rId4"/>
  </sheets>
  <calcPr calcId="162913"/>
</workbook>
</file>

<file path=xl/calcChain.xml><?xml version="1.0" encoding="utf-8"?>
<calcChain xmlns="http://schemas.openxmlformats.org/spreadsheetml/2006/main">
  <c r="H13" i="1" l="1"/>
  <c r="H12" i="1"/>
  <c r="H11" i="1"/>
  <c r="A13" i="27" l="1"/>
  <c r="A2" i="27"/>
  <c r="A22" i="27"/>
  <c r="A21" i="27"/>
  <c r="A20" i="27"/>
  <c r="A19" i="27"/>
  <c r="A18" i="27"/>
  <c r="A17" i="27"/>
  <c r="A16" i="27"/>
  <c r="A15" i="27"/>
  <c r="D11" i="1"/>
  <c r="A2" i="28"/>
  <c r="A22" i="28"/>
  <c r="A21" i="28"/>
  <c r="A20" i="28"/>
  <c r="A19" i="28"/>
  <c r="A18" i="28"/>
  <c r="A17" i="28"/>
  <c r="A16" i="28"/>
  <c r="A15" i="28"/>
  <c r="A14" i="28"/>
  <c r="A13" i="28"/>
  <c r="A5" i="7" l="1"/>
  <c r="A11" i="28" l="1"/>
  <c r="A10" i="28"/>
  <c r="A9" i="28"/>
  <c r="A8" i="28"/>
  <c r="A7" i="28"/>
  <c r="A6" i="28"/>
  <c r="A5" i="28"/>
  <c r="A4" i="28"/>
  <c r="A3" i="28"/>
  <c r="A1" i="28"/>
  <c r="A11" i="27"/>
  <c r="A10" i="27"/>
  <c r="A9" i="27"/>
  <c r="A8" i="27"/>
  <c r="A7" i="27"/>
  <c r="A6" i="27"/>
  <c r="A5" i="27"/>
  <c r="A4" i="27"/>
  <c r="A1" i="27"/>
  <c r="A3" i="7" l="1"/>
  <c r="A14" i="7" l="1"/>
  <c r="A13" i="7"/>
  <c r="A12" i="7"/>
  <c r="A11" i="7"/>
  <c r="A10" i="7"/>
  <c r="A9" i="7"/>
  <c r="A6" i="7"/>
  <c r="H7" i="1" l="1"/>
  <c r="H5" i="1"/>
  <c r="D5" i="1"/>
  <c r="B6" i="1"/>
  <c r="A1" i="7" l="1"/>
  <c r="A8" i="7"/>
  <c r="A7" i="7" l="1"/>
</calcChain>
</file>

<file path=xl/sharedStrings.xml><?xml version="1.0" encoding="utf-8"?>
<sst xmlns="http://schemas.openxmlformats.org/spreadsheetml/2006/main" count="18" uniqueCount="11">
  <si>
    <t>ENG</t>
  </si>
  <si>
    <t>УКР</t>
  </si>
  <si>
    <t xml:space="preserve">Джерело: </t>
  </si>
  <si>
    <t>http://www.ukrstat.gov.ua/druk/publicat/kat_u/2012/06_2012/zb_vp_1990_2010.zip</t>
  </si>
  <si>
    <t>http://www.ukrstat.gov.ua/operativ/operativ2017/sg/pro_sg/arch_pro_sg_p.htm</t>
  </si>
  <si>
    <t>усі категорії господарств</t>
  </si>
  <si>
    <r>
      <t xml:space="preserve"> Дані за 2022-2023 рік наведено без урахування тимчасово окупованих російською федерацією територій та частини територій, на яких ведуться (велися) бойові дії. Дані можуть бути уточнені. /</t>
    </r>
    <r>
      <rPr>
        <i/>
        <sz val="10"/>
        <rFont val="Times New Roman"/>
        <family val="1"/>
        <charset val="204"/>
      </rPr>
      <t xml:space="preserve"> Data for 2022 exclude the territories which are temporarily occupied by the russian federation and part of territories where the military actions are/were conducted. Data may be revised.</t>
    </r>
  </si>
  <si>
    <t>Дані за 2010-2021роки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exclude the temporarily occupied territory of the Autonomous Republic of Crimea, the city of Sevastopol and a part of temporarily occupied territories in the Donetsk and Luhansk regions.</t>
  </si>
  <si>
    <t>1991-2010(пост.ціни 2010р.)</t>
  </si>
  <si>
    <t>Прод.2009-2025(ціни2016,2021)</t>
  </si>
  <si>
    <t>Індекс2010-2025(ціни 2016,2021)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</si>
</sst>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Verdana"/>
      <family val="2"/>
      <charset val="204"/>
    </font>
    <font>
      <sz val="11"/>
      <color theme="1"/>
      <name val="Calibri"/>
      <family val="2"/>
      <scheme val="minor"/>
    </font>
    <font>
      <sz val="9"/>
      <name val="Verdana"/>
      <family val="2"/>
      <charset val="204"/>
    </font>
    <font>
      <i/>
      <sz val="10"/>
      <name val="Times New Roman"/>
      <family val="1"/>
      <charset val="204"/>
    </font>
    <font>
      <sz val="10"/>
      <color theme="1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/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rgb="FF005B2B"/>
      </bottom>
      <diagonal/>
    </border>
    <border>
      <left/>
      <right/>
      <top style="thin">
        <color indexed="64"/>
      </top>
      <bottom style="thick">
        <color rgb="FF005B2B"/>
      </bottom>
      <diagonal/>
    </border>
    <border>
      <left style="thick">
        <color rgb="FF005B2B"/>
      </left>
      <right style="thick">
        <color theme="9" tint="-0.499984740745262"/>
      </right>
      <top style="thick">
        <color rgb="FF005B2B"/>
      </top>
      <bottom style="thick">
        <color theme="9" tint="-0.499984740745262"/>
      </bottom>
      <diagonal/>
    </border>
    <border>
      <left/>
      <right/>
      <top style="thick">
        <color rgb="FF005B2B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9" fillId="0" borderId="0"/>
    <xf numFmtId="164" fontId="9" fillId="0" borderId="0" applyFont="0" applyFill="0" applyBorder="0" applyAlignment="0" applyProtection="0"/>
    <xf numFmtId="0" fontId="22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0" fontId="4" fillId="0" borderId="0" xfId="0" applyFont="1" applyFill="1"/>
    <xf numFmtId="165" fontId="6" fillId="0" borderId="0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hidden="1"/>
    </xf>
    <xf numFmtId="0" fontId="3" fillId="0" borderId="0" xfId="2" applyProtection="1">
      <protection hidden="1"/>
    </xf>
    <xf numFmtId="0" fontId="15" fillId="0" borderId="0" xfId="2" applyFont="1" applyProtection="1">
      <protection hidden="1"/>
    </xf>
    <xf numFmtId="0" fontId="2" fillId="0" borderId="1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15" fillId="0" borderId="5" xfId="2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Fill="1" applyProtection="1">
      <protection hidden="1"/>
    </xf>
    <xf numFmtId="0" fontId="14" fillId="0" borderId="0" xfId="1" applyFont="1" applyProtection="1">
      <protection hidden="1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165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2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center"/>
      <protection locked="0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/>
    <xf numFmtId="0" fontId="2" fillId="0" borderId="12" xfId="0" applyFont="1" applyFill="1" applyBorder="1"/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1" fillId="0" borderId="0" xfId="1"/>
    <xf numFmtId="0" fontId="2" fillId="0" borderId="0" xfId="0" applyFont="1" applyFill="1" applyBorder="1"/>
    <xf numFmtId="0" fontId="7" fillId="0" borderId="0" xfId="0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2" fillId="0" borderId="1" xfId="0" applyNumberFormat="1" applyFont="1" applyBorder="1" applyAlignment="1">
      <alignment vertical="center"/>
    </xf>
    <xf numFmtId="0" fontId="2" fillId="0" borderId="6" xfId="0" applyFont="1" applyFill="1" applyBorder="1"/>
    <xf numFmtId="165" fontId="6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19" fillId="0" borderId="0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/>
    </xf>
    <xf numFmtId="165" fontId="2" fillId="0" borderId="0" xfId="0" applyNumberFormat="1" applyFont="1" applyFill="1"/>
    <xf numFmtId="165" fontId="2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0" fontId="0" fillId="0" borderId="0" xfId="0"/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2" fillId="0" borderId="16" xfId="0" applyFont="1" applyFill="1" applyBorder="1"/>
    <xf numFmtId="165" fontId="7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0" fontId="1" fillId="2" borderId="15" xfId="1" quotePrefix="1" applyFill="1" applyBorder="1" applyAlignment="1">
      <alignment horizontal="center" vertical="center"/>
    </xf>
    <xf numFmtId="0" fontId="10" fillId="3" borderId="8" xfId="1" applyFont="1" applyFill="1" applyBorder="1" applyAlignment="1" applyProtection="1">
      <alignment horizontal="left" vertical="justify"/>
      <protection hidden="1"/>
    </xf>
    <xf numFmtId="0" fontId="12" fillId="3" borderId="2" xfId="1" applyFont="1" applyFill="1" applyBorder="1" applyAlignment="1" applyProtection="1">
      <alignment horizontal="center" vertical="justify"/>
      <protection hidden="1"/>
    </xf>
    <xf numFmtId="0" fontId="0" fillId="0" borderId="3" xfId="0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2" xfId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11" fillId="0" borderId="3" xfId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8" fillId="3" borderId="13" xfId="0" applyFont="1" applyFill="1" applyBorder="1" applyAlignment="1" applyProtection="1">
      <alignment horizontal="left" vertical="center" wrapText="1"/>
      <protection hidden="1"/>
    </xf>
    <xf numFmtId="0" fontId="16" fillId="3" borderId="14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justify" vertical="center"/>
      <protection hidden="1"/>
    </xf>
    <xf numFmtId="0" fontId="0" fillId="0" borderId="0" xfId="0" applyFont="1" applyAlignment="1" applyProtection="1">
      <protection hidden="1"/>
    </xf>
    <xf numFmtId="0" fontId="8" fillId="3" borderId="0" xfId="0" applyFont="1" applyFill="1" applyBorder="1" applyAlignment="1" applyProtection="1">
      <alignment horizontal="left" vertical="center" wrapText="1"/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0" fontId="8" fillId="4" borderId="0" xfId="0" applyFont="1" applyFill="1" applyBorder="1" applyAlignment="1" applyProtection="1">
      <alignment horizontal="left" vertical="center" wrapText="1"/>
      <protection hidden="1"/>
    </xf>
    <xf numFmtId="0" fontId="16" fillId="4" borderId="0" xfId="0" applyFont="1" applyFill="1" applyBorder="1" applyAlignment="1" applyProtection="1">
      <alignment horizontal="left"/>
      <protection hidden="1"/>
    </xf>
    <xf numFmtId="0" fontId="17" fillId="4" borderId="0" xfId="0" applyFont="1" applyFill="1" applyBorder="1" applyAlignment="1" applyProtection="1">
      <alignment horizontal="left" vertical="center" wrapText="1"/>
      <protection hidden="1"/>
    </xf>
    <xf numFmtId="0" fontId="18" fillId="4" borderId="0" xfId="0" applyFont="1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alignment horizontal="left" vertical="center" wrapText="1"/>
      <protection hidden="1"/>
    </xf>
    <xf numFmtId="0" fontId="18" fillId="4" borderId="1" xfId="0" applyFont="1" applyFill="1" applyBorder="1" applyAlignment="1" applyProtection="1">
      <alignment horizontal="left"/>
      <protection hidden="1"/>
    </xf>
    <xf numFmtId="0" fontId="8" fillId="5" borderId="13" xfId="0" applyFont="1" applyFill="1" applyBorder="1" applyAlignment="1" applyProtection="1">
      <alignment horizontal="left" vertical="center" wrapText="1"/>
      <protection hidden="1"/>
    </xf>
    <xf numFmtId="0" fontId="16" fillId="5" borderId="14" xfId="0" applyFont="1" applyFill="1" applyBorder="1" applyAlignment="1" applyProtection="1">
      <alignment horizontal="left"/>
      <protection hidden="1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/>
    <xf numFmtId="0" fontId="8" fillId="5" borderId="0" xfId="0" applyFont="1" applyFill="1" applyBorder="1" applyAlignment="1" applyProtection="1">
      <alignment horizontal="left" vertical="center" wrapText="1"/>
      <protection hidden="1"/>
    </xf>
    <xf numFmtId="0" fontId="16" fillId="5" borderId="0" xfId="0" applyFont="1" applyFill="1" applyBorder="1" applyAlignment="1" applyProtection="1">
      <alignment horizontal="left"/>
      <protection hidden="1"/>
    </xf>
  </cellXfs>
  <cellStyles count="6">
    <cellStyle name="Гіперпосилання" xfId="1" builtinId="8"/>
    <cellStyle name="Звичайний" xfId="0" builtinId="0"/>
    <cellStyle name="Звичайний 2" xfId="5"/>
    <cellStyle name="Обычный 65" xfId="3"/>
    <cellStyle name="Обычный_Forec table IMF style 39" xfId="2"/>
    <cellStyle name="Финансовый [0] 3" xfId="4"/>
  </cellStyles>
  <dxfs count="0"/>
  <tableStyles count="0" defaultTableStyle="TableStyleMedium2" defaultPivotStyle="PivotStyleLight16"/>
  <colors>
    <mruColors>
      <color rgb="FF005B2B"/>
      <color rgb="FFC4D79B"/>
      <color rgb="FFEBF1DE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ist" dx="16" fmlaLink="$A$1" fmlaRange="$A$3:$A$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22860</xdr:rowOff>
        </xdr:from>
        <xdr:to>
          <xdr:col>0</xdr:col>
          <xdr:colOff>594360</xdr:colOff>
          <xdr:row>2</xdr:row>
          <xdr:rowOff>7620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3295650</xdr:colOff>
      <xdr:row>7</xdr:row>
      <xdr:rowOff>9525</xdr:rowOff>
    </xdr:from>
    <xdr:to>
      <xdr:col>6</xdr:col>
      <xdr:colOff>28574</xdr:colOff>
      <xdr:row>10</xdr:row>
      <xdr:rowOff>223571</xdr:rowOff>
    </xdr:to>
    <xdr:grpSp>
      <xdr:nvGrpSpPr>
        <xdr:cNvPr id="18" name="Групп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4391025" y="1724025"/>
          <a:ext cx="4391024" cy="852221"/>
          <a:chOff x="4310063" y="1452563"/>
          <a:chExt cx="4207667" cy="3071812"/>
        </a:xfrm>
      </xdr:grpSpPr>
      <xdr:cxnSp macro="">
        <xdr:nvCxnSpPr>
          <xdr:cNvPr id="23" name="Прямая со стрелкой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>
            <a:off x="4345781" y="1457325"/>
            <a:ext cx="785813" cy="3067050"/>
          </a:xfrm>
          <a:prstGeom prst="straightConnector1">
            <a:avLst/>
          </a:prstGeom>
          <a:ln w="25400">
            <a:solidFill>
              <a:srgbClr val="005B2B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Прямая со стрелко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 flipV="1">
            <a:off x="7127081" y="4121376"/>
            <a:ext cx="1385888" cy="4498"/>
          </a:xfrm>
          <a:prstGeom prst="straightConnector1">
            <a:avLst/>
          </a:prstGeom>
          <a:ln w="25400">
            <a:solidFill>
              <a:srgbClr val="005B2B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Прямая со стрелко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flipV="1">
            <a:off x="7117555" y="1454944"/>
            <a:ext cx="1400175" cy="0"/>
          </a:xfrm>
          <a:prstGeom prst="straightConnector1">
            <a:avLst/>
          </a:prstGeom>
          <a:ln w="25400">
            <a:solidFill>
              <a:srgbClr val="005B2B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Прямая со стрелко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4310063" y="1452563"/>
            <a:ext cx="857250" cy="0"/>
          </a:xfrm>
          <a:prstGeom prst="straightConnector1">
            <a:avLst/>
          </a:prstGeom>
          <a:ln w="25400">
            <a:solidFill>
              <a:srgbClr val="005B2B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operativ/operativ2017/sg/pro_sg/arch_pro_sg_p.htm" TargetMode="External"/><Relationship Id="rId1" Type="http://schemas.openxmlformats.org/officeDocument/2006/relationships/hyperlink" Target="http://www.ukrstat.gov.ua/druk/publicat/kat_u/2012/06_2012/zb_vp_1990_2010.zi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krstat.gov.ua/druk/publicat/kat_u/2012/06_2012/zb_vp_1990_2010.zip" TargetMode="External"/><Relationship Id="rId1" Type="http://schemas.openxmlformats.org/officeDocument/2006/relationships/hyperlink" Target="http://www.ukrstat.gov.ua/operativ/operativ2017/sg/pro_sg/arch_pro_sg_p.ht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krstat.gov.ua/operativ/operativ2017/sg/pro_sg/arch_pro_sg_p.htm" TargetMode="External"/><Relationship Id="rId1" Type="http://schemas.openxmlformats.org/officeDocument/2006/relationships/hyperlink" Target="http://www.ukrstat.gov.ua/druk/publicat/kat_u/2012/06_2012/zb_vp_1990_2010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showGridLines="0" tabSelected="1" zoomScale="80" zoomScaleNormal="80" workbookViewId="0"/>
  </sheetViews>
  <sheetFormatPr defaultColWidth="9.109375" defaultRowHeight="13.8" x14ac:dyDescent="0.25"/>
  <cols>
    <col min="1" max="1" width="16" style="1" customWidth="1"/>
    <col min="2" max="2" width="48.6640625" style="1" customWidth="1"/>
    <col min="3" max="3" width="12.44140625" style="1" customWidth="1"/>
    <col min="4" max="4" width="29.6640625" style="1" customWidth="1"/>
    <col min="5" max="5" width="11.6640625" style="1" customWidth="1"/>
    <col min="6" max="6" width="9.109375" style="1"/>
    <col min="7" max="7" width="33" style="1" customWidth="1"/>
    <col min="8" max="8" width="92.33203125" style="1" customWidth="1"/>
    <col min="9" max="12" width="9.109375" style="1"/>
    <col min="13" max="13" width="10.33203125" style="1" customWidth="1"/>
    <col min="14" max="19" width="9.109375" style="1"/>
    <col min="20" max="20" width="12" style="1" customWidth="1"/>
    <col min="21" max="21" width="9.109375" style="1"/>
    <col min="22" max="22" width="11.5546875" style="1" customWidth="1"/>
    <col min="23" max="16384" width="9.109375" style="1"/>
  </cols>
  <sheetData>
    <row r="1" spans="1:10" ht="14.1" customHeight="1" x14ac:dyDescent="0.25">
      <c r="A1" s="31">
        <v>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4.1" customHeight="1" x14ac:dyDescent="0.25">
      <c r="A2" s="16"/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17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9.5" customHeight="1" thickBot="1" x14ac:dyDescent="0.3">
      <c r="A4" s="17" t="s">
        <v>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32.25" customHeight="1" thickTop="1" thickBot="1" x14ac:dyDescent="0.3">
      <c r="A5" s="17"/>
      <c r="B5" s="18"/>
      <c r="C5" s="15"/>
      <c r="D5" s="84" t="str">
        <f>IF('0'!A1=1,"Місяць","Month")</f>
        <v>Місяць</v>
      </c>
      <c r="E5" s="15"/>
      <c r="F5" s="19"/>
      <c r="G5" s="87">
        <v>1</v>
      </c>
      <c r="H5" s="87" t="str">
        <f>IF('0'!A1=1,"Обсяг продукції сільського господарства","Volume of agricultural production")</f>
        <v>Обсяг продукції сільського господарства</v>
      </c>
      <c r="I5" s="15"/>
      <c r="J5" s="15"/>
    </row>
    <row r="6" spans="1:10" ht="21.75" customHeight="1" thickTop="1" x14ac:dyDescent="0.25">
      <c r="A6" s="20"/>
      <c r="B6" s="81" t="str">
        <f>IF('0'!A1=1,"СІЛЬСЬКЕ ГОСПОДАРСТВО","AGRICULTURE")</f>
        <v>СІЛЬСЬКЕ ГОСПОДАРСТВО</v>
      </c>
      <c r="C6" s="15"/>
      <c r="D6" s="85"/>
      <c r="E6" s="15"/>
      <c r="F6" s="19"/>
      <c r="G6" s="88"/>
      <c r="H6" s="88"/>
      <c r="I6" s="15"/>
      <c r="J6" s="15"/>
    </row>
    <row r="7" spans="1:10" ht="21.75" customHeight="1" x14ac:dyDescent="0.25">
      <c r="A7" s="20"/>
      <c r="B7" s="82"/>
      <c r="C7" s="15"/>
      <c r="D7" s="85"/>
      <c r="E7" s="15"/>
      <c r="F7" s="19"/>
      <c r="G7" s="89">
        <v>2</v>
      </c>
      <c r="H7" s="89" t="str">
        <f>IF('0'!A1=1,"Індекс обсягу сільськогосподарського виробництва","Index volume of agricultural production")</f>
        <v>Індекс обсягу сільськогосподарського виробництва</v>
      </c>
      <c r="I7" s="15"/>
      <c r="J7" s="15"/>
    </row>
    <row r="8" spans="1:10" ht="21.75" customHeight="1" thickBot="1" x14ac:dyDescent="0.3">
      <c r="A8" s="20"/>
      <c r="B8" s="83"/>
      <c r="C8" s="15"/>
      <c r="D8" s="86"/>
      <c r="E8" s="15"/>
      <c r="F8" s="19"/>
      <c r="G8" s="90"/>
      <c r="H8" s="90"/>
      <c r="I8" s="15"/>
      <c r="J8" s="15"/>
    </row>
    <row r="9" spans="1:10" ht="14.4" thickTop="1" x14ac:dyDescent="0.25">
      <c r="A9" s="17"/>
      <c r="B9" s="15"/>
      <c r="C9" s="15"/>
      <c r="D9" s="15"/>
      <c r="E9" s="15"/>
      <c r="F9" s="15"/>
      <c r="G9" s="15"/>
      <c r="H9" s="15"/>
      <c r="I9" s="15"/>
      <c r="J9" s="15"/>
    </row>
    <row r="10" spans="1:10" ht="14.4" thickBot="1" x14ac:dyDescent="0.3">
      <c r="A10" s="15"/>
      <c r="B10" s="21"/>
      <c r="C10" s="21"/>
      <c r="D10" s="15"/>
      <c r="E10" s="15"/>
      <c r="F10" s="15"/>
      <c r="G10" s="15"/>
      <c r="H10" s="15"/>
      <c r="I10" s="15"/>
      <c r="J10" s="15"/>
    </row>
    <row r="11" spans="1:10" ht="36.6" customHeight="1" thickTop="1" thickBot="1" x14ac:dyDescent="0.3">
      <c r="A11" s="15"/>
      <c r="B11" s="15"/>
      <c r="C11" s="21"/>
      <c r="D11" s="75" t="str">
        <f>IF('0'!A1=1,"Рік","Year")</f>
        <v>Рік</v>
      </c>
      <c r="E11" s="15"/>
      <c r="F11" s="19"/>
      <c r="G11" s="79" t="s">
        <v>8</v>
      </c>
      <c r="H11" s="80" t="str">
        <f>IF('0'!A1=1,"Продукція сільського господарства та індекси сільськогосподарської продукції у постійних цінах 2010 року","Output of agriculture production and Indices of agricultural production  in 2021 prices ")</f>
        <v>Продукція сільського господарства та індекси сільськогосподарської продукції у постійних цінах 2010 року</v>
      </c>
      <c r="I11" s="15"/>
      <c r="J11" s="15"/>
    </row>
    <row r="12" spans="1:10" ht="36" customHeight="1" thickTop="1" thickBot="1" x14ac:dyDescent="0.3">
      <c r="A12" s="15"/>
      <c r="B12" s="15"/>
      <c r="C12" s="15"/>
      <c r="D12" s="15"/>
      <c r="E12" s="15"/>
      <c r="F12" s="15"/>
      <c r="G12" s="79" t="s">
        <v>9</v>
      </c>
      <c r="H12" s="80" t="str">
        <f>IF('0'!A1=1,"Продукція сільського господарства та індекси сільськогосподарської продукції у постійних цінах 2010 року","Output of agriculture production in 2021 prices (millions hryvnya) ")</f>
        <v>Продукція сільського господарства та індекси сільськогосподарської продукції у постійних цінах 2010 року</v>
      </c>
      <c r="I12" s="15"/>
      <c r="J12" s="15"/>
    </row>
    <row r="13" spans="1:10" ht="34.200000000000003" customHeight="1" thickTop="1" thickBot="1" x14ac:dyDescent="0.3">
      <c r="G13" s="79" t="s">
        <v>10</v>
      </c>
      <c r="H13" s="80" t="str">
        <f>IF('0'!A1=1,"Індекси сільськогосподарської продукції у постійних цінах 2010 року (% до попереднього року)","Indices of agricultural production  in 2021 prices (in % to the previous year) ")</f>
        <v>Індекси сільськогосподарської продукції у постійних цінах 2010 року (% до попереднього року)</v>
      </c>
    </row>
    <row r="14" spans="1:10" ht="15.75" customHeight="1" thickTop="1" x14ac:dyDescent="0.25">
      <c r="G14" s="3"/>
      <c r="H14" s="3"/>
    </row>
    <row r="15" spans="1:10" ht="15" customHeight="1" x14ac:dyDescent="0.25">
      <c r="G15" s="3"/>
      <c r="H15" s="3"/>
    </row>
    <row r="16" spans="1:10" ht="15.75" customHeight="1" x14ac:dyDescent="0.25"/>
  </sheetData>
  <mergeCells count="6">
    <mergeCell ref="B6:B8"/>
    <mergeCell ref="D5:D8"/>
    <mergeCell ref="H5:H6"/>
    <mergeCell ref="G5:G6"/>
    <mergeCell ref="G7:G8"/>
    <mergeCell ref="H7:H8"/>
  </mergeCells>
  <hyperlinks>
    <hyperlink ref="G11" location="'1991-2010(пост.ціни 2010р.)'!A1" display="'1991-2010(пост.ціни 2010р.)"/>
    <hyperlink ref="G12" location="'Прод.2009-2025(ціни2016,2021)'!A1" display="'Прод.2009-2025(ціни2016,2021)"/>
    <hyperlink ref="G13" location="'Індекс2010-2025(ціни 2016,2021)'!A1" display="'Індекс2010-2025(ціни 2016,2021)"/>
  </hyperlinks>
  <pageMargins left="0.7" right="0.7" top="0.75" bottom="0.75" header="0.3" footer="0.3"/>
  <pageSetup paperSize="9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22860</xdr:rowOff>
                  </from>
                  <to>
                    <xdr:col>0</xdr:col>
                    <xdr:colOff>594360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zoomScale="90" zoomScaleNormal="90" workbookViewId="0">
      <pane xSplit="2" ySplit="2" topLeftCell="J3" activePane="bottomRight" state="frozen"/>
      <selection pane="topRight" activeCell="C1" sqref="C1"/>
      <selection pane="bottomLeft" activeCell="A3" sqref="A3"/>
      <selection pane="bottomRight"/>
    </sheetView>
  </sheetViews>
  <sheetFormatPr defaultColWidth="16.88671875" defaultRowHeight="13.8" x14ac:dyDescent="0.25"/>
  <cols>
    <col min="1" max="1" width="8.6640625" style="2" customWidth="1"/>
    <col min="2" max="2" width="45.6640625" style="2" customWidth="1"/>
    <col min="3" max="3" width="13.44140625" style="2" customWidth="1"/>
    <col min="4" max="21" width="12.77734375" style="2" customWidth="1"/>
    <col min="22" max="22" width="10.77734375" style="2" customWidth="1"/>
    <col min="23" max="16384" width="16.88671875" style="2"/>
  </cols>
  <sheetData>
    <row r="1" spans="1:22" ht="14.4" x14ac:dyDescent="0.3">
      <c r="A1" s="23" t="str">
        <f>IF('0'!A1=1,"до змісту","to title")</f>
        <v>до змісту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2" ht="42.75" customHeight="1" x14ac:dyDescent="0.25">
      <c r="A2" s="37"/>
      <c r="B2" s="38"/>
      <c r="C2" s="24">
        <v>1991</v>
      </c>
      <c r="D2" s="24">
        <v>1992</v>
      </c>
      <c r="E2" s="24">
        <v>1993</v>
      </c>
      <c r="F2" s="24">
        <v>1994</v>
      </c>
      <c r="G2" s="24">
        <v>1995</v>
      </c>
      <c r="H2" s="24">
        <v>1996</v>
      </c>
      <c r="I2" s="24">
        <v>1997</v>
      </c>
      <c r="J2" s="24">
        <v>1998</v>
      </c>
      <c r="K2" s="24">
        <v>1999</v>
      </c>
      <c r="L2" s="7">
        <v>2000</v>
      </c>
      <c r="M2" s="7">
        <v>2001</v>
      </c>
      <c r="N2" s="7">
        <v>2002</v>
      </c>
      <c r="O2" s="7">
        <v>2003</v>
      </c>
      <c r="P2" s="7">
        <v>2004</v>
      </c>
      <c r="Q2" s="7">
        <v>2005</v>
      </c>
      <c r="R2" s="7">
        <v>2006</v>
      </c>
      <c r="S2" s="7">
        <v>2007</v>
      </c>
      <c r="T2" s="7">
        <v>2008</v>
      </c>
      <c r="U2" s="7">
        <v>2009</v>
      </c>
      <c r="V2" s="7">
        <v>2010</v>
      </c>
    </row>
    <row r="3" spans="1:22" ht="42.75" customHeight="1" thickBot="1" x14ac:dyDescent="0.35">
      <c r="A3" s="92" t="str">
        <f>IF('0'!A1=1,"Продукція сільського господарства (у постійних цінах 2010 року, млн.грн.)","Agricultural output (in 2010 prices, mln. UAH)")</f>
        <v>Продукція сільського господарства (у постійних цінах 2010 року, млн.грн.)</v>
      </c>
      <c r="B3" s="93"/>
      <c r="C3" s="29">
        <v>245447.9</v>
      </c>
      <c r="D3" s="29">
        <v>225075.7</v>
      </c>
      <c r="E3" s="29">
        <v>228452</v>
      </c>
      <c r="F3" s="29">
        <v>190757.6</v>
      </c>
      <c r="G3" s="29">
        <v>183890.3</v>
      </c>
      <c r="H3" s="29">
        <v>166420.79999999999</v>
      </c>
      <c r="I3" s="29">
        <v>163425.4</v>
      </c>
      <c r="J3" s="29">
        <v>147736.79999999999</v>
      </c>
      <c r="K3" s="29">
        <v>137543</v>
      </c>
      <c r="L3" s="29">
        <v>151022.20000000001</v>
      </c>
      <c r="M3" s="29">
        <v>166426.5</v>
      </c>
      <c r="N3" s="29">
        <v>168423.7</v>
      </c>
      <c r="O3" s="29">
        <v>149896.9</v>
      </c>
      <c r="P3" s="29">
        <v>179426.5</v>
      </c>
      <c r="Q3" s="29">
        <v>179605.8</v>
      </c>
      <c r="R3" s="29">
        <v>184095.8</v>
      </c>
      <c r="S3" s="29">
        <v>172129.7</v>
      </c>
      <c r="T3" s="29">
        <v>201564</v>
      </c>
      <c r="U3" s="29">
        <v>197935.9</v>
      </c>
      <c r="V3" s="29">
        <v>194886.5</v>
      </c>
    </row>
    <row r="4" spans="1:22" ht="5.25" customHeight="1" thickTop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42.75" customHeight="1" thickTop="1" x14ac:dyDescent="0.3">
      <c r="A5" s="96" t="str">
        <f>IF('0'!A1=1,"Індекси сільськогосподарської продукції (у постійних цінах 2010 року, до попереднього року, %)","Indices of agriculture output ( to previous year, %)")</f>
        <v>Індекси сільськогосподарської продукції (у постійних цінах 2010 року, до попереднього року, %)</v>
      </c>
      <c r="B5" s="97"/>
      <c r="C5" s="35"/>
      <c r="D5" s="35"/>
      <c r="E5" s="35"/>
      <c r="F5" s="35"/>
      <c r="G5" s="35"/>
      <c r="H5" s="35"/>
      <c r="I5" s="35"/>
      <c r="J5" s="35"/>
      <c r="K5" s="35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20.25" customHeight="1" x14ac:dyDescent="0.3">
      <c r="A6" s="98" t="str">
        <f>IF('0'!A1=1,"усі категорії господарств","all types of agricultural holdings")</f>
        <v>усі категорії господарств</v>
      </c>
      <c r="B6" s="99"/>
      <c r="C6" s="25">
        <v>86.8</v>
      </c>
      <c r="D6" s="25">
        <v>91.7</v>
      </c>
      <c r="E6" s="25">
        <v>101.5</v>
      </c>
      <c r="F6" s="25">
        <v>83.5</v>
      </c>
      <c r="G6" s="25">
        <v>96.4</v>
      </c>
      <c r="H6" s="25">
        <v>90.5</v>
      </c>
      <c r="I6" s="25">
        <v>98.2</v>
      </c>
      <c r="J6" s="25">
        <v>90.4</v>
      </c>
      <c r="K6" s="25">
        <v>93.1</v>
      </c>
      <c r="L6" s="5">
        <v>109.8</v>
      </c>
      <c r="M6" s="5">
        <v>110.2</v>
      </c>
      <c r="N6" s="5">
        <v>101.2</v>
      </c>
      <c r="O6" s="5">
        <v>89</v>
      </c>
      <c r="P6" s="5">
        <v>119.7</v>
      </c>
      <c r="Q6" s="5">
        <v>100.1</v>
      </c>
      <c r="R6" s="5">
        <v>102.5</v>
      </c>
      <c r="S6" s="5">
        <v>93.5</v>
      </c>
      <c r="T6" s="5">
        <v>117.1</v>
      </c>
      <c r="U6" s="5">
        <v>98.2</v>
      </c>
      <c r="V6" s="5">
        <v>98.5</v>
      </c>
    </row>
    <row r="7" spans="1:22" ht="15.6" x14ac:dyDescent="0.3">
      <c r="A7" s="100" t="str">
        <f>IF('0'!A1=1,"продукція рослинництва","crop production")</f>
        <v>продукція рослинництва</v>
      </c>
      <c r="B7" s="101"/>
      <c r="C7" s="26">
        <v>83.3</v>
      </c>
      <c r="D7" s="26">
        <v>100.1</v>
      </c>
      <c r="E7" s="26">
        <v>110.4</v>
      </c>
      <c r="F7" s="26">
        <v>77.3</v>
      </c>
      <c r="G7" s="26">
        <v>102.6</v>
      </c>
      <c r="H7" s="26">
        <v>91</v>
      </c>
      <c r="I7" s="26">
        <v>105.8</v>
      </c>
      <c r="J7" s="26">
        <v>83</v>
      </c>
      <c r="K7" s="26">
        <v>89.9</v>
      </c>
      <c r="L7" s="6">
        <v>121.3</v>
      </c>
      <c r="M7" s="6">
        <v>112.3</v>
      </c>
      <c r="N7" s="6">
        <v>98.5</v>
      </c>
      <c r="O7" s="6">
        <v>85.9</v>
      </c>
      <c r="P7" s="6">
        <v>133.1</v>
      </c>
      <c r="Q7" s="6">
        <v>97.5</v>
      </c>
      <c r="R7" s="6">
        <v>101.8</v>
      </c>
      <c r="S7" s="6">
        <v>90.9</v>
      </c>
      <c r="T7" s="6">
        <v>128.6</v>
      </c>
      <c r="U7" s="6">
        <v>95.3</v>
      </c>
      <c r="V7" s="6">
        <v>95.9</v>
      </c>
    </row>
    <row r="8" spans="1:22" ht="15.75" customHeight="1" x14ac:dyDescent="0.3">
      <c r="A8" s="100" t="str">
        <f>IF('0'!A1=1,"продукція тваринництва","animal production")</f>
        <v>продукція тваринництва</v>
      </c>
      <c r="B8" s="101"/>
      <c r="C8" s="26">
        <v>90.5</v>
      </c>
      <c r="D8" s="26">
        <v>83.5</v>
      </c>
      <c r="E8" s="26">
        <v>91.1</v>
      </c>
      <c r="F8" s="26">
        <v>92.3</v>
      </c>
      <c r="G8" s="26">
        <v>89</v>
      </c>
      <c r="H8" s="26">
        <v>89.7</v>
      </c>
      <c r="I8" s="26">
        <v>87.6</v>
      </c>
      <c r="J8" s="26">
        <v>102.8</v>
      </c>
      <c r="K8" s="26">
        <v>97.4</v>
      </c>
      <c r="L8" s="6">
        <v>95.3</v>
      </c>
      <c r="M8" s="6">
        <v>106.8</v>
      </c>
      <c r="N8" s="6">
        <v>105.7</v>
      </c>
      <c r="O8" s="6">
        <v>93.9</v>
      </c>
      <c r="P8" s="6">
        <v>100.5</v>
      </c>
      <c r="Q8" s="6">
        <v>105.1</v>
      </c>
      <c r="R8" s="6">
        <v>103.6</v>
      </c>
      <c r="S8" s="6">
        <v>98</v>
      </c>
      <c r="T8" s="6">
        <v>98.7</v>
      </c>
      <c r="U8" s="6">
        <v>104.2</v>
      </c>
      <c r="V8" s="6">
        <v>103.4</v>
      </c>
    </row>
    <row r="9" spans="1:22" s="4" customFormat="1" ht="15.6" x14ac:dyDescent="0.3">
      <c r="A9" s="98" t="str">
        <f>IF('0'!A1=1,"сільськогосподарські підприємства","agricultural enterpises")</f>
        <v>сільськогосподарські підприємства</v>
      </c>
      <c r="B9" s="99"/>
      <c r="C9" s="27">
        <v>82.5</v>
      </c>
      <c r="D9" s="25">
        <v>83.8</v>
      </c>
      <c r="E9" s="25">
        <v>99</v>
      </c>
      <c r="F9" s="27">
        <v>79</v>
      </c>
      <c r="G9" s="27">
        <v>92.3</v>
      </c>
      <c r="H9" s="27">
        <v>79.900000000000006</v>
      </c>
      <c r="I9" s="27">
        <v>98.1</v>
      </c>
      <c r="J9" s="27">
        <v>83.3</v>
      </c>
      <c r="K9" s="27">
        <v>91.1</v>
      </c>
      <c r="L9" s="9">
        <v>98.1</v>
      </c>
      <c r="M9" s="9">
        <v>120</v>
      </c>
      <c r="N9" s="9">
        <v>97.6</v>
      </c>
      <c r="O9" s="9">
        <v>74.400000000000006</v>
      </c>
      <c r="P9" s="9">
        <v>142.5</v>
      </c>
      <c r="Q9" s="9">
        <v>101.1</v>
      </c>
      <c r="R9" s="9">
        <v>108.3</v>
      </c>
      <c r="S9" s="9">
        <v>94.5</v>
      </c>
      <c r="T9" s="9">
        <v>136.30000000000001</v>
      </c>
      <c r="U9" s="9">
        <v>94.9</v>
      </c>
      <c r="V9" s="9">
        <v>97.7</v>
      </c>
    </row>
    <row r="10" spans="1:22" ht="15.6" x14ac:dyDescent="0.3">
      <c r="A10" s="100" t="str">
        <f>IF('0'!A1=1,"продукція рослинництва","crop production")</f>
        <v>продукція рослинництва</v>
      </c>
      <c r="B10" s="101"/>
      <c r="C10" s="26">
        <v>79.8</v>
      </c>
      <c r="D10" s="26">
        <v>89.5</v>
      </c>
      <c r="E10" s="26">
        <v>108.4</v>
      </c>
      <c r="F10" s="26">
        <v>75.5</v>
      </c>
      <c r="G10" s="26">
        <v>98</v>
      </c>
      <c r="H10" s="26">
        <v>81.2</v>
      </c>
      <c r="I10" s="26">
        <v>110.7</v>
      </c>
      <c r="J10" s="26">
        <v>78.099999999999994</v>
      </c>
      <c r="K10" s="26">
        <v>91.5</v>
      </c>
      <c r="L10" s="6">
        <v>105.4</v>
      </c>
      <c r="M10" s="6">
        <v>122.4</v>
      </c>
      <c r="N10" s="6">
        <v>94.1</v>
      </c>
      <c r="O10" s="6">
        <v>70.3</v>
      </c>
      <c r="P10" s="6">
        <v>155.5</v>
      </c>
      <c r="Q10" s="6">
        <v>96.6</v>
      </c>
      <c r="R10" s="6">
        <v>106.1</v>
      </c>
      <c r="S10" s="6">
        <v>89.9</v>
      </c>
      <c r="T10" s="6">
        <v>148.80000000000001</v>
      </c>
      <c r="U10" s="6">
        <v>90.2</v>
      </c>
      <c r="V10" s="6">
        <v>93.7</v>
      </c>
    </row>
    <row r="11" spans="1:22" ht="15.6" x14ac:dyDescent="0.3">
      <c r="A11" s="100" t="str">
        <f>IF('0'!A1=1,"продукція тваринництва","animal production")</f>
        <v>продукція тваринництва</v>
      </c>
      <c r="B11" s="101"/>
      <c r="C11" s="26">
        <v>86.5</v>
      </c>
      <c r="D11" s="26">
        <v>76.2</v>
      </c>
      <c r="E11" s="26">
        <v>84.3</v>
      </c>
      <c r="F11" s="26">
        <v>86.1</v>
      </c>
      <c r="G11" s="26">
        <v>82.1</v>
      </c>
      <c r="H11" s="26">
        <v>77.2</v>
      </c>
      <c r="I11" s="26">
        <v>69.8</v>
      </c>
      <c r="J11" s="26">
        <v>101.6</v>
      </c>
      <c r="K11" s="26">
        <v>89.7</v>
      </c>
      <c r="L11" s="6">
        <v>77.900000000000006</v>
      </c>
      <c r="M11" s="6">
        <v>110.7</v>
      </c>
      <c r="N11" s="6">
        <v>112</v>
      </c>
      <c r="O11" s="6">
        <v>88.9</v>
      </c>
      <c r="P11" s="6">
        <v>106.6</v>
      </c>
      <c r="Q11" s="6">
        <v>119.1</v>
      </c>
      <c r="R11" s="6">
        <v>115.4</v>
      </c>
      <c r="S11" s="6">
        <v>108.3</v>
      </c>
      <c r="T11" s="6">
        <v>105.2</v>
      </c>
      <c r="U11" s="6">
        <v>111.3</v>
      </c>
      <c r="V11" s="6">
        <v>109.1</v>
      </c>
    </row>
    <row r="12" spans="1:22" s="4" customFormat="1" ht="15.6" x14ac:dyDescent="0.3">
      <c r="A12" s="98" t="str">
        <f>IF('0'!A1=1,"господарства населення","households")</f>
        <v>господарства населення</v>
      </c>
      <c r="B12" s="99"/>
      <c r="C12" s="25">
        <v>97</v>
      </c>
      <c r="D12" s="25">
        <v>107.6</v>
      </c>
      <c r="E12" s="25">
        <v>105.4</v>
      </c>
      <c r="F12" s="25">
        <v>90.2</v>
      </c>
      <c r="G12" s="25">
        <v>101.8</v>
      </c>
      <c r="H12" s="25">
        <v>103</v>
      </c>
      <c r="I12" s="25">
        <v>98.3</v>
      </c>
      <c r="J12" s="25">
        <v>96.9</v>
      </c>
      <c r="K12" s="25">
        <v>94.7</v>
      </c>
      <c r="L12" s="5">
        <v>118.6</v>
      </c>
      <c r="M12" s="5">
        <v>104.1</v>
      </c>
      <c r="N12" s="5">
        <v>103.8</v>
      </c>
      <c r="O12" s="5">
        <v>98.8</v>
      </c>
      <c r="P12" s="5">
        <v>108.1</v>
      </c>
      <c r="Q12" s="5">
        <v>99.4</v>
      </c>
      <c r="R12" s="5">
        <v>98.6</v>
      </c>
      <c r="S12" s="5">
        <v>92.8</v>
      </c>
      <c r="T12" s="5">
        <v>102.5</v>
      </c>
      <c r="U12" s="5">
        <v>101.5</v>
      </c>
      <c r="V12" s="5">
        <v>99.1</v>
      </c>
    </row>
    <row r="13" spans="1:22" ht="15.6" x14ac:dyDescent="0.3">
      <c r="A13" s="100" t="str">
        <f>IF('0'!A1=1,"продукція рослинництва","crop production")</f>
        <v>продукція рослинництва</v>
      </c>
      <c r="B13" s="101"/>
      <c r="C13" s="26">
        <v>98.4</v>
      </c>
      <c r="D13" s="28">
        <v>136.9</v>
      </c>
      <c r="E13" s="28">
        <v>114.8</v>
      </c>
      <c r="F13" s="26">
        <v>81.3</v>
      </c>
      <c r="G13" s="26">
        <v>111.9</v>
      </c>
      <c r="H13" s="26">
        <v>108.3</v>
      </c>
      <c r="I13" s="26">
        <v>99.4</v>
      </c>
      <c r="J13" s="26">
        <v>90.1</v>
      </c>
      <c r="K13" s="26">
        <v>87.9</v>
      </c>
      <c r="L13" s="6">
        <v>142.19999999999999</v>
      </c>
      <c r="M13" s="6">
        <v>102.5</v>
      </c>
      <c r="N13" s="6">
        <v>103.7</v>
      </c>
      <c r="O13" s="6">
        <v>102.3</v>
      </c>
      <c r="P13" s="6">
        <v>116.9</v>
      </c>
      <c r="Q13" s="6">
        <v>98.3</v>
      </c>
      <c r="R13" s="6">
        <v>97.8</v>
      </c>
      <c r="S13" s="6">
        <v>92</v>
      </c>
      <c r="T13" s="6">
        <v>108.3</v>
      </c>
      <c r="U13" s="6">
        <v>102.4</v>
      </c>
      <c r="V13" s="6">
        <v>98.5</v>
      </c>
    </row>
    <row r="14" spans="1:22" ht="16.2" thickBot="1" x14ac:dyDescent="0.35">
      <c r="A14" s="102" t="str">
        <f>IF('0'!A1=1,"продукція тваринництва","animal production")</f>
        <v>продукція тваринництва</v>
      </c>
      <c r="B14" s="103"/>
      <c r="C14" s="29">
        <v>96.3</v>
      </c>
      <c r="D14" s="29">
        <v>92.9</v>
      </c>
      <c r="E14" s="29">
        <v>98.4</v>
      </c>
      <c r="F14" s="29">
        <v>97.9</v>
      </c>
      <c r="G14" s="29">
        <v>94.5</v>
      </c>
      <c r="H14" s="29">
        <v>98.5</v>
      </c>
      <c r="I14" s="29">
        <v>97.3</v>
      </c>
      <c r="J14" s="29">
        <v>103.2</v>
      </c>
      <c r="K14" s="29">
        <v>100.3</v>
      </c>
      <c r="L14" s="8">
        <v>101.3</v>
      </c>
      <c r="M14" s="8">
        <v>105.8</v>
      </c>
      <c r="N14" s="8">
        <v>103.9</v>
      </c>
      <c r="O14" s="8">
        <v>95.4</v>
      </c>
      <c r="P14" s="8">
        <v>98.8</v>
      </c>
      <c r="Q14" s="8">
        <v>100.9</v>
      </c>
      <c r="R14" s="8">
        <v>99.5</v>
      </c>
      <c r="S14" s="8">
        <v>93.8</v>
      </c>
      <c r="T14" s="8">
        <v>95.6</v>
      </c>
      <c r="U14" s="8">
        <v>100.5</v>
      </c>
      <c r="V14" s="8">
        <v>100.1</v>
      </c>
    </row>
    <row r="15" spans="1:22" ht="14.4" thickTop="1" x14ac:dyDescent="0.25"/>
    <row r="16" spans="1:22" ht="31.5" customHeight="1" x14ac:dyDescent="0.3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U16" s="43"/>
    </row>
    <row r="17" spans="1:21" ht="12.75" customHeight="1" x14ac:dyDescent="0.25">
      <c r="A17" s="22"/>
      <c r="B17" s="15"/>
      <c r="C17" s="22"/>
      <c r="D17" s="22"/>
      <c r="E17" s="22"/>
      <c r="F17" s="22"/>
      <c r="G17" s="32"/>
      <c r="H17" s="56"/>
      <c r="I17" s="56"/>
      <c r="J17" s="56"/>
      <c r="K17" s="22"/>
      <c r="U17" s="43"/>
    </row>
    <row r="18" spans="1:21" ht="20.399999999999999" customHeight="1" x14ac:dyDescent="0.3">
      <c r="A18" s="91" t="s">
        <v>2</v>
      </c>
      <c r="B18" s="91"/>
      <c r="C18" s="55"/>
      <c r="D18" s="55"/>
      <c r="E18" s="55"/>
      <c r="F18" s="55"/>
      <c r="G18" s="55"/>
      <c r="H18" s="55"/>
      <c r="I18" s="55"/>
      <c r="J18" s="55"/>
      <c r="K18" s="55"/>
      <c r="L18" s="55"/>
      <c r="U18" s="43"/>
    </row>
    <row r="19" spans="1:21" ht="14.4" x14ac:dyDescent="0.3">
      <c r="A19" s="42" t="s">
        <v>3</v>
      </c>
      <c r="B19" s="42"/>
      <c r="C19"/>
      <c r="D19"/>
      <c r="E19"/>
      <c r="F19"/>
      <c r="G19"/>
      <c r="H19"/>
      <c r="I19"/>
      <c r="J19"/>
      <c r="K19"/>
      <c r="L19"/>
      <c r="M19" s="33"/>
      <c r="N19" s="33"/>
      <c r="U19" s="43"/>
    </row>
    <row r="20" spans="1:21" ht="15.6" x14ac:dyDescent="0.3">
      <c r="A20" s="42" t="s">
        <v>4</v>
      </c>
      <c r="B20"/>
      <c r="C20"/>
      <c r="D20"/>
      <c r="E20"/>
      <c r="F20"/>
      <c r="G20"/>
      <c r="H20"/>
      <c r="I20"/>
      <c r="J20"/>
      <c r="K20"/>
      <c r="L20"/>
      <c r="U20" s="36"/>
    </row>
    <row r="21" spans="1:21" ht="15.6" x14ac:dyDescent="0.25">
      <c r="U21" s="36"/>
    </row>
    <row r="22" spans="1:21" x14ac:dyDescent="0.25">
      <c r="U22" s="43"/>
    </row>
    <row r="23" spans="1:21" x14ac:dyDescent="0.25">
      <c r="U23" s="43"/>
    </row>
    <row r="24" spans="1:21" x14ac:dyDescent="0.25">
      <c r="U24" s="43"/>
    </row>
    <row r="25" spans="1:21" x14ac:dyDescent="0.25">
      <c r="U25" s="43"/>
    </row>
  </sheetData>
  <mergeCells count="13">
    <mergeCell ref="A18:B18"/>
    <mergeCell ref="A3:B3"/>
    <mergeCell ref="A16:K16"/>
    <mergeCell ref="A5:B5"/>
    <mergeCell ref="A6:B6"/>
    <mergeCell ref="A7:B7"/>
    <mergeCell ref="A8:B8"/>
    <mergeCell ref="A14:B14"/>
    <mergeCell ref="A9:B9"/>
    <mergeCell ref="A10:B10"/>
    <mergeCell ref="A11:B11"/>
    <mergeCell ref="A12:B12"/>
    <mergeCell ref="A13:B13"/>
  </mergeCells>
  <hyperlinks>
    <hyperlink ref="A1" location="'0'!A1" display="'0'!A1"/>
    <hyperlink ref="A19" r:id="rId1"/>
    <hyperlink ref="A20" r:id="rId2"/>
  </hyperlinks>
  <pageMargins left="0.7" right="0.7" top="0.75" bottom="0.75" header="0.3" footer="0.3"/>
  <pageSetup paperSize="9" orientation="portrait" horizontalDpi="4294967294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67"/>
  <sheetViews>
    <sheetView showGridLines="0" showRowColHeaders="0" workbookViewId="0">
      <pane xSplit="2" topLeftCell="C1" activePane="topRight" state="frozen"/>
      <selection pane="topRight"/>
    </sheetView>
  </sheetViews>
  <sheetFormatPr defaultColWidth="16.88671875" defaultRowHeight="13.8" x14ac:dyDescent="0.25"/>
  <cols>
    <col min="1" max="1" width="8.77734375" style="2" customWidth="1"/>
    <col min="2" max="2" width="45.77734375" style="2" customWidth="1"/>
    <col min="3" max="13" width="12.6640625" style="2" customWidth="1"/>
    <col min="14" max="18" width="12.77734375" style="2" customWidth="1"/>
    <col min="19" max="16384" width="16.88671875" style="2"/>
  </cols>
  <sheetData>
    <row r="1" spans="1:23" ht="15" customHeight="1" x14ac:dyDescent="0.3">
      <c r="A1" s="23" t="str">
        <f>IF('0'!A1=1,"до змісту","to title")</f>
        <v>до змісту</v>
      </c>
      <c r="B1" s="22"/>
    </row>
    <row r="2" spans="1:23" ht="45" customHeight="1" thickBot="1" x14ac:dyDescent="0.35">
      <c r="A2" s="104" t="str">
        <f>IF('0'!A1=1,"Продукція сільського господарства (у постійних цінах 2016 року, млн.грн.)","Agricultural output (in 2016 prices, mln. UAH)")</f>
        <v>Продукція сільського господарства (у постійних цінах 2016 року, млн.грн.)</v>
      </c>
      <c r="B2" s="105"/>
      <c r="C2" s="7">
        <v>2009</v>
      </c>
      <c r="D2" s="7">
        <v>2010</v>
      </c>
      <c r="E2" s="7">
        <v>2011</v>
      </c>
      <c r="F2" s="7">
        <v>2012</v>
      </c>
      <c r="G2" s="7">
        <v>2013</v>
      </c>
      <c r="H2" s="7">
        <v>2014</v>
      </c>
      <c r="I2" s="7">
        <v>2015</v>
      </c>
      <c r="J2" s="7">
        <v>2016</v>
      </c>
      <c r="K2" s="7">
        <v>2017</v>
      </c>
      <c r="L2" s="7">
        <v>2018</v>
      </c>
      <c r="M2" s="7">
        <v>2019</v>
      </c>
      <c r="N2" s="7">
        <v>2020</v>
      </c>
      <c r="O2" s="7">
        <v>2021</v>
      </c>
      <c r="P2" s="7">
        <v>2022</v>
      </c>
    </row>
    <row r="3" spans="1:23" ht="15" customHeight="1" thickTop="1" x14ac:dyDescent="0.3">
      <c r="A3" s="98" t="s">
        <v>5</v>
      </c>
      <c r="B3" s="99"/>
      <c r="C3" s="12">
        <v>474112.3</v>
      </c>
      <c r="D3" s="11">
        <v>467474.7</v>
      </c>
      <c r="E3" s="11">
        <v>561904.6</v>
      </c>
      <c r="F3" s="11">
        <v>539990.60000000009</v>
      </c>
      <c r="G3" s="11">
        <v>613429.39999999991</v>
      </c>
      <c r="H3" s="11">
        <v>626925.1</v>
      </c>
      <c r="I3" s="11">
        <v>596832.80000000005</v>
      </c>
      <c r="J3" s="11">
        <v>634433.1</v>
      </c>
      <c r="K3" s="11">
        <v>620475.6</v>
      </c>
      <c r="L3" s="11">
        <v>671294.00000000023</v>
      </c>
      <c r="M3" s="11">
        <v>680982.4</v>
      </c>
      <c r="N3" s="11">
        <v>612121.5</v>
      </c>
      <c r="O3" s="11">
        <v>712566.29999999993</v>
      </c>
      <c r="P3" s="11">
        <v>534380.29999999993</v>
      </c>
      <c r="Q3" s="57"/>
      <c r="R3" s="57"/>
      <c r="S3" s="57"/>
      <c r="T3" s="57"/>
      <c r="U3" s="57"/>
      <c r="V3" s="57"/>
      <c r="W3" s="57"/>
    </row>
    <row r="4" spans="1:23" ht="15" customHeight="1" x14ac:dyDescent="0.3">
      <c r="A4" s="100" t="str">
        <f>IF('0'!A1=1,"продукція рослинництва","crop production")</f>
        <v>продукція рослинництва</v>
      </c>
      <c r="B4" s="101"/>
      <c r="C4" s="14">
        <v>341906.99999999994</v>
      </c>
      <c r="D4" s="46">
        <v>329646.3</v>
      </c>
      <c r="E4" s="46">
        <v>424371.8</v>
      </c>
      <c r="F4" s="46">
        <v>395765.40000000008</v>
      </c>
      <c r="G4" s="46">
        <v>463558.49999999988</v>
      </c>
      <c r="H4" s="46">
        <v>477747.4</v>
      </c>
      <c r="I4" s="46">
        <v>453016.89999999991</v>
      </c>
      <c r="J4" s="46">
        <v>494461.9</v>
      </c>
      <c r="K4" s="46">
        <v>480157.00000000006</v>
      </c>
      <c r="L4" s="46">
        <v>529347.5</v>
      </c>
      <c r="M4" s="51">
        <v>538705.6</v>
      </c>
      <c r="N4" s="51">
        <v>473377</v>
      </c>
      <c r="O4" s="51">
        <v>580267.69999999995</v>
      </c>
      <c r="P4" s="58">
        <v>417907.59999999992</v>
      </c>
    </row>
    <row r="5" spans="1:23" ht="15" customHeight="1" x14ac:dyDescent="0.3">
      <c r="A5" s="100" t="str">
        <f>IF('0'!A1=1,"продукція тваринництва","animal production")</f>
        <v>продукція тваринництва</v>
      </c>
      <c r="B5" s="101"/>
      <c r="C5" s="14">
        <v>132205.29999999999</v>
      </c>
      <c r="D5" s="46">
        <v>137828.40000000005</v>
      </c>
      <c r="E5" s="46">
        <v>137532.79999999999</v>
      </c>
      <c r="F5" s="46">
        <v>144225.20000000001</v>
      </c>
      <c r="G5" s="46">
        <v>149870.90000000002</v>
      </c>
      <c r="H5" s="46">
        <v>149177.70000000001</v>
      </c>
      <c r="I5" s="46">
        <v>143815.9</v>
      </c>
      <c r="J5" s="46">
        <v>139971.19999999998</v>
      </c>
      <c r="K5" s="46">
        <v>140318.6</v>
      </c>
      <c r="L5" s="46">
        <v>141946.49999999997</v>
      </c>
      <c r="M5" s="51">
        <v>142276.79999999999</v>
      </c>
      <c r="N5" s="51">
        <v>138744.5</v>
      </c>
      <c r="O5" s="51">
        <v>132298.6</v>
      </c>
      <c r="P5" s="58">
        <v>116472.7</v>
      </c>
    </row>
    <row r="6" spans="1:23" s="4" customFormat="1" ht="15" customHeight="1" x14ac:dyDescent="0.3">
      <c r="A6" s="98" t="str">
        <f>IF('0'!A1=1,"сільськогосподарські підприємства","agricultural enterpises")</f>
        <v>сільськогосподарські підприємства</v>
      </c>
      <c r="B6" s="99"/>
      <c r="C6" s="12">
        <v>263291.09999999998</v>
      </c>
      <c r="D6" s="47">
        <v>256806.00000000006</v>
      </c>
      <c r="E6" s="47">
        <v>329373.39999999997</v>
      </c>
      <c r="F6" s="47">
        <v>309819.8</v>
      </c>
      <c r="G6" s="47">
        <v>373437.8</v>
      </c>
      <c r="H6" s="47">
        <v>387744.09999999986</v>
      </c>
      <c r="I6" s="47">
        <v>367738.79999999993</v>
      </c>
      <c r="J6" s="47">
        <v>403244.7</v>
      </c>
      <c r="K6" s="47">
        <v>391015.80000000005</v>
      </c>
      <c r="L6" s="47">
        <v>437998.60000000009</v>
      </c>
      <c r="M6" s="50">
        <v>449806.3</v>
      </c>
      <c r="N6" s="50">
        <v>395717.7</v>
      </c>
      <c r="O6" s="50">
        <v>484101</v>
      </c>
      <c r="P6" s="50">
        <v>348361.3</v>
      </c>
    </row>
    <row r="7" spans="1:23" ht="15" customHeight="1" x14ac:dyDescent="0.3">
      <c r="A7" s="100" t="str">
        <f>IF('0'!A1=1,"продукція рослинництва","crop production")</f>
        <v>продукція рослинництва</v>
      </c>
      <c r="B7" s="101"/>
      <c r="C7" s="14">
        <v>212394.60000000006</v>
      </c>
      <c r="D7" s="46">
        <v>200914.59999999995</v>
      </c>
      <c r="E7" s="46">
        <v>270987.39999999997</v>
      </c>
      <c r="F7" s="46">
        <v>246705.80000000002</v>
      </c>
      <c r="G7" s="46">
        <v>304891.90000000002</v>
      </c>
      <c r="H7" s="46">
        <v>316895.09999999998</v>
      </c>
      <c r="I7" s="46">
        <v>299369.3</v>
      </c>
      <c r="J7" s="46">
        <v>336588.1</v>
      </c>
      <c r="K7" s="46">
        <v>323724.5</v>
      </c>
      <c r="L7" s="46">
        <v>367688.10000000003</v>
      </c>
      <c r="M7" s="51">
        <v>376789.7</v>
      </c>
      <c r="N7" s="51">
        <v>323198.2</v>
      </c>
      <c r="O7" s="51">
        <v>413004.6</v>
      </c>
      <c r="P7" s="58">
        <v>283061.49999999994</v>
      </c>
    </row>
    <row r="8" spans="1:23" ht="15" customHeight="1" x14ac:dyDescent="0.3">
      <c r="A8" s="100" t="str">
        <f>IF('0'!A1=1,"продукція тваринництва","animal production")</f>
        <v>продукція тваринництва</v>
      </c>
      <c r="B8" s="101"/>
      <c r="C8" s="14">
        <v>50896.500000000007</v>
      </c>
      <c r="D8" s="13">
        <v>55891.400000000009</v>
      </c>
      <c r="E8" s="13">
        <v>58386.000000000007</v>
      </c>
      <c r="F8" s="13">
        <v>63114.000000000007</v>
      </c>
      <c r="G8" s="13">
        <v>68545.900000000009</v>
      </c>
      <c r="H8" s="13">
        <v>70848.999999999985</v>
      </c>
      <c r="I8" s="13">
        <v>68369.5</v>
      </c>
      <c r="J8" s="14">
        <v>66656.599999999991</v>
      </c>
      <c r="K8" s="13">
        <v>67291.3</v>
      </c>
      <c r="L8" s="13">
        <v>70310.500000000015</v>
      </c>
      <c r="M8" s="13">
        <v>73016.600000000006</v>
      </c>
      <c r="N8" s="13">
        <v>72519.5</v>
      </c>
      <c r="O8" s="13">
        <v>71096.400000000009</v>
      </c>
      <c r="P8" s="13">
        <v>65299.799999999988</v>
      </c>
    </row>
    <row r="9" spans="1:23" s="4" customFormat="1" ht="15" customHeight="1" x14ac:dyDescent="0.3">
      <c r="A9" s="98" t="str">
        <f>IF('0'!A1=1,"господарства населення","households")</f>
        <v>господарства населення</v>
      </c>
      <c r="B9" s="99"/>
      <c r="C9" s="12">
        <v>210821.19999999998</v>
      </c>
      <c r="D9" s="47">
        <v>210668.69999999998</v>
      </c>
      <c r="E9" s="47">
        <v>232531.20000000001</v>
      </c>
      <c r="F9" s="47">
        <v>230170.80000000005</v>
      </c>
      <c r="G9" s="47">
        <v>239991.60000000003</v>
      </c>
      <c r="H9" s="47">
        <v>239180.99999999997</v>
      </c>
      <c r="I9" s="47">
        <v>229094.00000000003</v>
      </c>
      <c r="J9" s="47">
        <v>231188.40000000002</v>
      </c>
      <c r="K9" s="47">
        <v>229459.8</v>
      </c>
      <c r="L9" s="47">
        <v>233295.4</v>
      </c>
      <c r="M9" s="50">
        <v>231176.1</v>
      </c>
      <c r="N9" s="50">
        <v>216403.8</v>
      </c>
      <c r="O9" s="50">
        <v>228465.3</v>
      </c>
      <c r="P9" s="50">
        <v>186019.00000000003</v>
      </c>
    </row>
    <row r="10" spans="1:23" ht="15" customHeight="1" x14ac:dyDescent="0.3">
      <c r="A10" s="100" t="str">
        <f>IF('0'!A1=1,"продукція рослинництва","crop production")</f>
        <v>продукція рослинництва</v>
      </c>
      <c r="B10" s="101"/>
      <c r="C10" s="14">
        <v>129512.40000000002</v>
      </c>
      <c r="D10" s="13">
        <v>128731.7</v>
      </c>
      <c r="E10" s="13">
        <v>153384.40000000002</v>
      </c>
      <c r="F10" s="13">
        <v>149059.59999999998</v>
      </c>
      <c r="G10" s="13">
        <v>158666.6</v>
      </c>
      <c r="H10" s="13">
        <v>160852.29999999999</v>
      </c>
      <c r="I10" s="13">
        <v>153647.6</v>
      </c>
      <c r="J10" s="14">
        <v>157873.80000000002</v>
      </c>
      <c r="K10" s="13">
        <v>156432.5</v>
      </c>
      <c r="L10" s="13">
        <v>161659.4</v>
      </c>
      <c r="M10" s="13">
        <v>161915.9</v>
      </c>
      <c r="N10" s="13">
        <v>150178.79999999999</v>
      </c>
      <c r="O10" s="13">
        <v>167263.1</v>
      </c>
      <c r="P10" s="13">
        <v>134846.1</v>
      </c>
    </row>
    <row r="11" spans="1:23" ht="15" customHeight="1" thickBot="1" x14ac:dyDescent="0.35">
      <c r="A11" s="102" t="str">
        <f>IF('0'!A1=1,"продукція тваринництва","animal production")</f>
        <v>продукція тваринництва</v>
      </c>
      <c r="B11" s="103"/>
      <c r="C11" s="45">
        <v>81308.800000000003</v>
      </c>
      <c r="D11" s="10">
        <v>81937.000000000015</v>
      </c>
      <c r="E11" s="10">
        <v>79146.8</v>
      </c>
      <c r="F11" s="10">
        <v>81111.200000000012</v>
      </c>
      <c r="G11" s="10">
        <v>81325</v>
      </c>
      <c r="H11" s="10">
        <v>78328.7</v>
      </c>
      <c r="I11" s="10">
        <v>75446.399999999994</v>
      </c>
      <c r="J11" s="45">
        <v>73314.600000000006</v>
      </c>
      <c r="K11" s="10">
        <v>73027.299999999988</v>
      </c>
      <c r="L11" s="10">
        <v>71636</v>
      </c>
      <c r="M11" s="10">
        <v>69260.2</v>
      </c>
      <c r="N11" s="10">
        <v>66225</v>
      </c>
      <c r="O11" s="13">
        <v>61202.19999999999</v>
      </c>
      <c r="P11" s="10">
        <v>51172.899999999994</v>
      </c>
    </row>
    <row r="12" spans="1:23" ht="19.95" customHeight="1" thickTop="1" x14ac:dyDescent="0.25">
      <c r="A12" s="22"/>
      <c r="B12" s="30"/>
      <c r="C12" s="43"/>
      <c r="D12" s="43"/>
      <c r="E12" s="43"/>
      <c r="F12" s="43"/>
      <c r="O12" s="76"/>
    </row>
    <row r="13" spans="1:23" ht="45" customHeight="1" thickBot="1" x14ac:dyDescent="0.35">
      <c r="A13" s="104" t="str">
        <f>IF('0'!A1=1,"Продукція сільського господарства (у постійних цінах 2021 року, млн.грн.)","Agricultural output (in 2021 prices, mln. UAH)")</f>
        <v>Продукція сільського господарства (у постійних цінах 2021 року, млн.грн.)</v>
      </c>
      <c r="B13" s="105"/>
      <c r="C13" s="7">
        <v>2010</v>
      </c>
      <c r="D13" s="7">
        <v>2011</v>
      </c>
      <c r="E13" s="7">
        <v>2012</v>
      </c>
      <c r="F13" s="7">
        <v>2013</v>
      </c>
      <c r="G13" s="7">
        <v>2014</v>
      </c>
      <c r="H13" s="7">
        <v>2015</v>
      </c>
      <c r="I13" s="7">
        <v>2016</v>
      </c>
      <c r="J13" s="7">
        <v>2017</v>
      </c>
      <c r="K13" s="7">
        <v>2018</v>
      </c>
      <c r="L13" s="7">
        <v>2019</v>
      </c>
      <c r="M13" s="7">
        <v>2020</v>
      </c>
      <c r="N13" s="7">
        <v>2021</v>
      </c>
      <c r="O13" s="7">
        <v>2022</v>
      </c>
      <c r="P13" s="7">
        <v>2023</v>
      </c>
      <c r="Q13" s="7">
        <v>2024</v>
      </c>
      <c r="R13" s="7">
        <v>2025</v>
      </c>
    </row>
    <row r="14" spans="1:23" ht="15" customHeight="1" thickTop="1" x14ac:dyDescent="0.3">
      <c r="A14" s="98" t="s">
        <v>5</v>
      </c>
      <c r="B14" s="99"/>
      <c r="C14" s="11">
        <v>881904.00000000023</v>
      </c>
      <c r="D14" s="11">
        <v>1060048.5999999999</v>
      </c>
      <c r="E14" s="11">
        <v>1018706.5999999999</v>
      </c>
      <c r="F14" s="11">
        <v>1157250.5999999999</v>
      </c>
      <c r="G14" s="11">
        <v>1182710.0999999999</v>
      </c>
      <c r="H14" s="11">
        <v>1125939.9000000001</v>
      </c>
      <c r="I14" s="11">
        <v>1196874.2</v>
      </c>
      <c r="J14" s="11">
        <v>1170543.0000000005</v>
      </c>
      <c r="K14" s="11">
        <v>1266527.7</v>
      </c>
      <c r="L14" s="11">
        <v>1284259.1000000003</v>
      </c>
      <c r="M14" s="11">
        <v>1154549.0000000002</v>
      </c>
      <c r="N14" s="11">
        <v>1344276.1</v>
      </c>
      <c r="O14" s="11">
        <v>1004178.3</v>
      </c>
      <c r="P14" s="64">
        <v>1115463</v>
      </c>
      <c r="Q14" s="64">
        <v>1077943.2</v>
      </c>
      <c r="R14" s="64">
        <v>998878.8</v>
      </c>
      <c r="S14" s="59"/>
      <c r="T14" s="59"/>
      <c r="U14" s="59"/>
      <c r="V14" s="59"/>
      <c r="W14" s="59"/>
    </row>
    <row r="15" spans="1:23" ht="15" customHeight="1" x14ac:dyDescent="0.3">
      <c r="A15" s="100" t="str">
        <f>IF('0'!A1=1,"продукція рослинництва","crop production")</f>
        <v>продукція рослинництва</v>
      </c>
      <c r="B15" s="101"/>
      <c r="C15" s="58">
        <v>632481.6</v>
      </c>
      <c r="D15" s="58">
        <v>811756.89999999991</v>
      </c>
      <c r="E15" s="58">
        <v>757994.10000000009</v>
      </c>
      <c r="F15" s="58">
        <v>886705.3</v>
      </c>
      <c r="G15" s="58">
        <v>913631.5</v>
      </c>
      <c r="H15" s="58">
        <v>866476</v>
      </c>
      <c r="I15" s="58">
        <v>944578.5</v>
      </c>
      <c r="J15" s="58">
        <v>917557.10000000009</v>
      </c>
      <c r="K15" s="58">
        <v>1010620.6</v>
      </c>
      <c r="L15" s="58">
        <v>1028059.9000000001</v>
      </c>
      <c r="M15" s="58">
        <v>904388.49999999988</v>
      </c>
      <c r="N15" s="58">
        <v>1106284.9000000001</v>
      </c>
      <c r="O15" s="58">
        <v>794230.2</v>
      </c>
      <c r="P15" s="63">
        <v>904630</v>
      </c>
      <c r="Q15" s="77">
        <v>866578.3</v>
      </c>
      <c r="R15" s="77">
        <v>796346.1</v>
      </c>
    </row>
    <row r="16" spans="1:23" ht="15" customHeight="1" x14ac:dyDescent="0.3">
      <c r="A16" s="100" t="str">
        <f>IF('0'!A1=1,"продукція тваринництва","animal production")</f>
        <v>продукція тваринництва</v>
      </c>
      <c r="B16" s="101"/>
      <c r="C16" s="58">
        <v>249422.4</v>
      </c>
      <c r="D16" s="58">
        <v>248291.70000000004</v>
      </c>
      <c r="E16" s="58">
        <v>260712.49999999997</v>
      </c>
      <c r="F16" s="58">
        <v>270545.3</v>
      </c>
      <c r="G16" s="58">
        <v>269078.59999999998</v>
      </c>
      <c r="H16" s="58">
        <v>259463.89999999997</v>
      </c>
      <c r="I16" s="58">
        <v>252295.69999999998</v>
      </c>
      <c r="J16" s="58">
        <v>252985.90000000002</v>
      </c>
      <c r="K16" s="58">
        <v>255907.09999999998</v>
      </c>
      <c r="L16" s="58">
        <v>256199.2</v>
      </c>
      <c r="M16" s="58">
        <v>250160.50000000003</v>
      </c>
      <c r="N16" s="58">
        <v>237991.2</v>
      </c>
      <c r="O16" s="58">
        <v>209948.1</v>
      </c>
      <c r="P16" s="63">
        <v>210833</v>
      </c>
      <c r="Q16" s="77">
        <v>211364.9</v>
      </c>
      <c r="R16" s="77">
        <v>202532.7</v>
      </c>
      <c r="S16" s="62"/>
      <c r="T16" s="62"/>
      <c r="U16" s="62"/>
      <c r="V16" s="62"/>
      <c r="W16" s="62"/>
    </row>
    <row r="17" spans="1:22" s="4" customFormat="1" ht="15" customHeight="1" x14ac:dyDescent="0.3">
      <c r="A17" s="98" t="str">
        <f>IF('0'!A1=1,"сільськогосподарські підприємства","agricultural enterpises")</f>
        <v>сільськогосподарські підприємства</v>
      </c>
      <c r="B17" s="99"/>
      <c r="C17" s="50">
        <v>497298.4</v>
      </c>
      <c r="D17" s="50">
        <v>637062.29999999993</v>
      </c>
      <c r="E17" s="50">
        <v>599089.5</v>
      </c>
      <c r="F17" s="50">
        <v>720910.6</v>
      </c>
      <c r="G17" s="50">
        <v>748120.39999999991</v>
      </c>
      <c r="H17" s="50">
        <v>709674.89999999991</v>
      </c>
      <c r="I17" s="50">
        <v>777551.10000000009</v>
      </c>
      <c r="J17" s="50">
        <v>754255.9</v>
      </c>
      <c r="K17" s="50">
        <v>843968.79999999993</v>
      </c>
      <c r="L17" s="50">
        <v>865803.8</v>
      </c>
      <c r="M17" s="50">
        <v>762068.3</v>
      </c>
      <c r="N17" s="50">
        <v>931624.70000000007</v>
      </c>
      <c r="O17" s="50">
        <v>672143.3</v>
      </c>
      <c r="P17" s="68">
        <v>782637.5</v>
      </c>
      <c r="Q17" s="78">
        <v>765876.9</v>
      </c>
      <c r="R17" s="78">
        <v>714345.3</v>
      </c>
    </row>
    <row r="18" spans="1:22" ht="15" customHeight="1" x14ac:dyDescent="0.3">
      <c r="A18" s="100" t="str">
        <f>IF('0'!A1=1,"продукція рослинництва","crop production")</f>
        <v>продукція рослинництва</v>
      </c>
      <c r="B18" s="101"/>
      <c r="C18" s="58">
        <v>397189.4</v>
      </c>
      <c r="D18" s="58">
        <v>532789.90000000014</v>
      </c>
      <c r="E18" s="58">
        <v>486201.8</v>
      </c>
      <c r="F18" s="58">
        <v>598521.99999999988</v>
      </c>
      <c r="G18" s="58">
        <v>621664.30000000005</v>
      </c>
      <c r="H18" s="58">
        <v>587622.30000000005</v>
      </c>
      <c r="I18" s="58">
        <v>658688.79999999993</v>
      </c>
      <c r="J18" s="58">
        <v>634170.80000000005</v>
      </c>
      <c r="K18" s="58">
        <v>718515.40000000014</v>
      </c>
      <c r="L18" s="58">
        <v>735651.99999999988</v>
      </c>
      <c r="M18" s="58">
        <v>632555.9</v>
      </c>
      <c r="N18" s="58">
        <v>804968.1</v>
      </c>
      <c r="O18" s="58">
        <v>555626.4</v>
      </c>
      <c r="P18" s="63">
        <v>660346</v>
      </c>
      <c r="Q18" s="77">
        <v>637225.69999999995</v>
      </c>
      <c r="R18" s="77">
        <v>587086</v>
      </c>
    </row>
    <row r="19" spans="1:22" ht="15" customHeight="1" x14ac:dyDescent="0.3">
      <c r="A19" s="100" t="str">
        <f>IF('0'!A1=1,"продукція тваринництва","animal production")</f>
        <v>продукція тваринництва</v>
      </c>
      <c r="B19" s="101"/>
      <c r="C19" s="13">
        <v>100108.99999999999</v>
      </c>
      <c r="D19" s="13">
        <v>104272.40000000001</v>
      </c>
      <c r="E19" s="13">
        <v>112887.7</v>
      </c>
      <c r="F19" s="13">
        <v>122388.6</v>
      </c>
      <c r="G19" s="13">
        <v>126456.09999999999</v>
      </c>
      <c r="H19" s="13">
        <v>122052.6</v>
      </c>
      <c r="I19" s="13">
        <v>118862.30000000002</v>
      </c>
      <c r="J19" s="13">
        <v>120085.1</v>
      </c>
      <c r="K19" s="13">
        <v>125453.39999999998</v>
      </c>
      <c r="L19" s="13">
        <v>130151.80000000002</v>
      </c>
      <c r="M19" s="13">
        <v>129512.40000000001</v>
      </c>
      <c r="N19" s="13">
        <v>126656.60000000002</v>
      </c>
      <c r="O19" s="13">
        <v>116516.89999999998</v>
      </c>
      <c r="P19" s="65">
        <v>122291.5</v>
      </c>
      <c r="Q19" s="65">
        <v>128651.2</v>
      </c>
      <c r="R19" s="65">
        <v>127259.3</v>
      </c>
    </row>
    <row r="20" spans="1:22" s="4" customFormat="1" ht="15" customHeight="1" x14ac:dyDescent="0.3">
      <c r="A20" s="98" t="str">
        <f>IF('0'!A1=1,"господарства населення","households")</f>
        <v>господарства населення</v>
      </c>
      <c r="B20" s="99"/>
      <c r="C20" s="50">
        <v>384605.59999999992</v>
      </c>
      <c r="D20" s="50">
        <v>422986.3000000001</v>
      </c>
      <c r="E20" s="50">
        <v>419617.10000000003</v>
      </c>
      <c r="F20" s="50">
        <v>436340</v>
      </c>
      <c r="G20" s="50">
        <v>434589.70000000007</v>
      </c>
      <c r="H20" s="50">
        <v>416265.00000000006</v>
      </c>
      <c r="I20" s="50">
        <v>419323.10000000003</v>
      </c>
      <c r="J20" s="50">
        <v>416287.10000000003</v>
      </c>
      <c r="K20" s="50">
        <v>422558.9</v>
      </c>
      <c r="L20" s="50">
        <v>418455.3</v>
      </c>
      <c r="M20" s="50">
        <v>392480.69999999995</v>
      </c>
      <c r="N20" s="50">
        <v>412651.4</v>
      </c>
      <c r="O20" s="50">
        <v>332035</v>
      </c>
      <c r="P20" s="68">
        <v>332825.50000000006</v>
      </c>
      <c r="Q20" s="78">
        <v>312066.3</v>
      </c>
      <c r="R20" s="78">
        <v>284533.5</v>
      </c>
    </row>
    <row r="21" spans="1:22" ht="15" customHeight="1" x14ac:dyDescent="0.3">
      <c r="A21" s="100" t="str">
        <f>IF('0'!A1=1,"продукція рослинництва","crop production")</f>
        <v>продукція рослинництва</v>
      </c>
      <c r="B21" s="101"/>
      <c r="C21" s="13">
        <v>235292.20000000004</v>
      </c>
      <c r="D21" s="13">
        <v>278966.99999999994</v>
      </c>
      <c r="E21" s="13">
        <v>271792.3</v>
      </c>
      <c r="F21" s="13">
        <v>288183.29999999993</v>
      </c>
      <c r="G21" s="13">
        <v>291967.2</v>
      </c>
      <c r="H21" s="13">
        <v>278853.70000000007</v>
      </c>
      <c r="I21" s="13">
        <v>285889.70000000007</v>
      </c>
      <c r="J21" s="13">
        <v>283386.3</v>
      </c>
      <c r="K21" s="13">
        <v>292105.19999999995</v>
      </c>
      <c r="L21" s="13">
        <v>292407.89999999997</v>
      </c>
      <c r="M21" s="13">
        <v>271832.60000000003</v>
      </c>
      <c r="N21" s="13">
        <v>301316.80000000005</v>
      </c>
      <c r="O21" s="13">
        <v>238603.8</v>
      </c>
      <c r="P21" s="65">
        <v>244284.00000000006</v>
      </c>
      <c r="Q21" s="65">
        <v>229352.6</v>
      </c>
      <c r="R21" s="65">
        <v>209260.1</v>
      </c>
    </row>
    <row r="22" spans="1:22" ht="15" customHeight="1" thickBot="1" x14ac:dyDescent="0.35">
      <c r="A22" s="102" t="str">
        <f>IF('0'!A1=1,"продукція тваринництва","animal production")</f>
        <v>продукція тваринництва</v>
      </c>
      <c r="B22" s="103"/>
      <c r="C22" s="10">
        <v>149313.40000000002</v>
      </c>
      <c r="D22" s="10">
        <v>144019.29999999999</v>
      </c>
      <c r="E22" s="10">
        <v>147824.80000000002</v>
      </c>
      <c r="F22" s="10">
        <v>148156.70000000001</v>
      </c>
      <c r="G22" s="10">
        <v>142622.5</v>
      </c>
      <c r="H22" s="10">
        <v>137411.29999999999</v>
      </c>
      <c r="I22" s="10">
        <v>133433.4</v>
      </c>
      <c r="J22" s="10">
        <v>132900.80000000002</v>
      </c>
      <c r="K22" s="10">
        <v>130453.70000000003</v>
      </c>
      <c r="L22" s="10">
        <v>126047.4</v>
      </c>
      <c r="M22" s="10">
        <v>120648.1</v>
      </c>
      <c r="N22" s="10">
        <v>111334.6</v>
      </c>
      <c r="O22" s="13">
        <v>93431.200000000012</v>
      </c>
      <c r="P22" s="10">
        <v>88541.5</v>
      </c>
      <c r="Q22" s="10">
        <v>82713.7</v>
      </c>
      <c r="R22" s="10">
        <v>75273.399999999994</v>
      </c>
    </row>
    <row r="23" spans="1:22" ht="14.4" thickTop="1" x14ac:dyDescent="0.25">
      <c r="O23" s="49"/>
    </row>
    <row r="24" spans="1:22" x14ac:dyDescent="0.25">
      <c r="D24" s="70"/>
      <c r="E24" s="70"/>
      <c r="F24" s="70"/>
      <c r="G24" s="70"/>
      <c r="H24" s="70"/>
      <c r="I24" s="70"/>
      <c r="J24" s="70"/>
      <c r="K24" s="70"/>
      <c r="L24" s="70"/>
    </row>
    <row r="25" spans="1:22" ht="14.4" customHeight="1" x14ac:dyDescent="0.25">
      <c r="A25" s="94" t="s">
        <v>2</v>
      </c>
      <c r="B25" s="94"/>
      <c r="C25" s="6"/>
      <c r="D25" s="6"/>
      <c r="E25" s="43"/>
      <c r="F25" s="43"/>
      <c r="H25" s="66"/>
      <c r="I25" s="66"/>
      <c r="J25" s="66"/>
      <c r="K25" s="66"/>
      <c r="L25" s="66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4.4" x14ac:dyDescent="0.3">
      <c r="A26" s="42" t="s">
        <v>3</v>
      </c>
      <c r="B26" s="42"/>
      <c r="C26" s="43"/>
      <c r="D26" s="43"/>
      <c r="E26" s="43"/>
      <c r="F26" s="43"/>
      <c r="H26" s="67"/>
      <c r="I26" s="67"/>
      <c r="J26" s="66"/>
      <c r="K26" s="70"/>
      <c r="L26" s="70"/>
    </row>
    <row r="27" spans="1:22" ht="14.4" x14ac:dyDescent="0.3">
      <c r="A27" s="42" t="s">
        <v>4</v>
      </c>
      <c r="B27" s="69"/>
      <c r="C27" s="43"/>
      <c r="D27" s="43"/>
      <c r="E27" s="43"/>
      <c r="F27" s="43"/>
    </row>
    <row r="28" spans="1:22" x14ac:dyDescent="0.25">
      <c r="C28" s="43"/>
      <c r="D28" s="43"/>
      <c r="E28" s="43"/>
      <c r="F28" s="43"/>
    </row>
    <row r="29" spans="1:22" x14ac:dyDescent="0.25">
      <c r="D29" s="70"/>
      <c r="E29" s="70"/>
      <c r="F29" s="70"/>
      <c r="G29" s="70"/>
      <c r="H29" s="70"/>
      <c r="I29" s="70"/>
      <c r="J29" s="70"/>
      <c r="K29" s="70"/>
      <c r="L29" s="70"/>
      <c r="M29" s="58"/>
      <c r="N29" s="14"/>
      <c r="O29" s="14"/>
    </row>
    <row r="30" spans="1:22" x14ac:dyDescent="0.25">
      <c r="D30" s="70"/>
      <c r="E30" s="70"/>
      <c r="F30" s="70"/>
      <c r="G30" s="70"/>
      <c r="H30" s="70"/>
      <c r="I30" s="70"/>
      <c r="J30" s="70"/>
      <c r="K30" s="70"/>
      <c r="L30" s="70"/>
      <c r="M30" s="13"/>
      <c r="N30" s="13"/>
      <c r="O30" s="13"/>
    </row>
    <row r="31" spans="1:22" x14ac:dyDescent="0.25">
      <c r="D31" s="70"/>
      <c r="E31" s="70"/>
      <c r="F31" s="70"/>
      <c r="G31" s="70"/>
      <c r="H31" s="70"/>
      <c r="I31" s="70"/>
      <c r="J31" s="70"/>
      <c r="K31" s="70"/>
      <c r="L31" s="70"/>
      <c r="M31" s="58"/>
      <c r="N31" s="14"/>
      <c r="O31" s="14"/>
    </row>
    <row r="32" spans="1:22" x14ac:dyDescent="0.25">
      <c r="D32" s="70"/>
      <c r="E32" s="70"/>
      <c r="F32" s="70"/>
      <c r="G32" s="70"/>
      <c r="H32" s="70"/>
      <c r="I32" s="70"/>
      <c r="J32" s="70"/>
      <c r="K32" s="70"/>
      <c r="L32" s="70"/>
      <c r="M32" s="13"/>
      <c r="N32" s="13"/>
      <c r="O32" s="13"/>
    </row>
    <row r="33" spans="3:16" x14ac:dyDescent="0.25">
      <c r="D33" s="70"/>
      <c r="E33" s="70"/>
      <c r="F33" s="70"/>
      <c r="G33" s="70"/>
      <c r="H33" s="70"/>
      <c r="I33" s="70"/>
      <c r="J33" s="70"/>
      <c r="K33" s="70"/>
      <c r="L33" s="70"/>
      <c r="M33" s="13"/>
      <c r="N33" s="13"/>
      <c r="O33" s="13"/>
    </row>
    <row r="34" spans="3:16" x14ac:dyDescent="0.25">
      <c r="D34" s="70"/>
      <c r="E34" s="70"/>
      <c r="F34" s="70"/>
      <c r="G34" s="70"/>
      <c r="H34" s="70"/>
      <c r="I34" s="70"/>
      <c r="J34" s="70"/>
      <c r="K34" s="70"/>
      <c r="L34" s="70"/>
      <c r="O34" s="43"/>
    </row>
    <row r="35" spans="3:16" x14ac:dyDescent="0.25">
      <c r="D35" s="70"/>
      <c r="E35" s="70"/>
      <c r="F35" s="70"/>
      <c r="G35" s="70"/>
      <c r="H35" s="70"/>
      <c r="I35" s="70"/>
      <c r="J35" s="70"/>
      <c r="K35" s="70"/>
      <c r="L35" s="70"/>
      <c r="M35" s="60"/>
      <c r="N35" s="60"/>
      <c r="O35" s="60"/>
      <c r="P35" s="60"/>
    </row>
    <row r="36" spans="3:16" x14ac:dyDescent="0.25">
      <c r="D36" s="72"/>
      <c r="E36" s="72"/>
      <c r="F36" s="72"/>
      <c r="G36" s="72"/>
      <c r="H36" s="72"/>
      <c r="I36" s="72"/>
      <c r="J36" s="72"/>
      <c r="K36" s="72"/>
      <c r="L36" s="72"/>
      <c r="M36" s="60"/>
      <c r="N36" s="60"/>
      <c r="O36" s="60"/>
      <c r="P36" s="60"/>
    </row>
    <row r="37" spans="3:16" x14ac:dyDescent="0.25"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3:16" x14ac:dyDescent="0.25"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3:16" x14ac:dyDescent="0.25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3:16" x14ac:dyDescent="0.25"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3:16" x14ac:dyDescent="0.25"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3:16" x14ac:dyDescent="0.25"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3:16" x14ac:dyDescent="0.25"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3:16" x14ac:dyDescent="0.25">
      <c r="D44" s="60"/>
    </row>
    <row r="45" spans="3:16" x14ac:dyDescent="0.25">
      <c r="D45" s="60"/>
    </row>
    <row r="46" spans="3:16" x14ac:dyDescent="0.25">
      <c r="D46" s="60"/>
    </row>
    <row r="47" spans="3:16" x14ac:dyDescent="0.25">
      <c r="D47" s="60"/>
    </row>
    <row r="49" spans="4:16" x14ac:dyDescent="0.25"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2"/>
    </row>
    <row r="50" spans="4:16" x14ac:dyDescent="0.25"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2"/>
    </row>
    <row r="51" spans="4:16" x14ac:dyDescent="0.25"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2"/>
    </row>
    <row r="52" spans="4:16" x14ac:dyDescent="0.25"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2"/>
    </row>
    <row r="53" spans="4:16" x14ac:dyDescent="0.25"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2"/>
    </row>
    <row r="54" spans="4:16" x14ac:dyDescent="0.25"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2"/>
    </row>
    <row r="55" spans="4:16" x14ac:dyDescent="0.25"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2"/>
    </row>
    <row r="56" spans="4:16" x14ac:dyDescent="0.25"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2"/>
    </row>
    <row r="57" spans="4:16" x14ac:dyDescent="0.25"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2"/>
    </row>
    <row r="59" spans="4:16" x14ac:dyDescent="0.25"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4:16" x14ac:dyDescent="0.25"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4:16" x14ac:dyDescent="0.25"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4:16" x14ac:dyDescent="0.25"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4:16" x14ac:dyDescent="0.25"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4:16" x14ac:dyDescent="0.25"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4:16" x14ac:dyDescent="0.25"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4:16" x14ac:dyDescent="0.25"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4:16" x14ac:dyDescent="0.25"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</sheetData>
  <sheetProtection algorithmName="SHA-512" hashValue="cuxtWO5MDn1F286ov4Z82J4KJ9O3U6z4pqeTYEUqazzKN4SpryO4IhxupdIvjBhyL42koYZgI2htgKzOKlVUjA==" saltValue="z8JF5vGtbfKiHQNIQUtuiw==" spinCount="100000" sheet="1" objects="1" scenarios="1"/>
  <mergeCells count="21">
    <mergeCell ref="A25:B25"/>
    <mergeCell ref="A2:B2"/>
    <mergeCell ref="A3:B3"/>
    <mergeCell ref="A4:B4"/>
    <mergeCell ref="A5:B5"/>
    <mergeCell ref="A6:B6"/>
    <mergeCell ref="A14:B14"/>
    <mergeCell ref="A7:B7"/>
    <mergeCell ref="A8:B8"/>
    <mergeCell ref="A9:B9"/>
    <mergeCell ref="A10:B10"/>
    <mergeCell ref="A11:B11"/>
    <mergeCell ref="A13:B13"/>
    <mergeCell ref="A15:B15"/>
    <mergeCell ref="A16:B16"/>
    <mergeCell ref="A17:B17"/>
    <mergeCell ref="A18:B18"/>
    <mergeCell ref="A19:B19"/>
    <mergeCell ref="A20:B20"/>
    <mergeCell ref="A21:B21"/>
    <mergeCell ref="A22:B22"/>
  </mergeCells>
  <hyperlinks>
    <hyperlink ref="A1" location="'0'!A1" display="'0'!A1"/>
    <hyperlink ref="A27" r:id="rId1"/>
    <hyperlink ref="A26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59"/>
  <sheetViews>
    <sheetView showGridLines="0" showRowColHeaders="0" workbookViewId="0">
      <pane xSplit="2" topLeftCell="C1" activePane="topRight" state="frozen"/>
      <selection pane="topRight"/>
    </sheetView>
  </sheetViews>
  <sheetFormatPr defaultColWidth="16.88671875" defaultRowHeight="13.8" x14ac:dyDescent="0.25"/>
  <cols>
    <col min="1" max="1" width="8.77734375" style="2" customWidth="1"/>
    <col min="2" max="2" width="45.77734375" style="2" customWidth="1"/>
    <col min="3" max="18" width="10.77734375" style="2" customWidth="1"/>
    <col min="19" max="16384" width="16.88671875" style="2"/>
  </cols>
  <sheetData>
    <row r="1" spans="1:18" ht="15" customHeight="1" x14ac:dyDescent="0.3">
      <c r="A1" s="23" t="str">
        <f>IF('0'!A1=1,"до змісту","to title")</f>
        <v>до змісту</v>
      </c>
      <c r="B1" s="22"/>
    </row>
    <row r="2" spans="1:18" ht="45" customHeight="1" x14ac:dyDescent="0.3">
      <c r="A2" s="109" t="str">
        <f>IF('0'!A1=1,"Індекси сільськогосподарської продукції (у постійних цінах 2016 року, до попереднього року, %)","Indices of agriculture output ( to previous year, %)")</f>
        <v>Індекси сільськогосподарської продукції (у постійних цінах 2016 року, до попереднього року, %)</v>
      </c>
      <c r="B2" s="110"/>
      <c r="C2" s="7">
        <v>2010</v>
      </c>
      <c r="D2" s="7">
        <v>2011</v>
      </c>
      <c r="E2" s="7">
        <v>2012</v>
      </c>
      <c r="F2" s="7">
        <v>2013</v>
      </c>
      <c r="G2" s="7">
        <v>2014</v>
      </c>
      <c r="H2" s="7">
        <v>2015</v>
      </c>
      <c r="I2" s="7">
        <v>2016</v>
      </c>
      <c r="J2" s="7">
        <v>2017</v>
      </c>
      <c r="K2" s="7">
        <v>2018</v>
      </c>
      <c r="L2" s="7">
        <v>2019</v>
      </c>
      <c r="M2" s="7">
        <v>2020</v>
      </c>
      <c r="N2" s="7">
        <v>2021</v>
      </c>
      <c r="O2" s="7">
        <v>2022</v>
      </c>
      <c r="P2" s="36"/>
    </row>
    <row r="3" spans="1:18" ht="15" customHeight="1" x14ac:dyDescent="0.3">
      <c r="A3" s="98" t="str">
        <f>IF('0'!A1=1,"усі категорії господарств","all types of agricultural holdings")</f>
        <v>усі категорії господарств</v>
      </c>
      <c r="B3" s="99"/>
      <c r="C3" s="72">
        <v>98.6</v>
      </c>
      <c r="D3" s="72">
        <v>120.2</v>
      </c>
      <c r="E3" s="72">
        <v>96.1</v>
      </c>
      <c r="F3" s="72">
        <v>113.6</v>
      </c>
      <c r="G3" s="72">
        <v>102.2</v>
      </c>
      <c r="H3" s="72">
        <v>95.2</v>
      </c>
      <c r="I3" s="72">
        <v>106.3</v>
      </c>
      <c r="J3" s="72">
        <v>97.8</v>
      </c>
      <c r="K3" s="72">
        <v>108.2</v>
      </c>
      <c r="L3" s="72">
        <v>101.4</v>
      </c>
      <c r="M3" s="72">
        <v>89.9</v>
      </c>
      <c r="N3" s="72">
        <v>116.4</v>
      </c>
      <c r="O3" s="72">
        <v>75</v>
      </c>
      <c r="P3" s="53"/>
    </row>
    <row r="4" spans="1:18" ht="15" customHeight="1" x14ac:dyDescent="0.3">
      <c r="A4" s="100" t="str">
        <f>IF('0'!A1=1,"продукція рослинництва","crop production")</f>
        <v>продукція рослинництва</v>
      </c>
      <c r="B4" s="101"/>
      <c r="C4" s="70">
        <v>96.4</v>
      </c>
      <c r="D4" s="70">
        <v>128.69999999999999</v>
      </c>
      <c r="E4" s="70">
        <v>93.3</v>
      </c>
      <c r="F4" s="70">
        <v>117.1</v>
      </c>
      <c r="G4" s="70">
        <v>103.1</v>
      </c>
      <c r="H4" s="70">
        <v>94.8</v>
      </c>
      <c r="I4" s="70">
        <v>109.1</v>
      </c>
      <c r="J4" s="70">
        <v>97.1</v>
      </c>
      <c r="K4" s="70">
        <v>110.2</v>
      </c>
      <c r="L4" s="70">
        <v>101.8</v>
      </c>
      <c r="M4" s="70">
        <v>87.9</v>
      </c>
      <c r="N4" s="70">
        <v>122.6</v>
      </c>
      <c r="O4" s="70">
        <v>72</v>
      </c>
      <c r="P4" s="52"/>
    </row>
    <row r="5" spans="1:18" ht="15" customHeight="1" x14ac:dyDescent="0.3">
      <c r="A5" s="100" t="str">
        <f>IF('0'!A1=1,"продукція тваринництва","animal production")</f>
        <v>продукція тваринництва</v>
      </c>
      <c r="B5" s="101"/>
      <c r="C5" s="70">
        <v>104.3</v>
      </c>
      <c r="D5" s="70">
        <v>99.8</v>
      </c>
      <c r="E5" s="70">
        <v>104.9</v>
      </c>
      <c r="F5" s="70">
        <v>103.9</v>
      </c>
      <c r="G5" s="70">
        <v>99.5</v>
      </c>
      <c r="H5" s="70">
        <v>96.4</v>
      </c>
      <c r="I5" s="70">
        <v>97.3</v>
      </c>
      <c r="J5" s="70">
        <v>100.2</v>
      </c>
      <c r="K5" s="70">
        <v>101.2</v>
      </c>
      <c r="L5" s="70">
        <v>100.2</v>
      </c>
      <c r="M5" s="70">
        <v>97.5</v>
      </c>
      <c r="N5" s="70">
        <v>95.4</v>
      </c>
      <c r="O5" s="70">
        <v>88</v>
      </c>
      <c r="P5" s="52"/>
    </row>
    <row r="6" spans="1:18" s="4" customFormat="1" ht="15" customHeight="1" x14ac:dyDescent="0.3">
      <c r="A6" s="98" t="str">
        <f>IF('0'!A1=1,"сільськогосподарські підприємства","agricultural enterpises")</f>
        <v>сільськогосподарські підприємства</v>
      </c>
      <c r="B6" s="99"/>
      <c r="C6" s="72">
        <v>97.5</v>
      </c>
      <c r="D6" s="72">
        <v>128.30000000000001</v>
      </c>
      <c r="E6" s="72">
        <v>94.1</v>
      </c>
      <c r="F6" s="72">
        <v>120.5</v>
      </c>
      <c r="G6" s="72">
        <v>103.8</v>
      </c>
      <c r="H6" s="72">
        <v>94.8</v>
      </c>
      <c r="I6" s="72">
        <v>109.7</v>
      </c>
      <c r="J6" s="72">
        <v>97</v>
      </c>
      <c r="K6" s="72">
        <v>112</v>
      </c>
      <c r="L6" s="72">
        <v>102.7</v>
      </c>
      <c r="M6" s="72">
        <v>88</v>
      </c>
      <c r="N6" s="72">
        <v>122.3</v>
      </c>
      <c r="O6" s="72">
        <v>72</v>
      </c>
      <c r="P6" s="53"/>
    </row>
    <row r="7" spans="1:18" ht="15" customHeight="1" x14ac:dyDescent="0.3">
      <c r="A7" s="100" t="str">
        <f>IF('0'!A1=1,"продукція рослинництва","crop production")</f>
        <v>продукція рослинництва</v>
      </c>
      <c r="B7" s="101"/>
      <c r="C7" s="70">
        <v>94.6</v>
      </c>
      <c r="D7" s="70">
        <v>134.9</v>
      </c>
      <c r="E7" s="70">
        <v>91</v>
      </c>
      <c r="F7" s="70">
        <v>123.6</v>
      </c>
      <c r="G7" s="70">
        <v>103.9</v>
      </c>
      <c r="H7" s="70">
        <v>94.5</v>
      </c>
      <c r="I7" s="70">
        <v>112.4</v>
      </c>
      <c r="J7" s="70">
        <v>96.2</v>
      </c>
      <c r="K7" s="70">
        <v>113.6</v>
      </c>
      <c r="L7" s="70">
        <v>102.5</v>
      </c>
      <c r="M7" s="70">
        <v>85.8</v>
      </c>
      <c r="N7" s="70">
        <v>127.8</v>
      </c>
      <c r="O7" s="70">
        <v>68.5</v>
      </c>
      <c r="P7" s="52"/>
    </row>
    <row r="8" spans="1:18" ht="15" customHeight="1" x14ac:dyDescent="0.3">
      <c r="A8" s="100" t="str">
        <f>IF('0'!A1=1,"продукція тваринництва","animal production")</f>
        <v>продукція тваринництва</v>
      </c>
      <c r="B8" s="101"/>
      <c r="C8" s="70">
        <v>109.8</v>
      </c>
      <c r="D8" s="70">
        <v>104.5</v>
      </c>
      <c r="E8" s="70">
        <v>108.1</v>
      </c>
      <c r="F8" s="70">
        <v>108.6</v>
      </c>
      <c r="G8" s="70">
        <v>103.4</v>
      </c>
      <c r="H8" s="70">
        <v>96.5</v>
      </c>
      <c r="I8" s="70">
        <v>97.5</v>
      </c>
      <c r="J8" s="70">
        <v>101</v>
      </c>
      <c r="K8" s="70">
        <v>104.5</v>
      </c>
      <c r="L8" s="70">
        <v>103.8</v>
      </c>
      <c r="M8" s="70">
        <v>99.3</v>
      </c>
      <c r="N8" s="70">
        <v>98</v>
      </c>
      <c r="O8" s="70">
        <v>91.8</v>
      </c>
      <c r="P8" s="52"/>
    </row>
    <row r="9" spans="1:18" s="4" customFormat="1" ht="15" customHeight="1" x14ac:dyDescent="0.3">
      <c r="A9" s="98" t="str">
        <f>IF('0'!A1=1,"господарства населення","households")</f>
        <v>господарства населення</v>
      </c>
      <c r="B9" s="99"/>
      <c r="C9" s="72">
        <v>99.9</v>
      </c>
      <c r="D9" s="72">
        <v>110.4</v>
      </c>
      <c r="E9" s="72">
        <v>99</v>
      </c>
      <c r="F9" s="72">
        <v>104.3</v>
      </c>
      <c r="G9" s="72">
        <v>99.7</v>
      </c>
      <c r="H9" s="72">
        <v>95.8</v>
      </c>
      <c r="I9" s="72">
        <v>100.9</v>
      </c>
      <c r="J9" s="72">
        <v>99.3</v>
      </c>
      <c r="K9" s="72">
        <v>101.7</v>
      </c>
      <c r="L9" s="72">
        <v>99.1</v>
      </c>
      <c r="M9" s="72">
        <v>93.6</v>
      </c>
      <c r="N9" s="72">
        <v>105.6</v>
      </c>
      <c r="O9" s="72">
        <v>81.400000000000006</v>
      </c>
      <c r="P9" s="53"/>
    </row>
    <row r="10" spans="1:18" ht="15" customHeight="1" x14ac:dyDescent="0.3">
      <c r="A10" s="100" t="str">
        <f>IF('0'!A1=1,"продукція рослинництва","crop production")</f>
        <v>продукція рослинництва</v>
      </c>
      <c r="B10" s="101"/>
      <c r="C10" s="70">
        <v>99.4</v>
      </c>
      <c r="D10" s="70">
        <v>119.2</v>
      </c>
      <c r="E10" s="70">
        <v>97.2</v>
      </c>
      <c r="F10" s="70">
        <v>106.4</v>
      </c>
      <c r="G10" s="70">
        <v>101.4</v>
      </c>
      <c r="H10" s="70">
        <v>95.5</v>
      </c>
      <c r="I10" s="70">
        <v>102.8</v>
      </c>
      <c r="J10" s="70">
        <v>99.1</v>
      </c>
      <c r="K10" s="70">
        <v>103.3</v>
      </c>
      <c r="L10" s="70">
        <v>100.2</v>
      </c>
      <c r="M10" s="70">
        <v>92.8</v>
      </c>
      <c r="N10" s="70">
        <v>111.4</v>
      </c>
      <c r="O10" s="70">
        <v>80.599999999999994</v>
      </c>
      <c r="P10" s="52"/>
    </row>
    <row r="11" spans="1:18" ht="15" customHeight="1" thickBot="1" x14ac:dyDescent="0.35">
      <c r="A11" s="102" t="str">
        <f>IF('0'!A1=1,"продукція тваринництва","animal production")</f>
        <v>продукція тваринництва</v>
      </c>
      <c r="B11" s="103"/>
      <c r="C11" s="48">
        <v>100.8</v>
      </c>
      <c r="D11" s="48">
        <v>96.6</v>
      </c>
      <c r="E11" s="48">
        <v>102.5</v>
      </c>
      <c r="F11" s="48">
        <v>100.3</v>
      </c>
      <c r="G11" s="48">
        <v>96.3</v>
      </c>
      <c r="H11" s="48">
        <v>96.3</v>
      </c>
      <c r="I11" s="48">
        <v>97.2</v>
      </c>
      <c r="J11" s="48">
        <v>99.6</v>
      </c>
      <c r="K11" s="48">
        <v>98.1</v>
      </c>
      <c r="L11" s="48">
        <v>96.7</v>
      </c>
      <c r="M11" s="48">
        <v>95.6</v>
      </c>
      <c r="N11" s="48">
        <v>92.4</v>
      </c>
      <c r="O11" s="48">
        <v>83.6</v>
      </c>
      <c r="P11" s="71"/>
    </row>
    <row r="12" spans="1:18" ht="19.95" customHeight="1" thickTop="1" x14ac:dyDescent="0.25">
      <c r="A12" s="22"/>
      <c r="B12" s="30"/>
      <c r="C12" s="43"/>
      <c r="D12" s="43"/>
      <c r="E12" s="49"/>
      <c r="F12" s="49"/>
      <c r="G12" s="49"/>
      <c r="H12" s="49"/>
      <c r="I12" s="49"/>
      <c r="J12" s="49"/>
      <c r="K12" s="49"/>
    </row>
    <row r="13" spans="1:18" ht="45" customHeight="1" x14ac:dyDescent="0.3">
      <c r="A13" s="109" t="str">
        <f>IF('0'!A1=1,"Індекси сільськогосподарської продукції (у постійних цінах 2021 року, до попереднього року, %)","Indices of agriculture output ( to previous year, %)")</f>
        <v>Індекси сільськогосподарської продукції (у постійних цінах 2021 року, до попереднього року, %)</v>
      </c>
      <c r="B13" s="110"/>
      <c r="C13" s="7">
        <v>2010</v>
      </c>
      <c r="D13" s="7">
        <v>2011</v>
      </c>
      <c r="E13" s="7">
        <v>2012</v>
      </c>
      <c r="F13" s="7">
        <v>2013</v>
      </c>
      <c r="G13" s="7">
        <v>2014</v>
      </c>
      <c r="H13" s="7">
        <v>2015</v>
      </c>
      <c r="I13" s="7">
        <v>2016</v>
      </c>
      <c r="J13" s="7">
        <v>2017</v>
      </c>
      <c r="K13" s="7">
        <v>2018</v>
      </c>
      <c r="L13" s="7">
        <v>2019</v>
      </c>
      <c r="M13" s="7">
        <v>2020</v>
      </c>
      <c r="N13" s="7">
        <v>2021</v>
      </c>
      <c r="O13" s="7">
        <v>2022</v>
      </c>
      <c r="P13" s="7">
        <v>2023</v>
      </c>
      <c r="Q13" s="7">
        <v>2024</v>
      </c>
      <c r="R13" s="7">
        <v>2025</v>
      </c>
    </row>
    <row r="14" spans="1:18" ht="15" customHeight="1" x14ac:dyDescent="0.3">
      <c r="A14" s="98" t="str">
        <f>IF('0'!A1=1,"усі категорії господарств","all types of agricultural holdings")</f>
        <v>усі категорії господарств</v>
      </c>
      <c r="B14" s="99"/>
      <c r="C14" s="72">
        <v>98.6</v>
      </c>
      <c r="D14" s="72">
        <v>120.2</v>
      </c>
      <c r="E14" s="72">
        <v>96.1</v>
      </c>
      <c r="F14" s="72">
        <v>113.6</v>
      </c>
      <c r="G14" s="72">
        <v>102.2</v>
      </c>
      <c r="H14" s="72">
        <v>95.2</v>
      </c>
      <c r="I14" s="72">
        <v>106.3</v>
      </c>
      <c r="J14" s="72">
        <v>97.8</v>
      </c>
      <c r="K14" s="72">
        <v>108.2</v>
      </c>
      <c r="L14" s="72">
        <v>101.4</v>
      </c>
      <c r="M14" s="72">
        <v>89.9</v>
      </c>
      <c r="N14" s="72">
        <v>116.4</v>
      </c>
      <c r="O14" s="72">
        <v>74.7</v>
      </c>
      <c r="P14" s="72">
        <v>111.1</v>
      </c>
      <c r="Q14" s="72">
        <v>96.6</v>
      </c>
      <c r="R14" s="72">
        <v>92.5</v>
      </c>
    </row>
    <row r="15" spans="1:18" ht="15" customHeight="1" x14ac:dyDescent="0.3">
      <c r="A15" s="100" t="str">
        <f>IF('0'!A1=1,"продукція рослинництва","crop production")</f>
        <v>продукція рослинництва</v>
      </c>
      <c r="B15" s="101"/>
      <c r="C15" s="70">
        <v>96.4</v>
      </c>
      <c r="D15" s="70">
        <v>128.69999999999999</v>
      </c>
      <c r="E15" s="70">
        <v>93.3</v>
      </c>
      <c r="F15" s="70">
        <v>117.1</v>
      </c>
      <c r="G15" s="70">
        <v>103.1</v>
      </c>
      <c r="H15" s="70">
        <v>94.8</v>
      </c>
      <c r="I15" s="70">
        <v>109.1</v>
      </c>
      <c r="J15" s="70">
        <v>97.1</v>
      </c>
      <c r="K15" s="70">
        <v>110.2</v>
      </c>
      <c r="L15" s="70">
        <v>101.8</v>
      </c>
      <c r="M15" s="70">
        <v>87.9</v>
      </c>
      <c r="N15" s="70">
        <v>122.3</v>
      </c>
      <c r="O15" s="70">
        <v>71.8</v>
      </c>
      <c r="P15" s="70">
        <v>113.9</v>
      </c>
      <c r="Q15" s="70">
        <v>95.7</v>
      </c>
      <c r="R15" s="70">
        <v>95.9</v>
      </c>
    </row>
    <row r="16" spans="1:18" ht="15" customHeight="1" x14ac:dyDescent="0.3">
      <c r="A16" s="100" t="str">
        <f>IF('0'!A1=1,"продукція тваринництва","animal production")</f>
        <v>продукція тваринництва</v>
      </c>
      <c r="B16" s="101"/>
      <c r="C16" s="70">
        <v>104.3</v>
      </c>
      <c r="D16" s="70">
        <v>99.8</v>
      </c>
      <c r="E16" s="70">
        <v>104.9</v>
      </c>
      <c r="F16" s="70">
        <v>103.9</v>
      </c>
      <c r="G16" s="70">
        <v>99.5</v>
      </c>
      <c r="H16" s="70">
        <v>96.4</v>
      </c>
      <c r="I16" s="70">
        <v>97.3</v>
      </c>
      <c r="J16" s="70">
        <v>100.2</v>
      </c>
      <c r="K16" s="70">
        <v>101.2</v>
      </c>
      <c r="L16" s="70">
        <v>100.2</v>
      </c>
      <c r="M16" s="70">
        <v>97.5</v>
      </c>
      <c r="N16" s="70">
        <v>95.1</v>
      </c>
      <c r="O16" s="70">
        <v>88.2</v>
      </c>
      <c r="P16" s="70">
        <v>100.4</v>
      </c>
      <c r="Q16" s="70">
        <v>100.3</v>
      </c>
      <c r="R16" s="70">
        <v>93.2</v>
      </c>
    </row>
    <row r="17" spans="1:18" ht="15" customHeight="1" x14ac:dyDescent="0.3">
      <c r="A17" s="98" t="str">
        <f>IF('0'!A1=1,"сільськогосподарські підприємства","agricultural enterpises")</f>
        <v>сільськогосподарські підприємства</v>
      </c>
      <c r="B17" s="99"/>
      <c r="C17" s="72">
        <v>97.5</v>
      </c>
      <c r="D17" s="72">
        <v>128.30000000000001</v>
      </c>
      <c r="E17" s="72">
        <v>94.1</v>
      </c>
      <c r="F17" s="72">
        <v>120.5</v>
      </c>
      <c r="G17" s="72">
        <v>103.8</v>
      </c>
      <c r="H17" s="72">
        <v>94.8</v>
      </c>
      <c r="I17" s="72">
        <v>109.7</v>
      </c>
      <c r="J17" s="72">
        <v>97</v>
      </c>
      <c r="K17" s="72">
        <v>112</v>
      </c>
      <c r="L17" s="72">
        <v>102.7</v>
      </c>
      <c r="M17" s="72">
        <v>88</v>
      </c>
      <c r="N17" s="72">
        <v>122.2</v>
      </c>
      <c r="O17" s="72">
        <v>72.099999999999994</v>
      </c>
      <c r="P17" s="72">
        <v>116.4</v>
      </c>
      <c r="Q17" s="72">
        <v>97.9</v>
      </c>
      <c r="R17" s="72">
        <v>93.2</v>
      </c>
    </row>
    <row r="18" spans="1:18" ht="15" customHeight="1" x14ac:dyDescent="0.3">
      <c r="A18" s="100" t="str">
        <f>IF('0'!A1=1,"продукція рослинництва","crop production")</f>
        <v>продукція рослинництва</v>
      </c>
      <c r="B18" s="101"/>
      <c r="C18" s="70">
        <v>94.6</v>
      </c>
      <c r="D18" s="70">
        <v>134.9</v>
      </c>
      <c r="E18" s="70">
        <v>91</v>
      </c>
      <c r="F18" s="70">
        <v>123.6</v>
      </c>
      <c r="G18" s="70">
        <v>103.9</v>
      </c>
      <c r="H18" s="70">
        <v>94.5</v>
      </c>
      <c r="I18" s="70">
        <v>112.4</v>
      </c>
      <c r="J18" s="70">
        <v>96.2</v>
      </c>
      <c r="K18" s="70">
        <v>113.6</v>
      </c>
      <c r="L18" s="70">
        <v>102.5</v>
      </c>
      <c r="M18" s="70">
        <v>85.8</v>
      </c>
      <c r="N18" s="70">
        <v>127.3</v>
      </c>
      <c r="O18" s="70">
        <v>69</v>
      </c>
      <c r="P18" s="70">
        <v>118.8</v>
      </c>
      <c r="Q18" s="70">
        <v>96.5</v>
      </c>
      <c r="R18" s="70">
        <v>92</v>
      </c>
    </row>
    <row r="19" spans="1:18" ht="15" customHeight="1" x14ac:dyDescent="0.3">
      <c r="A19" s="100" t="str">
        <f>IF('0'!A1=1,"продукція тваринництва","animal production")</f>
        <v>продукція тваринництва</v>
      </c>
      <c r="B19" s="101"/>
      <c r="C19" s="70">
        <v>109.8</v>
      </c>
      <c r="D19" s="70">
        <v>104.5</v>
      </c>
      <c r="E19" s="70">
        <v>108.1</v>
      </c>
      <c r="F19" s="70">
        <v>108.6</v>
      </c>
      <c r="G19" s="70">
        <v>103.4</v>
      </c>
      <c r="H19" s="70">
        <v>96.5</v>
      </c>
      <c r="I19" s="70">
        <v>97.5</v>
      </c>
      <c r="J19" s="70">
        <v>101</v>
      </c>
      <c r="K19" s="70">
        <v>104.5</v>
      </c>
      <c r="L19" s="70">
        <v>103.8</v>
      </c>
      <c r="M19" s="70">
        <v>99.3</v>
      </c>
      <c r="N19" s="70">
        <v>97.8</v>
      </c>
      <c r="O19" s="70">
        <v>92</v>
      </c>
      <c r="P19" s="70">
        <v>105</v>
      </c>
      <c r="Q19" s="70">
        <v>105.2</v>
      </c>
      <c r="R19" s="70">
        <v>98.9</v>
      </c>
    </row>
    <row r="20" spans="1:18" ht="15" customHeight="1" x14ac:dyDescent="0.3">
      <c r="A20" s="98" t="str">
        <f>IF('0'!A1=1,"господарства населення","households")</f>
        <v>господарства населення</v>
      </c>
      <c r="B20" s="99"/>
      <c r="C20" s="72">
        <v>99.9</v>
      </c>
      <c r="D20" s="72">
        <v>110.4</v>
      </c>
      <c r="E20" s="72">
        <v>99</v>
      </c>
      <c r="F20" s="72">
        <v>104.3</v>
      </c>
      <c r="G20" s="72">
        <v>99.7</v>
      </c>
      <c r="H20" s="72">
        <v>95.8</v>
      </c>
      <c r="I20" s="72">
        <v>100.9</v>
      </c>
      <c r="J20" s="72">
        <v>99.3</v>
      </c>
      <c r="K20" s="72">
        <v>101.7</v>
      </c>
      <c r="L20" s="72">
        <v>99.1</v>
      </c>
      <c r="M20" s="72">
        <v>93.6</v>
      </c>
      <c r="N20" s="72">
        <v>105.1</v>
      </c>
      <c r="O20" s="72">
        <v>80.5</v>
      </c>
      <c r="P20" s="72">
        <v>100.2</v>
      </c>
      <c r="Q20" s="72">
        <v>93.6</v>
      </c>
      <c r="R20" s="72">
        <v>93.3</v>
      </c>
    </row>
    <row r="21" spans="1:18" ht="15" customHeight="1" x14ac:dyDescent="0.3">
      <c r="A21" s="100" t="str">
        <f>IF('0'!A1=1,"продукція рослинництва","crop production")</f>
        <v>продукція рослинництва</v>
      </c>
      <c r="B21" s="101"/>
      <c r="C21" s="70">
        <v>99.4</v>
      </c>
      <c r="D21" s="70">
        <v>119.2</v>
      </c>
      <c r="E21" s="70">
        <v>97.2</v>
      </c>
      <c r="F21" s="70">
        <v>106.4</v>
      </c>
      <c r="G21" s="70">
        <v>101.4</v>
      </c>
      <c r="H21" s="70">
        <v>95.5</v>
      </c>
      <c r="I21" s="70">
        <v>102.8</v>
      </c>
      <c r="J21" s="70">
        <v>99.1</v>
      </c>
      <c r="K21" s="70">
        <v>103.3</v>
      </c>
      <c r="L21" s="70">
        <v>100.2</v>
      </c>
      <c r="M21" s="70">
        <v>92.8</v>
      </c>
      <c r="N21" s="70">
        <v>110.8</v>
      </c>
      <c r="O21" s="70">
        <v>79.2</v>
      </c>
      <c r="P21" s="70">
        <v>102.4</v>
      </c>
      <c r="Q21" s="70">
        <v>93.7</v>
      </c>
      <c r="R21" s="70">
        <v>94</v>
      </c>
    </row>
    <row r="22" spans="1:18" ht="15" customHeight="1" thickBot="1" x14ac:dyDescent="0.35">
      <c r="A22" s="102" t="str">
        <f>IF('0'!A1=1,"продукція тваринництва","animal production")</f>
        <v>продукція тваринництва</v>
      </c>
      <c r="B22" s="103"/>
      <c r="C22" s="48">
        <v>100.8</v>
      </c>
      <c r="D22" s="48">
        <v>96.6</v>
      </c>
      <c r="E22" s="48">
        <v>102.5</v>
      </c>
      <c r="F22" s="48">
        <v>100.3</v>
      </c>
      <c r="G22" s="48">
        <v>96.3</v>
      </c>
      <c r="H22" s="48">
        <v>96.3</v>
      </c>
      <c r="I22" s="48">
        <v>97.2</v>
      </c>
      <c r="J22" s="48">
        <v>99.6</v>
      </c>
      <c r="K22" s="48">
        <v>98.1</v>
      </c>
      <c r="L22" s="48">
        <v>96.7</v>
      </c>
      <c r="M22" s="48">
        <v>95.6</v>
      </c>
      <c r="N22" s="48">
        <v>92.3</v>
      </c>
      <c r="O22" s="48">
        <v>83.9</v>
      </c>
      <c r="P22" s="48">
        <v>94.8</v>
      </c>
      <c r="Q22" s="48">
        <v>93.4</v>
      </c>
      <c r="R22" s="48">
        <v>91.3</v>
      </c>
    </row>
    <row r="23" spans="1:18" ht="22.8" customHeight="1" thickTop="1" x14ac:dyDescent="0.25">
      <c r="A23" s="22"/>
      <c r="B23" s="30"/>
      <c r="C23" s="43"/>
      <c r="D23" s="43"/>
      <c r="E23" s="43"/>
      <c r="F23" s="43"/>
      <c r="G23" s="43"/>
      <c r="H23" s="43"/>
      <c r="I23" s="43"/>
      <c r="J23" s="43"/>
      <c r="K23" s="43"/>
    </row>
    <row r="24" spans="1:18" ht="22.8" customHeight="1" x14ac:dyDescent="0.25">
      <c r="A24" s="22"/>
      <c r="B24" s="30"/>
      <c r="C24" s="61"/>
      <c r="D24" s="61"/>
      <c r="E24" s="61"/>
      <c r="F24" s="61"/>
      <c r="G24" s="61"/>
      <c r="H24" s="61"/>
      <c r="I24" s="61"/>
      <c r="J24" s="61"/>
      <c r="K24" s="61"/>
    </row>
    <row r="25" spans="1:18" ht="22.8" customHeight="1" x14ac:dyDescent="0.25">
      <c r="A25" s="22"/>
      <c r="B25" s="30"/>
      <c r="C25" s="61"/>
      <c r="D25" s="61"/>
      <c r="E25" s="61"/>
      <c r="F25" s="61"/>
      <c r="G25" s="61"/>
      <c r="H25" s="61"/>
      <c r="I25" s="61"/>
      <c r="J25" s="61"/>
      <c r="K25" s="61"/>
    </row>
    <row r="26" spans="1:18" ht="22.8" customHeight="1" x14ac:dyDescent="0.25">
      <c r="A26" s="22"/>
      <c r="B26" s="30"/>
      <c r="C26" s="61"/>
      <c r="D26" s="61"/>
      <c r="E26" s="61"/>
      <c r="F26" s="61"/>
      <c r="G26" s="61"/>
      <c r="H26" s="61"/>
      <c r="I26" s="61"/>
      <c r="J26" s="61"/>
      <c r="K26" s="61"/>
    </row>
    <row r="27" spans="1:18" ht="22.8" customHeight="1" x14ac:dyDescent="0.25">
      <c r="A27" s="22"/>
      <c r="B27" s="30"/>
      <c r="C27" s="61"/>
      <c r="D27" s="61"/>
      <c r="E27" s="61"/>
      <c r="F27" s="61"/>
      <c r="G27" s="61"/>
      <c r="H27" s="61"/>
      <c r="I27" s="61"/>
      <c r="J27" s="61"/>
      <c r="K27" s="61"/>
    </row>
    <row r="28" spans="1:18" ht="22.8" customHeight="1" x14ac:dyDescent="0.25">
      <c r="A28" s="22"/>
      <c r="B28" s="30"/>
      <c r="C28" s="61"/>
      <c r="D28" s="61"/>
      <c r="E28" s="61"/>
      <c r="F28" s="61"/>
      <c r="G28" s="61"/>
      <c r="H28" s="61"/>
      <c r="I28" s="61"/>
      <c r="J28" s="61"/>
      <c r="K28" s="61"/>
    </row>
    <row r="29" spans="1:18" ht="22.8" customHeight="1" x14ac:dyDescent="0.25">
      <c r="A29" s="22"/>
      <c r="B29" s="30"/>
      <c r="C29" s="61"/>
      <c r="D29" s="61"/>
      <c r="E29" s="61"/>
      <c r="F29" s="61"/>
      <c r="G29" s="61"/>
      <c r="H29" s="61"/>
      <c r="I29" s="61"/>
      <c r="J29" s="61"/>
      <c r="K29" s="61"/>
    </row>
    <row r="30" spans="1:18" ht="22.8" customHeight="1" x14ac:dyDescent="0.25">
      <c r="A30" s="22"/>
      <c r="B30" s="30"/>
      <c r="C30" s="61"/>
      <c r="D30" s="61"/>
      <c r="E30" s="61"/>
      <c r="F30" s="61"/>
      <c r="G30" s="61"/>
      <c r="H30" s="61"/>
      <c r="I30" s="61"/>
      <c r="J30" s="61"/>
      <c r="K30" s="61"/>
    </row>
    <row r="31" spans="1:18" ht="22.8" customHeight="1" x14ac:dyDescent="0.25">
      <c r="A31" s="22"/>
      <c r="B31" s="30"/>
      <c r="C31" s="61"/>
      <c r="D31" s="61"/>
      <c r="E31" s="61"/>
      <c r="F31" s="61"/>
      <c r="G31" s="61"/>
      <c r="H31" s="61"/>
      <c r="I31" s="61"/>
      <c r="J31" s="61"/>
      <c r="K31" s="61"/>
    </row>
    <row r="32" spans="1:18" ht="22.8" customHeight="1" x14ac:dyDescent="0.25">
      <c r="A32" s="22"/>
      <c r="B32" s="30"/>
      <c r="C32" s="73"/>
      <c r="D32" s="73"/>
      <c r="E32" s="73"/>
      <c r="F32" s="73"/>
      <c r="G32" s="73"/>
      <c r="H32" s="73"/>
      <c r="I32" s="73"/>
      <c r="J32" s="73"/>
      <c r="K32" s="73"/>
    </row>
    <row r="33" spans="1:20" ht="22.8" customHeight="1" x14ac:dyDescent="0.25">
      <c r="A33" s="22"/>
      <c r="B33" s="30"/>
      <c r="C33" s="74"/>
      <c r="D33" s="74"/>
      <c r="E33" s="74"/>
      <c r="F33" s="74"/>
      <c r="G33" s="74"/>
      <c r="H33" s="74"/>
      <c r="I33" s="74"/>
      <c r="J33" s="74"/>
      <c r="K33" s="74"/>
    </row>
    <row r="34" spans="1:20" ht="22.8" customHeight="1" x14ac:dyDescent="0.25">
      <c r="A34" s="22"/>
      <c r="B34" s="30"/>
      <c r="C34" s="73"/>
      <c r="D34" s="73"/>
      <c r="E34" s="73"/>
      <c r="F34" s="73"/>
      <c r="G34" s="73"/>
      <c r="H34" s="73"/>
      <c r="I34" s="73"/>
      <c r="J34" s="73"/>
      <c r="K34" s="73"/>
    </row>
    <row r="35" spans="1:20" ht="22.8" customHeight="1" x14ac:dyDescent="0.25">
      <c r="A35" s="22"/>
      <c r="B35" s="30"/>
      <c r="C35" s="73"/>
      <c r="D35" s="73"/>
      <c r="E35" s="73"/>
      <c r="F35" s="73"/>
      <c r="G35" s="73"/>
      <c r="H35" s="73"/>
      <c r="I35" s="73"/>
      <c r="J35" s="73"/>
      <c r="K35" s="73"/>
    </row>
    <row r="36" spans="1:20" ht="18" customHeight="1" x14ac:dyDescent="0.25">
      <c r="A36" s="22"/>
      <c r="B36" s="30"/>
      <c r="C36" s="73"/>
      <c r="D36" s="73"/>
      <c r="E36" s="73"/>
      <c r="F36" s="73"/>
      <c r="G36" s="73"/>
      <c r="H36" s="73"/>
      <c r="I36" s="73"/>
      <c r="J36" s="73"/>
      <c r="K36" s="73"/>
    </row>
    <row r="37" spans="1:20" ht="18" customHeight="1" x14ac:dyDescent="0.25">
      <c r="A37" s="22"/>
      <c r="B37" s="30"/>
      <c r="C37" s="43"/>
      <c r="D37" s="43"/>
      <c r="E37" s="43"/>
      <c r="F37" s="43"/>
      <c r="G37" s="43"/>
      <c r="H37" s="43"/>
      <c r="I37" s="43"/>
      <c r="J37" s="43"/>
      <c r="K37" s="43"/>
    </row>
    <row r="38" spans="1:20" ht="18" customHeight="1" x14ac:dyDescent="0.25">
      <c r="A38" s="22"/>
      <c r="B38" s="30"/>
      <c r="C38" s="43"/>
      <c r="D38" s="43"/>
      <c r="E38" s="43"/>
      <c r="F38" s="43"/>
      <c r="G38" s="43"/>
      <c r="H38" s="43"/>
      <c r="I38" s="43"/>
      <c r="J38" s="43"/>
      <c r="K38" s="43"/>
    </row>
    <row r="39" spans="1:20" ht="12.75" customHeight="1" x14ac:dyDescent="0.25">
      <c r="A39" s="22"/>
      <c r="B39" s="15"/>
      <c r="C39" s="6"/>
      <c r="D39" s="44"/>
      <c r="E39" s="44"/>
      <c r="F39" s="41"/>
      <c r="G39" s="39"/>
      <c r="H39" s="39"/>
      <c r="I39" s="39"/>
      <c r="J39" s="39"/>
      <c r="K39" s="39"/>
      <c r="L39" s="54"/>
      <c r="M39" s="54"/>
      <c r="N39" s="54"/>
      <c r="O39" s="54"/>
      <c r="P39" s="54"/>
      <c r="Q39" s="54"/>
      <c r="R39" s="54"/>
      <c r="S39" s="54"/>
      <c r="T39" s="54"/>
    </row>
    <row r="40" spans="1:20" ht="14.4" x14ac:dyDescent="0.3">
      <c r="A40" s="94" t="s">
        <v>2</v>
      </c>
      <c r="B40" s="108"/>
      <c r="C40" s="6"/>
      <c r="D40" s="43"/>
      <c r="E40" s="43"/>
      <c r="G40" s="40"/>
      <c r="H40" s="40"/>
      <c r="I40" s="40"/>
      <c r="J40" s="40"/>
      <c r="K40" s="40"/>
    </row>
    <row r="41" spans="1:20" ht="14.4" x14ac:dyDescent="0.3">
      <c r="A41" s="42" t="s">
        <v>3</v>
      </c>
      <c r="B41" s="42"/>
      <c r="C41" s="43"/>
      <c r="D41" s="43"/>
      <c r="E41" s="43"/>
      <c r="G41" s="39"/>
      <c r="H41" s="39"/>
      <c r="I41" s="40"/>
      <c r="J41" s="34"/>
      <c r="K41" s="34"/>
    </row>
    <row r="42" spans="1:20" ht="14.4" x14ac:dyDescent="0.3">
      <c r="A42" s="42" t="s">
        <v>4</v>
      </c>
      <c r="B42"/>
      <c r="C42" s="43"/>
      <c r="D42" s="43"/>
      <c r="E42" s="43"/>
    </row>
    <row r="43" spans="1:20" ht="47.4" customHeight="1" x14ac:dyDescent="0.25">
      <c r="A43" s="106" t="s">
        <v>7</v>
      </c>
      <c r="B43" s="106"/>
      <c r="C43" s="106"/>
      <c r="D43" s="106"/>
      <c r="E43" s="106"/>
      <c r="F43" s="106"/>
      <c r="G43" s="106"/>
      <c r="H43" s="106"/>
      <c r="I43" s="106"/>
      <c r="J43" s="106"/>
    </row>
    <row r="44" spans="1:20" ht="58.2" customHeight="1" x14ac:dyDescent="0.25">
      <c r="A44" s="107" t="s">
        <v>6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20" x14ac:dyDescent="0.25">
      <c r="C45" s="43"/>
      <c r="D45" s="43"/>
      <c r="E45" s="43"/>
    </row>
    <row r="46" spans="1:20" x14ac:dyDescent="0.25">
      <c r="C46" s="43"/>
      <c r="D46" s="43"/>
      <c r="E46" s="43"/>
    </row>
    <row r="47" spans="1:20" x14ac:dyDescent="0.25">
      <c r="C47" s="43"/>
      <c r="D47" s="43"/>
      <c r="E47" s="43"/>
    </row>
    <row r="48" spans="1:20" x14ac:dyDescent="0.25">
      <c r="C48" s="43"/>
      <c r="D48" s="43"/>
      <c r="E48" s="43"/>
    </row>
    <row r="51" spans="3:15" x14ac:dyDescent="0.25">
      <c r="C51" s="61"/>
      <c r="D51" s="61"/>
      <c r="E51" s="61"/>
      <c r="F51" s="61"/>
      <c r="G51" s="61"/>
      <c r="H51" s="61"/>
      <c r="I51" s="61"/>
      <c r="J51" s="61"/>
      <c r="K51" s="73"/>
      <c r="L51" s="74"/>
      <c r="M51" s="73"/>
      <c r="N51" s="73"/>
      <c r="O51" s="73"/>
    </row>
    <row r="52" spans="3:15" x14ac:dyDescent="0.25">
      <c r="C52" s="61"/>
      <c r="D52" s="61"/>
      <c r="E52" s="61"/>
      <c r="F52" s="61"/>
      <c r="G52" s="61"/>
      <c r="H52" s="61"/>
      <c r="I52" s="61"/>
      <c r="J52" s="61"/>
      <c r="K52" s="73"/>
      <c r="L52" s="74"/>
      <c r="M52" s="73"/>
      <c r="N52" s="73"/>
      <c r="O52" s="73"/>
    </row>
    <row r="53" spans="3:15" x14ac:dyDescent="0.25">
      <c r="C53" s="61"/>
      <c r="D53" s="61"/>
      <c r="E53" s="61"/>
      <c r="F53" s="61"/>
      <c r="G53" s="61"/>
      <c r="H53" s="61"/>
      <c r="I53" s="61"/>
      <c r="J53" s="61"/>
      <c r="K53" s="73"/>
      <c r="L53" s="74"/>
      <c r="M53" s="73"/>
      <c r="N53" s="73"/>
      <c r="O53" s="73"/>
    </row>
    <row r="54" spans="3:15" x14ac:dyDescent="0.25">
      <c r="C54" s="61"/>
      <c r="D54" s="61"/>
      <c r="E54" s="61"/>
      <c r="F54" s="61"/>
      <c r="G54" s="61"/>
      <c r="H54" s="61"/>
      <c r="I54" s="61"/>
      <c r="J54" s="61"/>
      <c r="K54" s="73"/>
      <c r="L54" s="74"/>
      <c r="M54" s="73"/>
      <c r="N54" s="73"/>
      <c r="O54" s="73"/>
    </row>
    <row r="55" spans="3:15" x14ac:dyDescent="0.25">
      <c r="C55" s="61"/>
      <c r="D55" s="61"/>
      <c r="E55" s="61"/>
      <c r="F55" s="61"/>
      <c r="G55" s="61"/>
      <c r="H55" s="61"/>
      <c r="I55" s="61"/>
      <c r="J55" s="61"/>
      <c r="K55" s="73"/>
      <c r="L55" s="74"/>
      <c r="M55" s="73"/>
      <c r="N55" s="73"/>
      <c r="O55" s="73"/>
    </row>
    <row r="56" spans="3:15" x14ac:dyDescent="0.25">
      <c r="C56" s="61"/>
      <c r="D56" s="61"/>
      <c r="E56" s="61"/>
      <c r="F56" s="61"/>
      <c r="G56" s="61"/>
      <c r="H56" s="61"/>
      <c r="I56" s="61"/>
      <c r="J56" s="61"/>
      <c r="K56" s="73"/>
      <c r="L56" s="74"/>
      <c r="M56" s="73"/>
      <c r="N56" s="73"/>
      <c r="O56" s="73"/>
    </row>
    <row r="57" spans="3:15" x14ac:dyDescent="0.25">
      <c r="C57" s="61"/>
      <c r="D57" s="61"/>
      <c r="E57" s="61"/>
      <c r="F57" s="61"/>
      <c r="G57" s="61"/>
      <c r="H57" s="61"/>
      <c r="I57" s="61"/>
      <c r="J57" s="61"/>
      <c r="K57" s="73"/>
      <c r="L57" s="74"/>
      <c r="M57" s="73"/>
      <c r="N57" s="73"/>
      <c r="O57" s="73"/>
    </row>
    <row r="58" spans="3:15" x14ac:dyDescent="0.25">
      <c r="C58" s="61"/>
      <c r="D58" s="61"/>
      <c r="E58" s="61"/>
      <c r="F58" s="61"/>
      <c r="G58" s="61"/>
      <c r="H58" s="61"/>
      <c r="I58" s="61"/>
      <c r="J58" s="61"/>
      <c r="K58" s="73"/>
      <c r="L58" s="74"/>
      <c r="M58" s="73"/>
      <c r="N58" s="73"/>
      <c r="O58" s="73"/>
    </row>
    <row r="59" spans="3:15" x14ac:dyDescent="0.25">
      <c r="C59" s="61"/>
      <c r="D59" s="61"/>
      <c r="E59" s="61"/>
      <c r="F59" s="61"/>
      <c r="G59" s="61"/>
      <c r="H59" s="61"/>
      <c r="I59" s="61"/>
      <c r="J59" s="61"/>
      <c r="K59" s="73"/>
      <c r="L59" s="74"/>
      <c r="M59" s="73"/>
      <c r="N59" s="73"/>
      <c r="O59" s="73"/>
    </row>
  </sheetData>
  <sheetProtection algorithmName="SHA-512" hashValue="eZcRV2LMAOD6T4uHilmICe7CYXHzhGWSAIHrEyTOLLxZIQzJgPYv+FmPyLha2k6YVistgzDDn9MXc0t+Phlz2g==" saltValue="sekeQthVrZCJeij164PbtA==" spinCount="100000" sheet="1" objects="1" scenarios="1"/>
  <mergeCells count="23">
    <mergeCell ref="A21:B21"/>
    <mergeCell ref="A22:B22"/>
    <mergeCell ref="A2:B2"/>
    <mergeCell ref="A3:B3"/>
    <mergeCell ref="A4:B4"/>
    <mergeCell ref="A5:B5"/>
    <mergeCell ref="A6:B6"/>
    <mergeCell ref="A43:J43"/>
    <mergeCell ref="A44:J44"/>
    <mergeCell ref="A40:B40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</mergeCells>
  <hyperlinks>
    <hyperlink ref="A1" location="'0'!A1" display="'0'!A1"/>
    <hyperlink ref="A41" r:id="rId1"/>
    <hyperlink ref="A4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0</vt:lpstr>
      <vt:lpstr>1991-2010(пост.ціни 2010р.)</vt:lpstr>
      <vt:lpstr>Прод.2009-2025(ціни2016,2021)</vt:lpstr>
      <vt:lpstr>Індекс2010-2025(ціни 2016,2021)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</dc:creator>
  <cp:lastModifiedBy>Кучман Наталія Михайлівна</cp:lastModifiedBy>
  <dcterms:created xsi:type="dcterms:W3CDTF">2015-10-07T08:23:11Z</dcterms:created>
  <dcterms:modified xsi:type="dcterms:W3CDTF">2026-02-03T13:32:05Z</dcterms:modified>
</cp:coreProperties>
</file>