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d:\UsersNBU\004513\Desktop\на размещение\"/>
    </mc:Choice>
  </mc:AlternateContent>
  <bookViews>
    <workbookView xWindow="-585" yWindow="60" windowWidth="14865" windowHeight="11640" tabRatio="693"/>
  </bookViews>
  <sheets>
    <sheet name="0" sheetId="54" r:id="rId1"/>
    <sheet name="1" sheetId="84" r:id="rId2"/>
  </sheets>
  <calcPr calcId="162913"/>
</workbook>
</file>

<file path=xl/calcChain.xml><?xml version="1.0" encoding="utf-8"?>
<calcChain xmlns="http://schemas.openxmlformats.org/spreadsheetml/2006/main">
  <c r="A47" i="84" l="1"/>
  <c r="F8" i="54" l="1"/>
  <c r="M21" i="54" l="1"/>
  <c r="M20" i="54"/>
  <c r="M19" i="54"/>
  <c r="M18" i="54"/>
  <c r="M17" i="54"/>
  <c r="M16" i="54"/>
  <c r="D10" i="54" l="1"/>
  <c r="A26" i="84"/>
  <c r="A3" i="84"/>
  <c r="B40" i="84"/>
  <c r="A46" i="84"/>
  <c r="F15" i="54"/>
  <c r="F12" i="54"/>
  <c r="F2" i="54"/>
  <c r="I18" i="54"/>
  <c r="M15" i="54"/>
  <c r="I17" i="54"/>
  <c r="M14" i="54"/>
  <c r="I16" i="54"/>
  <c r="I15" i="54"/>
  <c r="I14" i="54"/>
  <c r="I12" i="54"/>
  <c r="I10" i="54"/>
  <c r="I8" i="54"/>
  <c r="I6" i="54"/>
  <c r="I4" i="54"/>
  <c r="I2" i="54"/>
  <c r="B44" i="84" l="1"/>
  <c r="B43" i="84"/>
  <c r="B42" i="84"/>
  <c r="B41" i="84"/>
  <c r="B39" i="84"/>
  <c r="B38" i="84"/>
  <c r="B37" i="84"/>
  <c r="B36" i="84"/>
  <c r="B35" i="84"/>
  <c r="B34" i="84"/>
  <c r="B33" i="84"/>
  <c r="B32" i="84"/>
  <c r="B31" i="84"/>
  <c r="B30" i="84"/>
  <c r="B29" i="84"/>
  <c r="B28" i="84"/>
  <c r="B27" i="84"/>
  <c r="A27" i="84"/>
  <c r="A4" i="84" l="1"/>
  <c r="B4" i="84" l="1"/>
  <c r="B25" i="84" l="1"/>
  <c r="B10" i="84"/>
  <c r="B8" i="84"/>
  <c r="B7" i="84"/>
  <c r="B24" i="84"/>
  <c r="B22" i="84"/>
  <c r="B23" i="84"/>
  <c r="B21" i="84"/>
  <c r="B20" i="84"/>
  <c r="B19" i="84"/>
  <c r="B18" i="84"/>
  <c r="B17" i="84"/>
  <c r="B16" i="84"/>
  <c r="B15" i="84"/>
  <c r="B14" i="84"/>
  <c r="B13" i="84"/>
  <c r="B12" i="84"/>
  <c r="B11" i="84"/>
  <c r="B9" i="84"/>
  <c r="B6" i="84"/>
  <c r="B5" i="84"/>
  <c r="B3" i="54"/>
  <c r="A1" i="84" l="1"/>
  <c r="F17" i="54" l="1"/>
</calcChain>
</file>

<file path=xl/sharedStrings.xml><?xml version="1.0" encoding="utf-8"?>
<sst xmlns="http://schemas.openxmlformats.org/spreadsheetml/2006/main" count="635" uniqueCount="3">
  <si>
    <t>…</t>
  </si>
  <si>
    <t>УКР</t>
  </si>
  <si>
    <t>ENG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</si>
</sst>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5">
    <numFmt numFmtId="164" formatCode="_-* #,##0.00_₴_-;\-* #,##0.00_₴_-;_-* &quot;-&quot;??_₴_-;_-@_-"/>
    <numFmt numFmtId="165" formatCode="#,##0&quot;р.&quot;;[Red]\-#,##0&quot;р.&quot;"/>
    <numFmt numFmtId="166" formatCode="#,##0.00&quot;р.&quot;;\-#,##0.00&quot;р.&quot;"/>
    <numFmt numFmtId="167" formatCode="_-* #,##0_р_._-;\-* #,##0_р_._-;_-* &quot;-&quot;_р_._-;_-@_-"/>
    <numFmt numFmtId="168" formatCode="_-* #,##0.00_р_._-;\-* #,##0.00_р_._-;_-* &quot;-&quot;??_р_._-;_-@_-"/>
    <numFmt numFmtId="169" formatCode="_-* #,##0\ _г_р_н_._-;\-* #,##0\ _г_р_н_._-;_-* &quot;-&quot;\ _г_р_н_._-;_-@_-"/>
    <numFmt numFmtId="170" formatCode="_-* #,##0.00\ _г_р_н_._-;\-* #,##0.00\ _г_р_н_._-;_-* &quot;-&quot;??\ _г_р_н_._-;_-@_-"/>
    <numFmt numFmtId="171" formatCode="0.0"/>
    <numFmt numFmtId="172" formatCode="&quot;$&quot;#,##0_);[Red]\(&quot;$&quot;#,##0\)"/>
    <numFmt numFmtId="173" formatCode="_(* #,##0.00_);_(* \(#,##0.00\);_(* &quot;-&quot;??_);_(@_)"/>
    <numFmt numFmtId="174" formatCode="#,##0.0"/>
    <numFmt numFmtId="175" formatCode="#."/>
    <numFmt numFmtId="176" formatCode="&quot;Ј&quot;#,##0.00;[Red]\-&quot;Ј&quot;#,##0.00"/>
    <numFmt numFmtId="177" formatCode="General_)"/>
    <numFmt numFmtId="178" formatCode="#,##0.000"/>
    <numFmt numFmtId="179" formatCode="&quot;   &quot;@"/>
    <numFmt numFmtId="180" formatCode="&quot;      &quot;@"/>
    <numFmt numFmtId="181" formatCode="&quot;         &quot;@"/>
    <numFmt numFmtId="182" formatCode="&quot;            &quot;@"/>
    <numFmt numFmtId="183" formatCode="&quot;               &quot;@"/>
    <numFmt numFmtId="184" formatCode="0.000_)"/>
    <numFmt numFmtId="185" formatCode="_(* #,##0_);_(* \(#,##0\);_(* &quot;-&quot;_);_(@_)"/>
    <numFmt numFmtId="186" formatCode="_-&quot;$&quot;* #,##0_-;\-&quot;$&quot;* #,##0_-;_-&quot;$&quot;* &quot;-&quot;_-;_-@_-"/>
    <numFmt numFmtId="187" formatCode="_([$€-2]* #,##0.00_);_([$€-2]* \(#,##0.00\);_([$€-2]* &quot;-&quot;??_)"/>
    <numFmt numFmtId="188" formatCode="_-* #,##0\ _F_t_-;\-* #,##0\ _F_t_-;_-* &quot;-&quot;\ _F_t_-;_-@_-"/>
    <numFmt numFmtId="189" formatCode="_-* #,##0.00\ _F_t_-;\-* #,##0.00\ _F_t_-;_-* &quot;-&quot;??\ _F_t_-;_-@_-"/>
    <numFmt numFmtId="190" formatCode="[&gt;0.05]#,##0.0;[&lt;-0.05]\-#,##0.0;\-\-&quot; &quot;;"/>
    <numFmt numFmtId="191" formatCode="[&gt;0.5]#,##0;[&lt;-0.5]\-#,##0;\-\-&quot; &quot;;"/>
    <numFmt numFmtId="192" formatCode="#,##0\ &quot;Kč&quot;;\-#,##0\ &quot;Kč&quot;"/>
    <numFmt numFmtId="193" formatCode="&quot;$&quot;#,##0_);\(&quot;$&quot;#,##0\)"/>
    <numFmt numFmtId="194" formatCode="_(&quot;$&quot;* #,##0_);_(&quot;$&quot;* \(#,##0\);_(&quot;$&quot;* &quot;-&quot;_);_(@_)"/>
    <numFmt numFmtId="195" formatCode="_(&quot;$&quot;* #,##0.00_);_(&quot;$&quot;* \(#,##0.00\);_(&quot;$&quot;* &quot;-&quot;??_);_(@_)"/>
    <numFmt numFmtId="196" formatCode="[&gt;=0.05]#,##0.0;[&lt;=-0.05]\-#,##0.0;?0.0"/>
    <numFmt numFmtId="197" formatCode="_-* #,##0\ &quot;Ft&quot;_-;\-* #,##0\ &quot;Ft&quot;_-;_-* &quot;-&quot;\ &quot;Ft&quot;_-;_-@_-"/>
    <numFmt numFmtId="198" formatCode="_-* #,##0.00\ &quot;Ft&quot;_-;\-* #,##0.00\ &quot;Ft&quot;_-;_-* &quot;-&quot;??\ &quot;Ft&quot;_-;_-@_-"/>
    <numFmt numFmtId="199" formatCode="[Black]#,##0.0;[Black]\-#,##0.0;;"/>
    <numFmt numFmtId="200" formatCode="[Black][&gt;0.05]#,##0.0;[Black][&lt;-0.05]\-#,##0.0;;"/>
    <numFmt numFmtId="201" formatCode="[Black][&gt;0.5]#,##0;[Black][&lt;-0.5]\-#,##0;;"/>
    <numFmt numFmtId="202" formatCode="#,##0.0____"/>
    <numFmt numFmtId="203" formatCode="_-* #,##0\ _р_._-;\-* #,##0\ _р_._-;_-* &quot;-&quot;\ _р_._-;_-@_-"/>
    <numFmt numFmtId="204" formatCode="_-* #,##0.00\ &quot;р.&quot;_-;\-* #,##0.00\ &quot;р.&quot;_-;_-* &quot;-&quot;??\ &quot;р.&quot;_-;_-@_-"/>
    <numFmt numFmtId="205" formatCode="_-* #,##0.00\ _р_._-;\-* #,##0.00\ _р_._-;_-* &quot;-&quot;??\ _р_._-;_-@_-"/>
    <numFmt numFmtId="206" formatCode="#,##0.0_ ;[Red]\-#,##0.0\ "/>
    <numFmt numFmtId="207" formatCode="#,##0;[Red]\(#,##0\)"/>
    <numFmt numFmtId="208" formatCode="_-[$€-2]* #,##0.00_-;\-[$€-2]* #,##0.00_-;_-[$€-2]* &quot;-&quot;??_-"/>
    <numFmt numFmtId="209" formatCode="#,#00"/>
    <numFmt numFmtId="210" formatCode="###\ ##0.000"/>
    <numFmt numFmtId="211" formatCode="#,"/>
    <numFmt numFmtId="212" formatCode="0_)"/>
    <numFmt numFmtId="213" formatCode="&quot;Cr$&quot;#,##0_);[Red]\(&quot;Cr$&quot;#,##0\)"/>
    <numFmt numFmtId="214" formatCode="&quot;Cr$&quot;#,##0.00_);[Red]\(&quot;Cr$&quot;#,##0.00\)"/>
    <numFmt numFmtId="215" formatCode="\$#,"/>
    <numFmt numFmtId="216" formatCode="&quot;$&quot;#,#00"/>
    <numFmt numFmtId="217" formatCode="&quot;$&quot;#,"/>
    <numFmt numFmtId="218" formatCode="[$-418]d\-mmm\-yy;@"/>
    <numFmt numFmtId="219" formatCode="%#,#00"/>
    <numFmt numFmtId="220" formatCode="#.##000"/>
    <numFmt numFmtId="221" formatCode="dd\-mmm\-yy_)"/>
    <numFmt numFmtId="222" formatCode="#.##0,"/>
    <numFmt numFmtId="223" formatCode="#,##0.000000"/>
    <numFmt numFmtId="224" formatCode="General\ \ \ \ \ \ "/>
    <numFmt numFmtId="225" formatCode="0.0\ \ \ \ \ \ \ \ "/>
    <numFmt numFmtId="226" formatCode="mmmm\ yyyy"/>
    <numFmt numFmtId="227" formatCode="[$-409]d\-mmm\-yy;@"/>
    <numFmt numFmtId="228" formatCode="0.0;\(0.0\);\ ;\-"/>
  </numFmts>
  <fonts count="210">
    <font>
      <sz val="10"/>
      <name val="Times New Roman"/>
      <charset val="204"/>
    </font>
    <font>
      <sz val="11"/>
      <color theme="1"/>
      <name val="Calibri"/>
      <family val="2"/>
      <charset val="204"/>
      <scheme val="minor"/>
    </font>
    <font>
      <sz val="11"/>
      <color theme="1"/>
      <name val="Calibri"/>
      <family val="2"/>
      <charset val="204"/>
      <scheme val="minor"/>
    </font>
    <font>
      <sz val="10"/>
      <name val="Times New Roman"/>
      <family val="1"/>
      <charset val="204"/>
    </font>
    <font>
      <u/>
      <sz val="11"/>
      <color indexed="12"/>
      <name val="Times New Roman Cyr"/>
      <charset val="204"/>
    </font>
    <font>
      <sz val="10"/>
      <name val="MS Sans Serif"/>
      <family val="2"/>
      <charset val="204"/>
    </font>
    <font>
      <sz val="1"/>
      <color indexed="16"/>
      <name val="Courier"/>
      <family val="1"/>
      <charset val="204"/>
    </font>
    <font>
      <b/>
      <sz val="1"/>
      <color indexed="16"/>
      <name val="Courier"/>
      <family val="1"/>
      <charset val="204"/>
    </font>
    <font>
      <sz val="10"/>
      <color indexed="8"/>
      <name val="Arial"/>
      <family val="2"/>
      <charset val="204"/>
    </font>
    <font>
      <sz val="10"/>
      <name val="TimesET"/>
    </font>
    <font>
      <u/>
      <sz val="11"/>
      <color indexed="36"/>
      <name val="Times New Roman Cyr"/>
      <charset val="204"/>
    </font>
    <font>
      <sz val="10"/>
      <name val="Arial Cyr"/>
      <charset val="204"/>
    </font>
    <font>
      <b/>
      <sz val="10"/>
      <name val="Arial Cyr"/>
      <charset val="204"/>
    </font>
    <font>
      <i/>
      <sz val="10"/>
      <name val="Arial Cyr"/>
      <charset val="204"/>
    </font>
    <font>
      <b/>
      <sz val="12"/>
      <name val="Times New Roman"/>
      <family val="1"/>
      <charset val="204"/>
    </font>
    <font>
      <sz val="12"/>
      <name val="Times New Roman"/>
      <family val="1"/>
      <charset val="204"/>
    </font>
    <font>
      <b/>
      <sz val="12"/>
      <color indexed="9"/>
      <name val="Times New Roman"/>
      <family val="1"/>
      <charset val="204"/>
    </font>
    <font>
      <sz val="10"/>
      <name val="Times New Roman"/>
      <family val="1"/>
      <charset val="204"/>
    </font>
    <font>
      <sz val="8"/>
      <name val="Arial Cyr"/>
      <charset val="204"/>
    </font>
    <font>
      <sz val="10"/>
      <name val="Tms Rmn"/>
    </font>
    <font>
      <sz val="16"/>
      <name val="Times New Roman"/>
      <family val="1"/>
      <charset val="204"/>
    </font>
    <font>
      <i/>
      <sz val="12"/>
      <name val="Times New Roman"/>
      <family val="1"/>
      <charset val="204"/>
    </font>
    <font>
      <sz val="8"/>
      <color indexed="55"/>
      <name val="Arial Cyr"/>
      <charset val="204"/>
    </font>
    <font>
      <b/>
      <sz val="10"/>
      <name val="UkrainianBaltica"/>
      <family val="1"/>
      <charset val="204"/>
    </font>
    <font>
      <sz val="10"/>
      <name val="Arial"/>
      <family val="2"/>
      <charset val="204"/>
    </font>
    <font>
      <sz val="10"/>
      <name val="Arial Cyr"/>
    </font>
    <font>
      <b/>
      <sz val="12"/>
      <color indexed="8"/>
      <name val="Times New Roman"/>
      <family val="1"/>
      <charset val="204"/>
    </font>
    <font>
      <sz val="12"/>
      <color indexed="8"/>
      <name val="Times New Roman"/>
      <family val="1"/>
      <charset val="204"/>
    </font>
    <font>
      <sz val="10"/>
      <color indexed="10"/>
      <name val="Arial Cyr"/>
      <charset val="204"/>
    </font>
    <font>
      <sz val="11"/>
      <color indexed="8"/>
      <name val="Calibri"/>
      <family val="2"/>
    </font>
    <font>
      <sz val="10"/>
      <name val="Helv"/>
      <charset val="204"/>
    </font>
    <font>
      <sz val="28"/>
      <name val="Times New Roman"/>
      <family val="1"/>
      <charset val="204"/>
    </font>
    <font>
      <i/>
      <sz val="10"/>
      <name val="Times New Roman"/>
      <family val="1"/>
      <charset val="204"/>
    </font>
    <font>
      <i/>
      <sz val="12"/>
      <color indexed="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family val="2"/>
      <charset val="204"/>
    </font>
    <font>
      <sz val="9"/>
      <name val="Times New Roman"/>
      <family val="1"/>
    </font>
    <font>
      <sz val="10"/>
      <name val="Arial"/>
      <family val="2"/>
    </font>
    <font>
      <sz val="11"/>
      <color indexed="9"/>
      <name val="Calibri"/>
      <family val="2"/>
    </font>
    <font>
      <sz val="8"/>
      <color indexed="12"/>
      <name val="Helv"/>
    </font>
    <font>
      <sz val="10"/>
      <name val="Geneva"/>
      <family val="2"/>
    </font>
    <font>
      <sz val="8"/>
      <color indexed="12"/>
      <name val="Helv"/>
      <family val="2"/>
    </font>
    <font>
      <sz val="11"/>
      <color indexed="20"/>
      <name val="Calibri"/>
      <family val="2"/>
    </font>
    <font>
      <b/>
      <sz val="11"/>
      <color indexed="52"/>
      <name val="Calibri"/>
      <family val="2"/>
    </font>
    <font>
      <sz val="10"/>
      <name val="Arial CE"/>
      <family val="2"/>
      <charset val="238"/>
    </font>
    <font>
      <b/>
      <sz val="11"/>
      <color indexed="9"/>
      <name val="Calibri"/>
      <family val="2"/>
    </font>
    <font>
      <b/>
      <sz val="10"/>
      <color indexed="8"/>
      <name val="Verdana"/>
      <family val="2"/>
    </font>
    <font>
      <i/>
      <sz val="10"/>
      <color indexed="8"/>
      <name val="Verdana"/>
      <family val="2"/>
    </font>
    <font>
      <sz val="11"/>
      <color indexed="8"/>
      <name val="Verdana"/>
      <family val="2"/>
    </font>
    <font>
      <b/>
      <sz val="11"/>
      <color indexed="8"/>
      <name val="Verdana"/>
      <family val="2"/>
    </font>
    <font>
      <b/>
      <sz val="13"/>
      <color indexed="9"/>
      <name val="Verdana"/>
      <family val="2"/>
    </font>
    <font>
      <sz val="11"/>
      <color indexed="8"/>
      <name val="Arial"/>
      <family val="2"/>
    </font>
    <font>
      <sz val="11"/>
      <name val="Tms Rmn"/>
      <family val="1"/>
    </font>
    <font>
      <sz val="10"/>
      <name val="Times New Roman"/>
      <family val="1"/>
    </font>
    <font>
      <sz val="9"/>
      <name val="Times"/>
      <family val="1"/>
    </font>
    <font>
      <sz val="8"/>
      <name val="Tahoma"/>
      <family val="2"/>
    </font>
    <font>
      <sz val="10"/>
      <name val="Helv"/>
    </font>
    <font>
      <sz val="12"/>
      <name val="TIMES"/>
      <family val="1"/>
    </font>
    <font>
      <sz val="8"/>
      <name val="Times New Roman"/>
      <family val="1"/>
    </font>
    <font>
      <i/>
      <sz val="11"/>
      <color indexed="23"/>
      <name val="Calibri"/>
      <family val="2"/>
    </font>
    <font>
      <sz val="10"/>
      <name val="MS Sans Serif"/>
      <family val="2"/>
    </font>
    <font>
      <sz val="1"/>
      <color indexed="8"/>
      <name val="Courier"/>
      <family val="3"/>
    </font>
    <font>
      <i/>
      <sz val="1"/>
      <color indexed="8"/>
      <name val="Courier"/>
      <family val="3"/>
    </font>
    <font>
      <b/>
      <sz val="12"/>
      <name val="Helv"/>
    </font>
    <font>
      <sz val="14"/>
      <name val="Helv"/>
    </font>
    <font>
      <sz val="12"/>
      <name val="Helv"/>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CE"/>
      <charset val="238"/>
    </font>
    <font>
      <u/>
      <sz val="11"/>
      <color indexed="12"/>
      <name val="Calibri"/>
      <family val="2"/>
    </font>
    <font>
      <u/>
      <sz val="10"/>
      <color indexed="12"/>
      <name val="Times New Roman"/>
      <family val="1"/>
    </font>
    <font>
      <sz val="11"/>
      <color indexed="62"/>
      <name val="Calibri"/>
      <family val="2"/>
    </font>
    <font>
      <sz val="10"/>
      <name val="CTimesRoman"/>
      <family val="2"/>
    </font>
    <font>
      <sz val="11"/>
      <color indexed="52"/>
      <name val="Calibri"/>
      <family val="2"/>
    </font>
    <font>
      <sz val="8"/>
      <color indexed="8"/>
      <name val="Helv"/>
    </font>
    <font>
      <u/>
      <sz val="10"/>
      <color indexed="36"/>
      <name val="Times New Roman CE"/>
      <charset val="238"/>
    </font>
    <font>
      <sz val="10"/>
      <name val="Courier"/>
      <family val="3"/>
    </font>
    <font>
      <sz val="11"/>
      <color indexed="60"/>
      <name val="Calibri"/>
      <family val="2"/>
    </font>
    <font>
      <sz val="11"/>
      <name val="Tms Rmn"/>
    </font>
    <font>
      <sz val="10"/>
      <name val="Times New Roman CE"/>
      <family val="1"/>
      <charset val="238"/>
    </font>
    <font>
      <sz val="14"/>
      <name val="Times New Roman CE"/>
      <charset val="238"/>
    </font>
    <font>
      <b/>
      <sz val="11"/>
      <color indexed="63"/>
      <name val="Calibri"/>
      <family val="2"/>
    </font>
    <font>
      <sz val="10"/>
      <color indexed="10"/>
      <name val="MS Sans Serif"/>
      <family val="2"/>
    </font>
    <font>
      <sz val="8"/>
      <name val="Helv"/>
    </font>
    <font>
      <b/>
      <sz val="10"/>
      <name val="Tms Rmn"/>
      <family val="1"/>
    </font>
    <font>
      <b/>
      <sz val="18"/>
      <color indexed="56"/>
      <name val="Cambria"/>
      <family val="2"/>
    </font>
    <font>
      <b/>
      <sz val="11"/>
      <color indexed="8"/>
      <name val="Calibri"/>
      <family val="2"/>
    </font>
    <font>
      <sz val="11"/>
      <color indexed="10"/>
      <name val="Calibri"/>
      <family val="2"/>
    </font>
    <font>
      <b/>
      <sz val="18"/>
      <name val="Arial CE"/>
      <family val="2"/>
      <charset val="238"/>
    </font>
    <font>
      <b/>
      <sz val="12"/>
      <name val="Arial CE"/>
      <family val="2"/>
      <charset val="238"/>
    </font>
    <font>
      <sz val="12"/>
      <name val="Times New Roman"/>
      <family val="1"/>
    </font>
    <font>
      <sz val="12"/>
      <color indexed="24"/>
      <name val="Modern"/>
      <family val="3"/>
      <charset val="255"/>
    </font>
    <font>
      <b/>
      <sz val="18"/>
      <color indexed="24"/>
      <name val="Modern"/>
      <family val="3"/>
      <charset val="255"/>
    </font>
    <font>
      <b/>
      <sz val="12"/>
      <color indexed="24"/>
      <name val="Modern"/>
      <family val="3"/>
      <charset val="255"/>
    </font>
    <font>
      <sz val="20"/>
      <name val="Times New Roman"/>
      <family val="1"/>
      <charset val="204"/>
    </font>
    <font>
      <sz val="10"/>
      <name val="UkrainianBaltica"/>
    </font>
    <font>
      <b/>
      <sz val="11"/>
      <color indexed="10"/>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19"/>
      <name val="Calibri"/>
      <family val="2"/>
      <charset val="204"/>
    </font>
    <font>
      <b/>
      <sz val="10"/>
      <name val="Arial"/>
      <family val="2"/>
      <charset val="204"/>
    </font>
    <font>
      <i/>
      <sz val="12"/>
      <color indexed="10"/>
      <name val="Times New Roman"/>
      <family val="1"/>
      <charset val="204"/>
    </font>
    <font>
      <b/>
      <sz val="12"/>
      <color theme="1"/>
      <name val="Times New Roman"/>
      <family val="1"/>
      <charset val="204"/>
    </font>
    <font>
      <sz val="10"/>
      <color indexed="8"/>
      <name val="Verdana"/>
      <family val="2"/>
    </font>
    <font>
      <sz val="10"/>
      <color indexed="54"/>
      <name val="Verdana"/>
      <family val="2"/>
    </font>
    <font>
      <b/>
      <sz val="12"/>
      <name val="Arial"/>
      <family val="2"/>
      <charset val="204"/>
    </font>
    <font>
      <sz val="9"/>
      <name val="Tms Rmn"/>
    </font>
    <font>
      <sz val="10"/>
      <name val="FreeSet"/>
      <family val="2"/>
    </font>
    <font>
      <b/>
      <sz val="1"/>
      <color indexed="8"/>
      <name val="Courier"/>
      <family val="3"/>
    </font>
    <font>
      <u/>
      <sz val="10"/>
      <color indexed="12"/>
      <name val="Courier"/>
      <family val="3"/>
    </font>
    <font>
      <u/>
      <sz val="10"/>
      <color indexed="36"/>
      <name val="Courier"/>
      <family val="3"/>
    </font>
    <font>
      <u/>
      <sz val="5"/>
      <color indexed="12"/>
      <name val="Courier"/>
      <family val="3"/>
    </font>
    <font>
      <u/>
      <sz val="12"/>
      <color indexed="12"/>
      <name val="Times New Roman"/>
      <family val="1"/>
    </font>
    <font>
      <u/>
      <sz val="10"/>
      <color indexed="12"/>
      <name val="Segoe UI"/>
      <family val="2"/>
    </font>
    <font>
      <u/>
      <sz val="10"/>
      <color indexed="36"/>
      <name val="Arial"/>
      <family val="2"/>
    </font>
    <font>
      <b/>
      <sz val="14"/>
      <name val="Arial"/>
      <family val="2"/>
      <charset val="204"/>
    </font>
    <font>
      <b/>
      <sz val="12"/>
      <color indexed="9"/>
      <name val="Arial"/>
      <family val="2"/>
      <charset val="204"/>
    </font>
    <font>
      <b/>
      <i/>
      <sz val="14"/>
      <name val="Arial"/>
      <family val="2"/>
      <charset val="204"/>
    </font>
    <font>
      <b/>
      <i/>
      <sz val="14"/>
      <color indexed="9"/>
      <name val="Arial"/>
      <family val="2"/>
      <charset val="204"/>
    </font>
    <font>
      <b/>
      <i/>
      <sz val="12"/>
      <color indexed="9"/>
      <name val="Arial"/>
      <family val="2"/>
      <charset val="204"/>
    </font>
    <font>
      <b/>
      <sz val="11"/>
      <name val="Arial"/>
      <family val="2"/>
      <charset val="204"/>
    </font>
    <font>
      <b/>
      <sz val="11"/>
      <color indexed="9"/>
      <name val="Arial"/>
      <family val="2"/>
      <charset val="204"/>
    </font>
    <font>
      <sz val="12"/>
      <color indexed="9"/>
      <name val="Bookman Old Style"/>
      <family val="1"/>
      <charset val="204"/>
    </font>
    <font>
      <sz val="11"/>
      <name val="Arial"/>
      <family val="2"/>
      <charset val="204"/>
    </font>
    <font>
      <sz val="11"/>
      <color indexed="9"/>
      <name val="Arial"/>
      <family val="2"/>
      <charset val="204"/>
    </font>
    <font>
      <i/>
      <sz val="11"/>
      <name val="Arial"/>
      <family val="2"/>
      <charset val="204"/>
    </font>
    <font>
      <b/>
      <i/>
      <sz val="11"/>
      <color indexed="9"/>
      <name val="Arial"/>
      <family val="2"/>
      <charset val="204"/>
    </font>
    <font>
      <u/>
      <sz val="10"/>
      <name val="Times New Roman"/>
      <family val="1"/>
    </font>
    <font>
      <sz val="12"/>
      <name val="Arial"/>
      <family val="2"/>
    </font>
    <font>
      <sz val="12"/>
      <name val="Tms Rmn"/>
    </font>
    <font>
      <sz val="10"/>
      <color indexed="8"/>
      <name val="Segoe UI"/>
      <family val="2"/>
    </font>
    <font>
      <sz val="10"/>
      <name val="Segoe UI"/>
      <family val="2"/>
    </font>
    <font>
      <sz val="10"/>
      <color theme="1"/>
      <name val="Segoe UI"/>
      <family val="2"/>
    </font>
    <font>
      <sz val="11"/>
      <color theme="1"/>
      <name val="Calibri"/>
      <family val="2"/>
      <scheme val="minor"/>
    </font>
    <font>
      <b/>
      <sz val="11"/>
      <color indexed="18"/>
      <name val="Arial"/>
      <family val="2"/>
    </font>
    <font>
      <b/>
      <i/>
      <sz val="11"/>
      <color indexed="18"/>
      <name val="Arial"/>
      <family val="2"/>
    </font>
    <font>
      <sz val="9"/>
      <name val="Arial"/>
      <family val="2"/>
    </font>
    <font>
      <sz val="12"/>
      <color indexed="9"/>
      <name val="MS Sans Serif"/>
      <family val="2"/>
    </font>
    <font>
      <sz val="11"/>
      <color indexed="9"/>
      <name val="Arial"/>
      <family val="2"/>
    </font>
    <font>
      <sz val="11"/>
      <name val="Arial"/>
      <family val="2"/>
    </font>
    <font>
      <b/>
      <sz val="11"/>
      <color indexed="9"/>
      <name val="Arial"/>
      <family val="2"/>
    </font>
    <font>
      <b/>
      <sz val="11"/>
      <color indexed="18"/>
      <name val="Arial Narrow"/>
      <family val="2"/>
    </font>
    <font>
      <b/>
      <sz val="11"/>
      <color indexed="9"/>
      <name val="Arial Narrow"/>
      <family val="2"/>
    </font>
    <font>
      <sz val="11"/>
      <color indexed="18"/>
      <name val="Arial"/>
      <family val="2"/>
    </font>
    <font>
      <sz val="10"/>
      <color indexed="56"/>
      <name val="arial"/>
      <family val="2"/>
    </font>
    <font>
      <sz val="10"/>
      <color indexed="18"/>
      <name val="Arial"/>
      <family val="2"/>
    </font>
    <font>
      <sz val="10"/>
      <color indexed="9"/>
      <name val="Arial"/>
      <family val="2"/>
    </font>
    <font>
      <sz val="12"/>
      <color indexed="56"/>
      <name val="Arial"/>
      <family val="2"/>
    </font>
    <font>
      <i/>
      <sz val="12"/>
      <color indexed="56"/>
      <name val="Arial"/>
      <family val="2"/>
    </font>
    <font>
      <sz val="11"/>
      <color indexed="56"/>
      <name val="Arial"/>
      <family val="2"/>
    </font>
    <font>
      <i/>
      <sz val="11"/>
      <color indexed="56"/>
      <name val="Arial"/>
      <family val="2"/>
    </font>
    <font>
      <b/>
      <sz val="11"/>
      <color indexed="56"/>
      <name val="Arial"/>
      <family val="2"/>
    </font>
    <font>
      <b/>
      <i/>
      <sz val="11"/>
      <color indexed="56"/>
      <name val="Arial"/>
      <family val="2"/>
    </font>
    <font>
      <sz val="18"/>
      <color indexed="18"/>
      <name val="Arial"/>
      <family val="2"/>
    </font>
    <font>
      <sz val="11"/>
      <color indexed="10"/>
      <name val="Arial"/>
      <family val="2"/>
    </font>
    <font>
      <b/>
      <sz val="18"/>
      <color indexed="8"/>
      <name val="Cambria"/>
      <family val="1"/>
    </font>
    <font>
      <b/>
      <sz val="10"/>
      <name val="Times New Roman"/>
      <family val="1"/>
    </font>
    <font>
      <b/>
      <i/>
      <sz val="10"/>
      <name val="Times New Roman"/>
      <family val="1"/>
    </font>
    <font>
      <vertAlign val="superscript"/>
      <sz val="9"/>
      <color indexed="8"/>
      <name val="Times New Roman"/>
      <family val="1"/>
    </font>
    <font>
      <sz val="9"/>
      <color indexed="8"/>
      <name val="Times New Roman"/>
      <family val="1"/>
    </font>
    <font>
      <sz val="12"/>
      <name val="Journal"/>
    </font>
    <font>
      <sz val="10"/>
      <name val="Tahoma"/>
      <family val="2"/>
      <charset val="204"/>
    </font>
    <font>
      <sz val="10"/>
      <name val="Petersburg"/>
    </font>
    <font>
      <sz val="10"/>
      <name val="Times New Roman"/>
      <family val="1"/>
      <charset val="204"/>
    </font>
    <font>
      <b/>
      <sz val="12"/>
      <color rgb="FF000000"/>
      <name val="Times New Roman"/>
      <family val="1"/>
      <charset val="204"/>
    </font>
    <font>
      <u/>
      <sz val="11"/>
      <color theme="10"/>
      <name val="Calibri"/>
      <family val="2"/>
      <charset val="204"/>
      <scheme val="minor"/>
    </font>
    <font>
      <u/>
      <sz val="11"/>
      <color theme="10"/>
      <name val="Times New Roman"/>
      <family val="1"/>
      <charset val="204"/>
    </font>
    <font>
      <b/>
      <i/>
      <u/>
      <sz val="10"/>
      <color rgb="FFFF0000"/>
      <name val="Arial"/>
      <family val="2"/>
      <charset val="204"/>
    </font>
    <font>
      <b/>
      <i/>
      <u/>
      <sz val="11"/>
      <color rgb="FFFF0000"/>
      <name val="Times New Roman"/>
      <family val="1"/>
      <charset val="204"/>
    </font>
    <font>
      <sz val="11"/>
      <name val="Times New Roman"/>
      <family val="1"/>
      <charset val="204"/>
    </font>
    <font>
      <b/>
      <sz val="11"/>
      <name val="Times New Roman"/>
      <family val="1"/>
      <charset val="204"/>
    </font>
    <font>
      <sz val="10"/>
      <color theme="1"/>
      <name val="Times New Roman"/>
      <family val="1"/>
      <charset val="204"/>
    </font>
    <font>
      <b/>
      <sz val="26"/>
      <color rgb="FF0070C0"/>
      <name val="Times New Roman"/>
      <family val="1"/>
      <charset val="204"/>
    </font>
    <font>
      <b/>
      <sz val="14"/>
      <name val="Times New Roman"/>
      <family val="1"/>
      <charset val="204"/>
    </font>
    <font>
      <sz val="12"/>
      <color rgb="FF000000"/>
      <name val="Times New Roman"/>
      <family val="1"/>
      <charset val="204"/>
    </font>
    <font>
      <b/>
      <sz val="22"/>
      <name val="Times New Roman"/>
      <family val="1"/>
      <charset val="204"/>
    </font>
    <font>
      <b/>
      <sz val="24"/>
      <name val="Times New Roman"/>
      <family val="1"/>
      <charset val="204"/>
    </font>
    <font>
      <b/>
      <sz val="14"/>
      <color indexed="9"/>
      <name val="Times New Roman"/>
      <family val="1"/>
      <charset val="204"/>
    </font>
    <font>
      <u/>
      <sz val="14"/>
      <color theme="10"/>
      <name val="Times New Roman"/>
      <family val="1"/>
      <charset val="204"/>
    </font>
    <font>
      <b/>
      <i/>
      <sz val="14"/>
      <color indexed="10"/>
      <name val="Times New Roman"/>
      <family val="1"/>
      <charset val="204"/>
    </font>
    <font>
      <sz val="10"/>
      <color rgb="FFF0FEE6"/>
      <name val="Arial Cyr"/>
      <charset val="204"/>
    </font>
    <font>
      <b/>
      <sz val="16"/>
      <name val="Times New Roman"/>
      <family val="1"/>
      <charset val="204"/>
    </font>
    <font>
      <sz val="10"/>
      <color rgb="FF000000"/>
      <name val="Times New Roman"/>
      <family val="1"/>
      <charset val="204"/>
    </font>
    <font>
      <b/>
      <i/>
      <u/>
      <sz val="12"/>
      <color rgb="FFFF0000"/>
      <name val="Times New Roman"/>
      <family val="1"/>
      <charset val="204"/>
    </font>
    <font>
      <b/>
      <u/>
      <sz val="14"/>
      <name val="Times New Roman"/>
      <family val="1"/>
      <charset val="204"/>
    </font>
    <font>
      <b/>
      <i/>
      <sz val="14"/>
      <name val="Times New Roman"/>
      <family val="1"/>
      <charset val="204"/>
    </font>
    <font>
      <b/>
      <sz val="14"/>
      <color indexed="55"/>
      <name val="Times New Roman"/>
      <family val="1"/>
      <charset val="204"/>
    </font>
    <font>
      <sz val="11"/>
      <name val="Times New Roman Cyr"/>
      <family val="1"/>
      <charset val="204"/>
    </font>
    <font>
      <b/>
      <sz val="14"/>
      <color rgb="FF005B2B"/>
      <name val="Times New Roman"/>
      <family val="1"/>
      <charset val="204"/>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56"/>
      </patternFill>
    </fill>
    <fill>
      <patternFill patternType="solid">
        <fgColor indexed="54"/>
      </patternFill>
    </fill>
    <fill>
      <patternFill patternType="solid">
        <fgColor indexed="9"/>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21"/>
        <bgColor indexed="64"/>
      </patternFill>
    </fill>
    <fill>
      <patternFill patternType="lightUp">
        <fgColor indexed="54"/>
        <bgColor indexed="41"/>
      </patternFill>
    </fill>
    <fill>
      <patternFill patternType="solid">
        <fgColor indexed="26"/>
        <bgColor indexed="64"/>
      </patternFill>
    </fill>
    <fill>
      <patternFill patternType="solid">
        <fgColor rgb="FFC4D79B"/>
        <bgColor indexed="64"/>
      </patternFill>
    </fill>
    <fill>
      <patternFill patternType="solid">
        <fgColor rgb="FFEBF1DE"/>
        <bgColor indexed="64"/>
      </patternFill>
    </fill>
    <fill>
      <patternFill patternType="solid">
        <fgColor theme="6" tint="0.39997558519241921"/>
        <bgColor indexed="64"/>
      </patternFill>
    </fill>
    <fill>
      <patternFill patternType="solid">
        <fgColor theme="0" tint="-4.9989318521683403E-2"/>
        <bgColor indexed="64"/>
      </patternFill>
    </fill>
  </fills>
  <borders count="53">
    <border>
      <left/>
      <right/>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right/>
      <top style="double">
        <color indexed="8"/>
      </top>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
      <left/>
      <right/>
      <top/>
      <bottom style="thin">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thick">
        <color indexed="44"/>
      </bottom>
      <diagonal/>
    </border>
    <border>
      <left/>
      <right/>
      <top style="thick">
        <color rgb="FF005B2B"/>
      </top>
      <bottom/>
      <diagonal/>
    </border>
    <border>
      <left style="thick">
        <color rgb="FF005B2B"/>
      </left>
      <right style="thick">
        <color rgb="FF005B2B"/>
      </right>
      <top style="thick">
        <color rgb="FF005B2B"/>
      </top>
      <bottom/>
      <diagonal/>
    </border>
    <border>
      <left style="thick">
        <color rgb="FF005B2B"/>
      </left>
      <right style="thick">
        <color rgb="FF005B2B"/>
      </right>
      <top/>
      <bottom/>
      <diagonal/>
    </border>
    <border>
      <left style="thick">
        <color rgb="FF005B2B"/>
      </left>
      <right style="thick">
        <color rgb="FF005B2B"/>
      </right>
      <top/>
      <bottom style="thick">
        <color rgb="FF005B2B"/>
      </bottom>
      <diagonal/>
    </border>
    <border>
      <left style="thick">
        <color rgb="FF005B2B"/>
      </left>
      <right/>
      <top/>
      <bottom/>
      <diagonal/>
    </border>
    <border>
      <left style="thick">
        <color theme="6" tint="-0.499984740745262"/>
      </left>
      <right/>
      <top/>
      <bottom/>
      <diagonal/>
    </border>
    <border>
      <left style="medium">
        <color theme="6" tint="-0.499984740745262"/>
      </left>
      <right/>
      <top/>
      <bottom/>
      <diagonal/>
    </border>
    <border>
      <left style="thin">
        <color theme="6" tint="-0.499984740745262"/>
      </left>
      <right style="thin">
        <color indexed="64"/>
      </right>
      <top style="thin">
        <color indexed="64"/>
      </top>
      <bottom/>
      <diagonal/>
    </border>
    <border>
      <left style="thin">
        <color theme="6" tint="-0.499984740745262"/>
      </left>
      <right style="thin">
        <color indexed="64"/>
      </right>
      <top/>
      <bottom/>
      <diagonal/>
    </border>
    <border>
      <left style="thin">
        <color theme="6" tint="-0.499984740745262"/>
      </left>
      <right style="thin">
        <color indexed="64"/>
      </right>
      <top/>
      <bottom style="thin">
        <color indexed="64"/>
      </bottom>
      <diagonal/>
    </border>
    <border>
      <left style="thick">
        <color rgb="FF005B2B"/>
      </left>
      <right style="thick">
        <color rgb="FF005B2B"/>
      </right>
      <top style="thick">
        <color rgb="FF005B2B"/>
      </top>
      <bottom style="thick">
        <color rgb="FF005B2B"/>
      </bottom>
      <diagonal/>
    </border>
    <border>
      <left style="thick">
        <color rgb="FF005B2B"/>
      </left>
      <right/>
      <top style="thick">
        <color rgb="FF005B2B"/>
      </top>
      <bottom/>
      <diagonal/>
    </border>
    <border>
      <left/>
      <right style="thick">
        <color rgb="FF005B2B"/>
      </right>
      <top/>
      <bottom style="thick">
        <color rgb="FF005B2B"/>
      </bottom>
      <diagonal/>
    </border>
    <border>
      <left/>
      <right/>
      <top/>
      <bottom style="thick">
        <color rgb="FF005B2B"/>
      </bottom>
      <diagonal/>
    </border>
    <border>
      <left/>
      <right style="thick">
        <color rgb="FF005B2B"/>
      </right>
      <top/>
      <bottom/>
      <diagonal/>
    </border>
    <border>
      <left/>
      <right style="thick">
        <color rgb="FF005B2B"/>
      </right>
      <top style="thick">
        <color rgb="FF005B2B"/>
      </top>
      <bottom/>
      <diagonal/>
    </border>
    <border>
      <left style="thin">
        <color theme="6" tint="-0.499984740745262"/>
      </left>
      <right style="thin">
        <color indexed="64"/>
      </right>
      <top style="thin">
        <color theme="6" tint="-0.499984740745262"/>
      </top>
      <bottom style="thin">
        <color theme="6" tint="-0.499984740745262"/>
      </bottom>
      <diagonal/>
    </border>
    <border>
      <left style="thin">
        <color indexed="64"/>
      </left>
      <right style="thin">
        <color theme="6" tint="-0.499984740745262"/>
      </right>
      <top style="thin">
        <color theme="6" tint="-0.499984740745262"/>
      </top>
      <bottom style="thin">
        <color theme="6" tint="-0.499984740745262"/>
      </bottom>
      <diagonal/>
    </border>
    <border>
      <left/>
      <right/>
      <top style="thin">
        <color indexed="64"/>
      </top>
      <bottom/>
      <diagonal/>
    </border>
    <border>
      <left style="thin">
        <color theme="6" tint="-0.499984740745262"/>
      </left>
      <right/>
      <top/>
      <bottom/>
      <diagonal/>
    </border>
  </borders>
  <cellStyleXfs count="1828">
    <xf numFmtId="0" fontId="0" fillId="0" borderId="0"/>
    <xf numFmtId="179" fontId="52" fillId="0" borderId="0" applyFont="0" applyFill="0" applyBorder="0" applyAlignment="0" applyProtection="0"/>
    <xf numFmtId="179" fontId="52" fillId="0" borderId="0" applyFont="0" applyFill="0" applyBorder="0" applyAlignment="0" applyProtection="0"/>
    <xf numFmtId="179" fontId="52" fillId="0" borderId="0" applyFont="0" applyFill="0" applyBorder="0" applyAlignment="0" applyProtection="0"/>
    <xf numFmtId="179" fontId="52" fillId="0" borderId="0" applyFont="0" applyFill="0" applyBorder="0" applyAlignment="0" applyProtection="0"/>
    <xf numFmtId="179" fontId="52" fillId="0" borderId="0" applyFont="0" applyFill="0" applyBorder="0" applyAlignment="0" applyProtection="0"/>
    <xf numFmtId="179" fontId="52" fillId="0" borderId="0" applyFont="0" applyFill="0" applyBorder="0" applyAlignment="0" applyProtection="0"/>
    <xf numFmtId="179" fontId="52" fillId="0" borderId="0" applyFont="0" applyFill="0" applyBorder="0" applyAlignment="0" applyProtection="0"/>
    <xf numFmtId="179" fontId="52" fillId="0" borderId="0" applyFont="0" applyFill="0" applyBorder="0" applyAlignment="0" applyProtection="0"/>
    <xf numFmtId="179" fontId="52" fillId="0" borderId="0" applyFont="0" applyFill="0" applyBorder="0" applyAlignment="0" applyProtection="0"/>
    <xf numFmtId="179" fontId="52" fillId="0" borderId="0" applyFont="0" applyFill="0" applyBorder="0" applyAlignment="0" applyProtection="0"/>
    <xf numFmtId="49" fontId="23" fillId="0" borderId="0">
      <alignment horizontal="centerContinuous" vertical="top" wrapText="1"/>
    </xf>
    <xf numFmtId="180" fontId="52" fillId="0" borderId="0" applyFont="0" applyFill="0" applyBorder="0" applyAlignment="0" applyProtection="0"/>
    <xf numFmtId="180" fontId="52" fillId="0" borderId="0" applyFont="0" applyFill="0" applyBorder="0" applyAlignment="0" applyProtection="0"/>
    <xf numFmtId="180" fontId="52" fillId="0" borderId="0" applyFont="0" applyFill="0" applyBorder="0" applyAlignment="0" applyProtection="0"/>
    <xf numFmtId="180" fontId="52" fillId="0" borderId="0" applyFont="0" applyFill="0" applyBorder="0" applyAlignment="0" applyProtection="0"/>
    <xf numFmtId="180" fontId="52" fillId="0" borderId="0" applyFont="0" applyFill="0" applyBorder="0" applyAlignment="0" applyProtection="0"/>
    <xf numFmtId="180" fontId="52" fillId="0" borderId="0" applyFont="0" applyFill="0" applyBorder="0" applyAlignment="0" applyProtection="0"/>
    <xf numFmtId="180" fontId="52" fillId="0" borderId="0" applyFont="0" applyFill="0" applyBorder="0" applyAlignment="0" applyProtection="0"/>
    <xf numFmtId="180" fontId="52" fillId="0" borderId="0" applyFont="0" applyFill="0" applyBorder="0" applyAlignment="0" applyProtection="0"/>
    <xf numFmtId="180" fontId="52" fillId="0" borderId="0" applyFont="0" applyFill="0" applyBorder="0" applyAlignment="0" applyProtection="0"/>
    <xf numFmtId="180" fontId="52" fillId="0" borderId="0" applyFont="0" applyFill="0" applyBorder="0" applyAlignment="0" applyProtection="0"/>
    <xf numFmtId="0" fontId="34"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34"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34"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34"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34"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34"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6" borderId="0" applyNumberFormat="0" applyBorder="0" applyAlignment="0" applyProtection="0"/>
    <xf numFmtId="0" fontId="34" fillId="10" borderId="0" applyNumberFormat="0" applyBorder="0" applyAlignment="0" applyProtection="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181" fontId="53" fillId="0" borderId="0" applyFont="0" applyFill="0" applyBorder="0" applyAlignment="0" applyProtection="0"/>
    <xf numFmtId="182" fontId="53" fillId="0" borderId="0" applyFont="0" applyFill="0" applyBorder="0" applyAlignment="0" applyProtection="0"/>
    <xf numFmtId="0" fontId="34"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34"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34"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34"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34"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34"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34" fillId="6" borderId="0" applyNumberFormat="0" applyBorder="0" applyAlignment="0" applyProtection="0"/>
    <xf numFmtId="0" fontId="34" fillId="9"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3" borderId="0" applyNumberFormat="0" applyBorder="0" applyAlignment="0" applyProtection="0"/>
    <xf numFmtId="0" fontId="34" fillId="6" borderId="0" applyNumberFormat="0" applyBorder="0" applyAlignment="0" applyProtection="0"/>
    <xf numFmtId="0" fontId="34" fillId="10"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1"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12" borderId="0" applyNumberFormat="0" applyBorder="0" applyAlignment="0" applyProtection="0"/>
    <xf numFmtId="183" fontId="52" fillId="0" borderId="0" applyFont="0" applyFill="0" applyBorder="0" applyAlignment="0" applyProtection="0"/>
    <xf numFmtId="0" fontId="35"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35"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35"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35"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35"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35"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35" fillId="6" borderId="0" applyNumberFormat="0" applyBorder="0" applyAlignment="0" applyProtection="0"/>
    <xf numFmtId="0" fontId="35" fillId="18"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3" borderId="0" applyNumberFormat="0" applyBorder="0" applyAlignment="0" applyProtection="0"/>
    <xf numFmtId="0" fontId="35" fillId="3" borderId="0" applyNumberFormat="0" applyBorder="0" applyAlignment="0" applyProtection="0"/>
    <xf numFmtId="0" fontId="35" fillId="6"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14" borderId="0" applyNumberFormat="0" applyBorder="0" applyAlignment="0" applyProtection="0"/>
    <xf numFmtId="0" fontId="35" fillId="9" borderId="0" applyNumberFormat="0" applyBorder="0" applyAlignment="0" applyProtection="0"/>
    <xf numFmtId="0" fontId="35" fillId="11"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35"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35"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35"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35"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35"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55" fillId="0" borderId="1">
      <protection hidden="1"/>
    </xf>
    <xf numFmtId="0" fontId="56" fillId="22" borderId="1" applyNumberFormat="0" applyFont="0" applyBorder="0" applyAlignment="0" applyProtection="0">
      <protection hidden="1"/>
    </xf>
    <xf numFmtId="0" fontId="57" fillId="0" borderId="1">
      <protection hidden="1"/>
    </xf>
    <xf numFmtId="0" fontId="46" fillId="3" borderId="0" applyNumberFormat="0" applyBorder="0" applyAlignment="0" applyProtection="0"/>
    <xf numFmtId="0" fontId="58" fillId="3" borderId="0" applyNumberFormat="0" applyBorder="0" applyAlignment="0" applyProtection="0"/>
    <xf numFmtId="0" fontId="58" fillId="3" borderId="0" applyNumberFormat="0" applyBorder="0" applyAlignment="0" applyProtection="0"/>
    <xf numFmtId="0" fontId="58" fillId="3" borderId="0" applyNumberFormat="0" applyBorder="0" applyAlignment="0" applyProtection="0"/>
    <xf numFmtId="0" fontId="58" fillId="3" borderId="0" applyNumberFormat="0" applyBorder="0" applyAlignment="0" applyProtection="0"/>
    <xf numFmtId="0" fontId="58" fillId="3" borderId="0" applyNumberFormat="0" applyBorder="0" applyAlignment="0" applyProtection="0"/>
    <xf numFmtId="0" fontId="58" fillId="3" borderId="0" applyNumberFormat="0" applyBorder="0" applyAlignment="0" applyProtection="0"/>
    <xf numFmtId="0" fontId="58" fillId="3" borderId="0" applyNumberFormat="0" applyBorder="0" applyAlignment="0" applyProtection="0"/>
    <xf numFmtId="0" fontId="58" fillId="3" borderId="0" applyNumberFormat="0" applyBorder="0" applyAlignment="0" applyProtection="0"/>
    <xf numFmtId="0" fontId="58" fillId="3" borderId="0" applyNumberFormat="0" applyBorder="0" applyAlignment="0" applyProtection="0"/>
    <xf numFmtId="0" fontId="38" fillId="22" borderId="2" applyNumberFormat="0" applyAlignment="0" applyProtection="0"/>
    <xf numFmtId="0" fontId="59" fillId="22" borderId="2" applyNumberFormat="0" applyAlignment="0" applyProtection="0"/>
    <xf numFmtId="0" fontId="59" fillId="22" borderId="2" applyNumberFormat="0" applyAlignment="0" applyProtection="0"/>
    <xf numFmtId="0" fontId="59" fillId="22" borderId="2" applyNumberFormat="0" applyAlignment="0" applyProtection="0"/>
    <xf numFmtId="0" fontId="59" fillId="22" borderId="2" applyNumberFormat="0" applyAlignment="0" applyProtection="0"/>
    <xf numFmtId="0" fontId="59" fillId="22" borderId="2" applyNumberFormat="0" applyAlignment="0" applyProtection="0"/>
    <xf numFmtId="0" fontId="59" fillId="22" borderId="2" applyNumberFormat="0" applyAlignment="0" applyProtection="0"/>
    <xf numFmtId="0" fontId="59" fillId="22" borderId="2" applyNumberFormat="0" applyAlignment="0" applyProtection="0"/>
    <xf numFmtId="0" fontId="59" fillId="22" borderId="2" applyNumberFormat="0" applyAlignment="0" applyProtection="0"/>
    <xf numFmtId="0" fontId="59" fillId="22" borderId="2" applyNumberFormat="0" applyAlignment="0" applyProtection="0"/>
    <xf numFmtId="0" fontId="60" fillId="0" borderId="3" applyNumberFormat="0" applyFont="0" applyFill="0" applyAlignment="0" applyProtection="0"/>
    <xf numFmtId="0" fontId="43" fillId="23" borderId="4" applyNumberFormat="0" applyAlignment="0" applyProtection="0"/>
    <xf numFmtId="0" fontId="61" fillId="23" borderId="4" applyNumberFormat="0" applyAlignment="0" applyProtection="0"/>
    <xf numFmtId="0" fontId="61" fillId="23" borderId="4" applyNumberFormat="0" applyAlignment="0" applyProtection="0"/>
    <xf numFmtId="0" fontId="61" fillId="23" borderId="4" applyNumberFormat="0" applyAlignment="0" applyProtection="0"/>
    <xf numFmtId="0" fontId="61" fillId="23" borderId="4" applyNumberFormat="0" applyAlignment="0" applyProtection="0"/>
    <xf numFmtId="0" fontId="61" fillId="23" borderId="4" applyNumberFormat="0" applyAlignment="0" applyProtection="0"/>
    <xf numFmtId="0" fontId="61" fillId="23" borderId="4" applyNumberFormat="0" applyAlignment="0" applyProtection="0"/>
    <xf numFmtId="0" fontId="61" fillId="23" borderId="4" applyNumberFormat="0" applyAlignment="0" applyProtection="0"/>
    <xf numFmtId="0" fontId="61" fillId="23" borderId="4" applyNumberFormat="0" applyAlignment="0" applyProtection="0"/>
    <xf numFmtId="0" fontId="61" fillId="23" borderId="4" applyNumberFormat="0" applyAlignment="0" applyProtection="0"/>
    <xf numFmtId="1" fontId="62" fillId="24" borderId="5">
      <alignment horizontal="right" vertical="center"/>
    </xf>
    <xf numFmtId="0" fontId="63" fillId="24" borderId="5">
      <alignment horizontal="right" vertical="center"/>
    </xf>
    <xf numFmtId="0" fontId="53" fillId="24" borderId="6"/>
    <xf numFmtId="0" fontId="62" fillId="25" borderId="5">
      <alignment horizontal="center" vertical="center"/>
    </xf>
    <xf numFmtId="1" fontId="62" fillId="24" borderId="5">
      <alignment horizontal="right" vertical="center"/>
    </xf>
    <xf numFmtId="0" fontId="53" fillId="24" borderId="0"/>
    <xf numFmtId="0" fontId="53" fillId="24" borderId="0"/>
    <xf numFmtId="0" fontId="64" fillId="24" borderId="5">
      <alignment horizontal="left" vertical="center"/>
    </xf>
    <xf numFmtId="0" fontId="64" fillId="24" borderId="7">
      <alignment vertical="center"/>
    </xf>
    <xf numFmtId="0" fontId="65" fillId="24" borderId="8">
      <alignment vertical="center"/>
    </xf>
    <xf numFmtId="0" fontId="64" fillId="24" borderId="5"/>
    <xf numFmtId="0" fontId="63" fillId="24" borderId="5">
      <alignment horizontal="right" vertical="center"/>
    </xf>
    <xf numFmtId="0" fontId="66" fillId="26" borderId="5">
      <alignment horizontal="left" vertical="center"/>
    </xf>
    <xf numFmtId="0" fontId="66" fillId="26" borderId="5">
      <alignment horizontal="left" vertical="center"/>
    </xf>
    <xf numFmtId="0" fontId="11" fillId="24" borderId="5">
      <alignment horizontal="left" vertical="center"/>
    </xf>
    <xf numFmtId="0" fontId="67" fillId="24" borderId="6"/>
    <xf numFmtId="0" fontId="62" fillId="25" borderId="5">
      <alignment horizontal="left" vertical="center"/>
    </xf>
    <xf numFmtId="184" fontId="68" fillId="0" borderId="0"/>
    <xf numFmtId="184" fontId="68" fillId="0" borderId="0"/>
    <xf numFmtId="184" fontId="68" fillId="0" borderId="0"/>
    <xf numFmtId="184" fontId="68" fillId="0" borderId="0"/>
    <xf numFmtId="184" fontId="68" fillId="0" borderId="0"/>
    <xf numFmtId="184" fontId="68" fillId="0" borderId="0"/>
    <xf numFmtId="184" fontId="68" fillId="0" borderId="0"/>
    <xf numFmtId="184" fontId="68" fillId="0" borderId="0"/>
    <xf numFmtId="38" fontId="5" fillId="0" borderId="0" applyFont="0" applyFill="0" applyBorder="0" applyAlignment="0" applyProtection="0"/>
    <xf numFmtId="185" fontId="69" fillId="0" borderId="0" applyFont="0" applyFill="0" applyBorder="0" applyAlignment="0" applyProtection="0"/>
    <xf numFmtId="169" fontId="11" fillId="0" borderId="0" applyFont="0" applyFill="0" applyBorder="0" applyAlignment="0" applyProtection="0"/>
    <xf numFmtId="203" fontId="114" fillId="0" borderId="0" applyFont="0" applyFill="0" applyBorder="0" applyAlignment="0" applyProtection="0"/>
    <xf numFmtId="167" fontId="11" fillId="0" borderId="0" applyFont="0" applyFill="0" applyBorder="0" applyAlignment="0" applyProtection="0"/>
    <xf numFmtId="173" fontId="53" fillId="0" borderId="0" applyFont="0" applyFill="0" applyBorder="0" applyAlignment="0" applyProtection="0"/>
    <xf numFmtId="173" fontId="29" fillId="0" borderId="0" applyFont="0" applyFill="0" applyBorder="0" applyAlignment="0" applyProtection="0"/>
    <xf numFmtId="173" fontId="29" fillId="0" borderId="0" applyFont="0" applyFill="0" applyBorder="0" applyAlignment="0" applyProtection="0"/>
    <xf numFmtId="173" fontId="29" fillId="0" borderId="0" applyFont="0" applyFill="0" applyBorder="0" applyAlignment="0" applyProtection="0"/>
    <xf numFmtId="168" fontId="69" fillId="0" borderId="0" applyFont="0" applyFill="0" applyBorder="0" applyAlignment="0" applyProtection="0"/>
    <xf numFmtId="178" fontId="70" fillId="0" borderId="0">
      <alignment horizontal="right" vertical="top"/>
    </xf>
    <xf numFmtId="205" fontId="114" fillId="0" borderId="0" applyFont="0" applyFill="0" applyBorder="0" applyAlignment="0" applyProtection="0"/>
    <xf numFmtId="3" fontId="71" fillId="0" borderId="0" applyFont="0" applyFill="0" applyBorder="0" applyAlignment="0" applyProtection="0"/>
    <xf numFmtId="0" fontId="72" fillId="0" borderId="0"/>
    <xf numFmtId="3" fontId="53" fillId="0" borderId="0" applyFill="0" applyBorder="0" applyAlignment="0" applyProtection="0"/>
    <xf numFmtId="0" fontId="73" fillId="0" borderId="0"/>
    <xf numFmtId="0" fontId="73" fillId="0" borderId="0"/>
    <xf numFmtId="172" fontId="5" fillId="0" borderId="0" applyFont="0" applyFill="0" applyBorder="0" applyAlignment="0" applyProtection="0"/>
    <xf numFmtId="204" fontId="114" fillId="0" borderId="0" applyFont="0" applyFill="0" applyBorder="0" applyAlignment="0" applyProtection="0"/>
    <xf numFmtId="186" fontId="71" fillId="0" borderId="0" applyFont="0" applyFill="0" applyBorder="0" applyAlignment="0" applyProtection="0"/>
    <xf numFmtId="175" fontId="6" fillId="0" borderId="0">
      <protection locked="0"/>
    </xf>
    <xf numFmtId="0" fontId="60" fillId="0" borderId="0" applyFont="0" applyFill="0" applyBorder="0" applyAlignment="0" applyProtection="0"/>
    <xf numFmtId="187" fontId="74" fillId="0" borderId="0" applyFont="0" applyFill="0" applyBorder="0" applyAlignment="0" applyProtection="0"/>
    <xf numFmtId="0" fontId="47"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88" fontId="76" fillId="0" borderId="0" applyFont="0" applyFill="0" applyBorder="0" applyAlignment="0" applyProtection="0"/>
    <xf numFmtId="189" fontId="76" fillId="0" borderId="0" applyFont="0" applyFill="0" applyBorder="0" applyAlignment="0" applyProtection="0"/>
    <xf numFmtId="0" fontId="77" fillId="0" borderId="0">
      <protection locked="0"/>
    </xf>
    <xf numFmtId="0" fontId="77" fillId="0" borderId="0">
      <protection locked="0"/>
    </xf>
    <xf numFmtId="0" fontId="78" fillId="0" borderId="0">
      <protection locked="0"/>
    </xf>
    <xf numFmtId="0" fontId="77" fillId="0" borderId="0">
      <protection locked="0"/>
    </xf>
    <xf numFmtId="0" fontId="79" fillId="0" borderId="0"/>
    <xf numFmtId="0" fontId="77" fillId="0" borderId="0">
      <protection locked="0"/>
    </xf>
    <xf numFmtId="0" fontId="80" fillId="0" borderId="0"/>
    <xf numFmtId="0" fontId="77" fillId="0" borderId="0">
      <protection locked="0"/>
    </xf>
    <xf numFmtId="0" fontId="80" fillId="0" borderId="0"/>
    <xf numFmtId="0" fontId="78" fillId="0" borderId="0">
      <protection locked="0"/>
    </xf>
    <xf numFmtId="0" fontId="80" fillId="0" borderId="0"/>
    <xf numFmtId="3" fontId="60" fillId="0" borderId="0" applyFont="0" applyFill="0" applyBorder="0" applyAlignment="0" applyProtection="0"/>
    <xf numFmtId="3" fontId="60" fillId="0" borderId="0" applyFont="0" applyFill="0" applyBorder="0" applyAlignment="0" applyProtection="0"/>
    <xf numFmtId="175" fontId="6" fillId="0" borderId="0">
      <protection locked="0"/>
    </xf>
    <xf numFmtId="0" fontId="80" fillId="0" borderId="0"/>
    <xf numFmtId="0" fontId="81" fillId="0" borderId="0"/>
    <xf numFmtId="0" fontId="80" fillId="0" borderId="0"/>
    <xf numFmtId="0" fontId="72" fillId="0" borderId="0"/>
    <xf numFmtId="0" fontId="50" fillId="4" borderId="0" applyNumberFormat="0" applyBorder="0" applyAlignment="0" applyProtection="0"/>
    <xf numFmtId="0" fontId="82" fillId="4" borderId="0" applyNumberFormat="0" applyBorder="0" applyAlignment="0" applyProtection="0"/>
    <xf numFmtId="0" fontId="82" fillId="4" borderId="0" applyNumberFormat="0" applyBorder="0" applyAlignment="0" applyProtection="0"/>
    <xf numFmtId="0" fontId="82" fillId="4" borderId="0" applyNumberFormat="0" applyBorder="0" applyAlignment="0" applyProtection="0"/>
    <xf numFmtId="0" fontId="82" fillId="4" borderId="0" applyNumberFormat="0" applyBorder="0" applyAlignment="0" applyProtection="0"/>
    <xf numFmtId="0" fontId="82" fillId="4" borderId="0" applyNumberFormat="0" applyBorder="0" applyAlignment="0" applyProtection="0"/>
    <xf numFmtId="0" fontId="82" fillId="4" borderId="0" applyNumberFormat="0" applyBorder="0" applyAlignment="0" applyProtection="0"/>
    <xf numFmtId="0" fontId="82" fillId="4" borderId="0" applyNumberFormat="0" applyBorder="0" applyAlignment="0" applyProtection="0"/>
    <xf numFmtId="0" fontId="82" fillId="4" borderId="0" applyNumberFormat="0" applyBorder="0" applyAlignment="0" applyProtection="0"/>
    <xf numFmtId="0" fontId="82" fillId="4" borderId="0" applyNumberFormat="0" applyBorder="0" applyAlignment="0" applyProtection="0"/>
    <xf numFmtId="38" fontId="83" fillId="25" borderId="0" applyNumberFormat="0" applyBorder="0" applyAlignment="0" applyProtection="0"/>
    <xf numFmtId="0" fontId="39" fillId="0" borderId="9" applyNumberFormat="0" applyFill="0" applyAlignment="0" applyProtection="0"/>
    <xf numFmtId="0" fontId="84" fillId="0" borderId="9" applyNumberFormat="0" applyFill="0" applyAlignment="0" applyProtection="0"/>
    <xf numFmtId="0" fontId="84" fillId="0" borderId="9" applyNumberFormat="0" applyFill="0" applyAlignment="0" applyProtection="0"/>
    <xf numFmtId="0" fontId="84" fillId="0" borderId="9" applyNumberFormat="0" applyFill="0" applyAlignment="0" applyProtection="0"/>
    <xf numFmtId="0" fontId="84" fillId="0" borderId="9" applyNumberFormat="0" applyFill="0" applyAlignment="0" applyProtection="0"/>
    <xf numFmtId="0" fontId="84" fillId="0" borderId="9" applyNumberFormat="0" applyFill="0" applyAlignment="0" applyProtection="0"/>
    <xf numFmtId="0" fontId="84" fillId="0" borderId="9" applyNumberFormat="0" applyFill="0" applyAlignment="0" applyProtection="0"/>
    <xf numFmtId="0" fontId="84" fillId="0" borderId="9" applyNumberFormat="0" applyFill="0" applyAlignment="0" applyProtection="0"/>
    <xf numFmtId="0" fontId="84" fillId="0" borderId="9" applyNumberFormat="0" applyFill="0" applyAlignment="0" applyProtection="0"/>
    <xf numFmtId="0" fontId="84" fillId="0" borderId="9" applyNumberFormat="0" applyFill="0" applyAlignment="0" applyProtection="0"/>
    <xf numFmtId="0" fontId="40" fillId="0" borderId="10" applyNumberFormat="0" applyFill="0" applyAlignment="0" applyProtection="0"/>
    <xf numFmtId="0" fontId="85" fillId="0" borderId="10" applyNumberFormat="0" applyFill="0" applyAlignment="0" applyProtection="0"/>
    <xf numFmtId="0" fontId="85" fillId="0" borderId="10" applyNumberFormat="0" applyFill="0" applyAlignment="0" applyProtection="0"/>
    <xf numFmtId="0" fontId="85" fillId="0" borderId="10" applyNumberFormat="0" applyFill="0" applyAlignment="0" applyProtection="0"/>
    <xf numFmtId="0" fontId="85" fillId="0" borderId="10" applyNumberFormat="0" applyFill="0" applyAlignment="0" applyProtection="0"/>
    <xf numFmtId="0" fontId="85" fillId="0" borderId="10" applyNumberFormat="0" applyFill="0" applyAlignment="0" applyProtection="0"/>
    <xf numFmtId="0" fontId="85" fillId="0" borderId="10" applyNumberFormat="0" applyFill="0" applyAlignment="0" applyProtection="0"/>
    <xf numFmtId="0" fontId="85" fillId="0" borderId="10" applyNumberFormat="0" applyFill="0" applyAlignment="0" applyProtection="0"/>
    <xf numFmtId="0" fontId="85" fillId="0" borderId="10" applyNumberFormat="0" applyFill="0" applyAlignment="0" applyProtection="0"/>
    <xf numFmtId="0" fontId="85" fillId="0" borderId="10" applyNumberFormat="0" applyFill="0" applyAlignment="0" applyProtection="0"/>
    <xf numFmtId="0" fontId="41" fillId="0" borderId="11" applyNumberFormat="0" applyFill="0" applyAlignment="0" applyProtection="0"/>
    <xf numFmtId="0" fontId="86" fillId="0" borderId="11" applyNumberFormat="0" applyFill="0" applyAlignment="0" applyProtection="0"/>
    <xf numFmtId="0" fontId="86" fillId="0" borderId="11" applyNumberFormat="0" applyFill="0" applyAlignment="0" applyProtection="0"/>
    <xf numFmtId="0" fontId="86" fillId="0" borderId="11" applyNumberFormat="0" applyFill="0" applyAlignment="0" applyProtection="0"/>
    <xf numFmtId="0" fontId="86" fillId="0" borderId="11" applyNumberFormat="0" applyFill="0" applyAlignment="0" applyProtection="0"/>
    <xf numFmtId="0" fontId="86" fillId="0" borderId="11" applyNumberFormat="0" applyFill="0" applyAlignment="0" applyProtection="0"/>
    <xf numFmtId="0" fontId="86" fillId="0" borderId="11" applyNumberFormat="0" applyFill="0" applyAlignment="0" applyProtection="0"/>
    <xf numFmtId="0" fontId="86" fillId="0" borderId="11" applyNumberFormat="0" applyFill="0" applyAlignment="0" applyProtection="0"/>
    <xf numFmtId="0" fontId="86" fillId="0" borderId="11" applyNumberFormat="0" applyFill="0" applyAlignment="0" applyProtection="0"/>
    <xf numFmtId="0" fontId="86" fillId="0" borderId="11" applyNumberFormat="0" applyFill="0" applyAlignment="0" applyProtection="0"/>
    <xf numFmtId="0" fontId="41"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175" fontId="7" fillId="0" borderId="0">
      <protection locked="0"/>
    </xf>
    <xf numFmtId="175" fontId="7" fillId="0" borderId="0">
      <protection locked="0"/>
    </xf>
    <xf numFmtId="0" fontId="87"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9" fillId="0" borderId="0" applyNumberFormat="0" applyFill="0" applyBorder="0" applyAlignment="0" applyProtection="0"/>
    <xf numFmtId="0" fontId="8" fillId="0" borderId="0"/>
    <xf numFmtId="0" fontId="11" fillId="0" borderId="0"/>
    <xf numFmtId="190" fontId="53" fillId="0" borderId="0" applyFont="0" applyFill="0" applyBorder="0" applyAlignment="0" applyProtection="0"/>
    <xf numFmtId="191" fontId="53" fillId="0" borderId="0" applyFont="0" applyFill="0" applyBorder="0" applyAlignment="0" applyProtection="0"/>
    <xf numFmtId="0" fontId="36" fillId="7" borderId="2" applyNumberFormat="0" applyAlignment="0" applyProtection="0"/>
    <xf numFmtId="10" fontId="83" fillId="24" borderId="5" applyNumberFormat="0" applyBorder="0" applyAlignment="0" applyProtection="0"/>
    <xf numFmtId="0" fontId="90" fillId="7" borderId="2" applyNumberFormat="0" applyAlignment="0" applyProtection="0"/>
    <xf numFmtId="0" fontId="90" fillId="7" borderId="2" applyNumberFormat="0" applyAlignment="0" applyProtection="0"/>
    <xf numFmtId="0" fontId="90" fillId="7" borderId="2" applyNumberFormat="0" applyAlignment="0" applyProtection="0"/>
    <xf numFmtId="0" fontId="90" fillId="7" borderId="2" applyNumberFormat="0" applyAlignment="0" applyProtection="0"/>
    <xf numFmtId="0" fontId="90" fillId="7" borderId="2" applyNumberFormat="0" applyAlignment="0" applyProtection="0"/>
    <xf numFmtId="0" fontId="90" fillId="7" borderId="2" applyNumberFormat="0" applyAlignment="0" applyProtection="0"/>
    <xf numFmtId="0" fontId="90" fillId="7" borderId="2" applyNumberFormat="0" applyAlignment="0" applyProtection="0"/>
    <xf numFmtId="0" fontId="90" fillId="7" borderId="2" applyNumberFormat="0" applyAlignment="0" applyProtection="0"/>
    <xf numFmtId="0" fontId="90" fillId="7" borderId="2" applyNumberFormat="0" applyAlignment="0" applyProtection="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74" fontId="91" fillId="0" borderId="0"/>
    <xf numFmtId="0" fontId="80" fillId="0" borderId="12"/>
    <xf numFmtId="0" fontId="48" fillId="0" borderId="13" applyNumberFormat="0" applyFill="0" applyAlignment="0" applyProtection="0"/>
    <xf numFmtId="0" fontId="92" fillId="0" borderId="13" applyNumberFormat="0" applyFill="0" applyAlignment="0" applyProtection="0"/>
    <xf numFmtId="0" fontId="92" fillId="0" borderId="13" applyNumberFormat="0" applyFill="0" applyAlignment="0" applyProtection="0"/>
    <xf numFmtId="0" fontId="92" fillId="0" borderId="13" applyNumberFormat="0" applyFill="0" applyAlignment="0" applyProtection="0"/>
    <xf numFmtId="0" fontId="92" fillId="0" borderId="13" applyNumberFormat="0" applyFill="0" applyAlignment="0" applyProtection="0"/>
    <xf numFmtId="0" fontId="92" fillId="0" borderId="13" applyNumberFormat="0" applyFill="0" applyAlignment="0" applyProtection="0"/>
    <xf numFmtId="0" fontId="92" fillId="0" borderId="13" applyNumberFormat="0" applyFill="0" applyAlignment="0" applyProtection="0"/>
    <xf numFmtId="0" fontId="92" fillId="0" borderId="13" applyNumberFormat="0" applyFill="0" applyAlignment="0" applyProtection="0"/>
    <xf numFmtId="0" fontId="92" fillId="0" borderId="13" applyNumberFormat="0" applyFill="0" applyAlignment="0" applyProtection="0"/>
    <xf numFmtId="0" fontId="92" fillId="0" borderId="13" applyNumberFormat="0" applyFill="0" applyAlignment="0" applyProtection="0"/>
    <xf numFmtId="0" fontId="93" fillId="0" borderId="1">
      <alignment horizontal="left"/>
      <protection locked="0"/>
    </xf>
    <xf numFmtId="0" fontId="94" fillId="0" borderId="0" applyNumberFormat="0" applyFill="0" applyBorder="0" applyAlignment="0" applyProtection="0">
      <alignment vertical="top"/>
      <protection locked="0"/>
    </xf>
    <xf numFmtId="192" fontId="60" fillId="0" borderId="0" applyFont="0" applyFill="0" applyBorder="0" applyAlignment="0" applyProtection="0"/>
    <xf numFmtId="185" fontId="69" fillId="0" borderId="0" applyFont="0" applyFill="0" applyBorder="0" applyAlignment="0" applyProtection="0"/>
    <xf numFmtId="173" fontId="69" fillId="0" borderId="0" applyFont="0" applyFill="0" applyBorder="0" applyAlignment="0" applyProtection="0"/>
    <xf numFmtId="193" fontId="60" fillId="0" borderId="0" applyFont="0" applyFill="0" applyBorder="0" applyAlignment="0" applyProtection="0"/>
    <xf numFmtId="194" fontId="69" fillId="0" borderId="0" applyFont="0" applyFill="0" applyBorder="0" applyAlignment="0" applyProtection="0"/>
    <xf numFmtId="195" fontId="69" fillId="0" borderId="0" applyFont="0" applyFill="0" applyBorder="0" applyAlignment="0" applyProtection="0"/>
    <xf numFmtId="0" fontId="95" fillId="0" borderId="0"/>
    <xf numFmtId="0" fontId="45"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24" fillId="0" borderId="0" applyNumberFormat="0" applyFill="0" applyBorder="0" applyAlignment="0" applyProtection="0"/>
    <xf numFmtId="0" fontId="97" fillId="0" borderId="0"/>
    <xf numFmtId="0" fontId="19" fillId="0" borderId="0"/>
    <xf numFmtId="0" fontId="19" fillId="0" borderId="0"/>
    <xf numFmtId="0" fontId="73" fillId="0" borderId="0"/>
    <xf numFmtId="0" fontId="73" fillId="0" borderId="0"/>
    <xf numFmtId="0" fontId="73" fillId="0" borderId="0"/>
    <xf numFmtId="0" fontId="73" fillId="0" borderId="0"/>
    <xf numFmtId="0" fontId="29" fillId="0" borderId="0"/>
    <xf numFmtId="0" fontId="29" fillId="0" borderId="0"/>
    <xf numFmtId="0" fontId="29" fillId="0" borderId="0"/>
    <xf numFmtId="0" fontId="29" fillId="0" borderId="0"/>
    <xf numFmtId="0" fontId="29" fillId="0" borderId="0"/>
    <xf numFmtId="0" fontId="29" fillId="0" borderId="0"/>
    <xf numFmtId="0" fontId="53" fillId="0" borderId="0"/>
    <xf numFmtId="0" fontId="53" fillId="0" borderId="0"/>
    <xf numFmtId="0" fontId="29" fillId="0" borderId="0"/>
    <xf numFmtId="0" fontId="29" fillId="0" borderId="0"/>
    <xf numFmtId="0" fontId="29" fillId="0" borderId="0"/>
    <xf numFmtId="0" fontId="29" fillId="0" borderId="0"/>
    <xf numFmtId="0" fontId="29" fillId="0" borderId="0"/>
    <xf numFmtId="0" fontId="29" fillId="0" borderId="0"/>
    <xf numFmtId="0" fontId="11" fillId="0" borderId="0"/>
    <xf numFmtId="0" fontId="53" fillId="0" borderId="0"/>
    <xf numFmtId="0" fontId="52" fillId="0" borderId="0"/>
    <xf numFmtId="0" fontId="1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6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6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3" fillId="0" borderId="0"/>
    <xf numFmtId="196" fontId="69" fillId="0" borderId="0" applyFill="0" applyBorder="0" applyAlignment="0" applyProtection="0">
      <alignment horizontal="right"/>
    </xf>
    <xf numFmtId="0" fontId="76" fillId="0" borderId="0"/>
    <xf numFmtId="177" fontId="30" fillId="0" borderId="0"/>
    <xf numFmtId="177" fontId="19" fillId="0" borderId="0"/>
    <xf numFmtId="0" fontId="98" fillId="0" borderId="0"/>
    <xf numFmtId="0" fontId="11" fillId="10" borderId="14" applyNumberFormat="0" applyFont="0" applyAlignment="0" applyProtection="0"/>
    <xf numFmtId="0" fontId="19" fillId="10" borderId="14" applyNumberFormat="0" applyFont="0" applyAlignment="0" applyProtection="0"/>
    <xf numFmtId="0" fontId="2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49" fontId="99" fillId="0" borderId="0"/>
    <xf numFmtId="173" fontId="9" fillId="0" borderId="0" applyFont="0" applyFill="0" applyBorder="0" applyAlignment="0" applyProtection="0"/>
    <xf numFmtId="0" fontId="37" fillId="22" borderId="15" applyNumberFormat="0" applyAlignment="0" applyProtection="0"/>
    <xf numFmtId="0" fontId="100" fillId="22" borderId="15" applyNumberFormat="0" applyAlignment="0" applyProtection="0"/>
    <xf numFmtId="0" fontId="100" fillId="22" borderId="15" applyNumberFormat="0" applyAlignment="0" applyProtection="0"/>
    <xf numFmtId="0" fontId="100" fillId="22" borderId="15" applyNumberFormat="0" applyAlignment="0" applyProtection="0"/>
    <xf numFmtId="0" fontId="100" fillId="22" borderId="15" applyNumberFormat="0" applyAlignment="0" applyProtection="0"/>
    <xf numFmtId="0" fontId="100" fillId="22" borderId="15" applyNumberFormat="0" applyAlignment="0" applyProtection="0"/>
    <xf numFmtId="0" fontId="100" fillId="22" borderId="15" applyNumberFormat="0" applyAlignment="0" applyProtection="0"/>
    <xf numFmtId="0" fontId="100" fillId="22" borderId="15" applyNumberFormat="0" applyAlignment="0" applyProtection="0"/>
    <xf numFmtId="0" fontId="100" fillId="22" borderId="15" applyNumberFormat="0" applyAlignment="0" applyProtection="0"/>
    <xf numFmtId="0" fontId="100" fillId="22" borderId="15" applyNumberFormat="0" applyAlignment="0" applyProtection="0"/>
    <xf numFmtId="197" fontId="76" fillId="0" borderId="0" applyFont="0" applyFill="0" applyBorder="0" applyAlignment="0" applyProtection="0"/>
    <xf numFmtId="198" fontId="76" fillId="0" borderId="0" applyFont="0" applyFill="0" applyBorder="0" applyAlignment="0" applyProtection="0"/>
    <xf numFmtId="0" fontId="72" fillId="0" borderId="0"/>
    <xf numFmtId="10" fontId="53" fillId="0" borderId="0" applyFont="0" applyFill="0" applyBorder="0" applyAlignment="0" applyProtection="0"/>
    <xf numFmtId="9" fontId="53"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199" fontId="53" fillId="0" borderId="0" applyFont="0" applyFill="0" applyBorder="0" applyAlignment="0" applyProtection="0"/>
    <xf numFmtId="200" fontId="52" fillId="0" borderId="0" applyFont="0" applyFill="0" applyBorder="0" applyAlignment="0" applyProtection="0"/>
    <xf numFmtId="201" fontId="52" fillId="0" borderId="0" applyFont="0" applyFill="0" applyBorder="0" applyAlignment="0" applyProtection="0"/>
    <xf numFmtId="2" fontId="60" fillId="0" borderId="0" applyFont="0" applyFill="0" applyBorder="0" applyAlignment="0" applyProtection="0"/>
    <xf numFmtId="202" fontId="69" fillId="0" borderId="0" applyFill="0" applyBorder="0" applyAlignment="0">
      <alignment horizontal="centerContinuous"/>
    </xf>
    <xf numFmtId="0" fontId="52" fillId="0" borderId="0"/>
    <xf numFmtId="0" fontId="101" fillId="0" borderId="1" applyNumberFormat="0" applyFill="0" applyBorder="0" applyAlignment="0" applyProtection="0">
      <protection hidden="1"/>
    </xf>
    <xf numFmtId="171" fontId="102" fillId="0" borderId="0"/>
    <xf numFmtId="0" fontId="103" fillId="0" borderId="0"/>
    <xf numFmtId="0" fontId="53" fillId="0" borderId="0" applyNumberFormat="0"/>
    <xf numFmtId="0" fontId="4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2" fillId="22" borderId="1"/>
    <xf numFmtId="175" fontId="6" fillId="0" borderId="16">
      <protection locked="0"/>
    </xf>
    <xf numFmtId="0" fontId="105" fillId="0" borderId="17" applyNumberFormat="0" applyFill="0" applyAlignment="0" applyProtection="0"/>
    <xf numFmtId="0" fontId="77" fillId="0" borderId="16">
      <protection locked="0"/>
    </xf>
    <xf numFmtId="0" fontId="95" fillId="0" borderId="0"/>
    <xf numFmtId="0" fontId="49"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0" fontId="108" fillId="0" borderId="0" applyNumberFormat="0" applyFill="0" applyBorder="0" applyAlignment="0" applyProtection="0"/>
    <xf numFmtId="171" fontId="109" fillId="0" borderId="0">
      <alignment horizontal="right"/>
    </xf>
    <xf numFmtId="0" fontId="35" fillId="27" borderId="0" applyNumberFormat="0" applyBorder="0" applyAlignment="0" applyProtection="0"/>
    <xf numFmtId="0" fontId="35" fillId="18" borderId="0" applyNumberFormat="0" applyBorder="0" applyAlignment="0" applyProtection="0"/>
    <xf numFmtId="0" fontId="35" fillId="12" borderId="0" applyNumberFormat="0" applyBorder="0" applyAlignment="0" applyProtection="0"/>
    <xf numFmtId="0" fontId="35" fillId="28" borderId="0" applyNumberFormat="0" applyBorder="0" applyAlignment="0" applyProtection="0"/>
    <xf numFmtId="0" fontId="35" fillId="16" borderId="0" applyNumberFormat="0" applyBorder="0" applyAlignment="0" applyProtection="0"/>
    <xf numFmtId="0" fontId="35" fillId="20"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8" borderId="0" applyNumberFormat="0" applyBorder="0" applyAlignment="0" applyProtection="0"/>
    <xf numFmtId="0" fontId="36" fillId="7" borderId="2" applyNumberFormat="0" applyAlignment="0" applyProtection="0"/>
    <xf numFmtId="0" fontId="36" fillId="13" borderId="2" applyNumberFormat="0" applyAlignment="0" applyProtection="0"/>
    <xf numFmtId="0" fontId="37" fillId="29" borderId="15" applyNumberFormat="0" applyAlignment="0" applyProtection="0"/>
    <xf numFmtId="0" fontId="115" fillId="29" borderId="2" applyNumberFormat="0" applyAlignment="0" applyProtection="0"/>
    <xf numFmtId="0" fontId="110" fillId="0" borderId="0" applyProtection="0"/>
    <xf numFmtId="176" fontId="25" fillId="0" borderId="0" applyFont="0" applyFill="0" applyBorder="0" applyAlignment="0" applyProtection="0"/>
    <xf numFmtId="0" fontId="50" fillId="4" borderId="0" applyNumberFormat="0" applyBorder="0" applyAlignment="0" applyProtection="0"/>
    <xf numFmtId="0" fontId="23" fillId="0" borderId="18">
      <alignment horizontal="centerContinuous" vertical="top" wrapText="1"/>
    </xf>
    <xf numFmtId="0" fontId="116" fillId="0" borderId="19" applyNumberFormat="0" applyFill="0" applyAlignment="0" applyProtection="0"/>
    <xf numFmtId="0" fontId="117" fillId="0" borderId="20" applyNumberFormat="0" applyFill="0" applyAlignment="0" applyProtection="0"/>
    <xf numFmtId="0" fontId="118" fillId="0" borderId="21" applyNumberFormat="0" applyFill="0" applyAlignment="0" applyProtection="0"/>
    <xf numFmtId="0" fontId="118" fillId="0" borderId="0" applyNumberFormat="0" applyFill="0" applyBorder="0" applyAlignment="0" applyProtection="0"/>
    <xf numFmtId="0" fontId="111" fillId="0" borderId="0" applyProtection="0"/>
    <xf numFmtId="0" fontId="112" fillId="0" borderId="0" applyProtection="0"/>
    <xf numFmtId="0" fontId="24" fillId="0" borderId="0">
      <alignment wrapText="1"/>
    </xf>
    <xf numFmtId="0" fontId="48" fillId="0" borderId="13" applyNumberFormat="0" applyFill="0" applyAlignment="0" applyProtection="0"/>
    <xf numFmtId="0" fontId="42" fillId="0" borderId="22" applyNumberFormat="0" applyFill="0" applyAlignment="0" applyProtection="0"/>
    <xf numFmtId="0" fontId="110" fillId="0" borderId="16" applyProtection="0"/>
    <xf numFmtId="0" fontId="43" fillId="23" borderId="4" applyNumberFormat="0" applyAlignment="0" applyProtection="0"/>
    <xf numFmtId="0" fontId="43" fillId="23" borderId="4" applyNumberFormat="0" applyAlignment="0" applyProtection="0"/>
    <xf numFmtId="0" fontId="44" fillId="0" borderId="0" applyNumberFormat="0" applyFill="0" applyBorder="0" applyAlignment="0" applyProtection="0"/>
    <xf numFmtId="0" fontId="119" fillId="0" borderId="0" applyNumberFormat="0" applyFill="0" applyBorder="0" applyAlignment="0" applyProtection="0"/>
    <xf numFmtId="0" fontId="120" fillId="13" borderId="0" applyNumberFormat="0" applyBorder="0" applyAlignment="0" applyProtection="0"/>
    <xf numFmtId="0" fontId="38" fillId="22" borderId="2" applyNumberFormat="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4" fillId="0" borderId="0"/>
    <xf numFmtId="0" fontId="34" fillId="0" borderId="0"/>
    <xf numFmtId="0" fontId="34" fillId="0" borderId="0"/>
    <xf numFmtId="0" fontId="34" fillId="0" borderId="0"/>
    <xf numFmtId="0" fontId="34"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17" fillId="0" borderId="0"/>
    <xf numFmtId="0" fontId="34" fillId="0" borderId="0"/>
    <xf numFmtId="0" fontId="24" fillId="0" borderId="0"/>
    <xf numFmtId="0" fontId="34"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11"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51" fillId="0" borderId="0"/>
    <xf numFmtId="0" fontId="17" fillId="0" borderId="0"/>
    <xf numFmtId="0" fontId="24" fillId="0" borderId="0"/>
    <xf numFmtId="0" fontId="11" fillId="0" borderId="0"/>
    <xf numFmtId="0" fontId="11" fillId="0" borderId="0"/>
    <xf numFmtId="0" fontId="34" fillId="0" borderId="0"/>
    <xf numFmtId="0" fontId="51" fillId="0" borderId="0"/>
    <xf numFmtId="0" fontId="51" fillId="0" borderId="0"/>
    <xf numFmtId="0" fontId="11"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xf numFmtId="0" fontId="11"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34" fillId="0" borderId="0"/>
    <xf numFmtId="0" fontId="24" fillId="0" borderId="0"/>
    <xf numFmtId="0" fontId="34" fillId="0" borderId="0"/>
    <xf numFmtId="0" fontId="34" fillId="0" borderId="0"/>
    <xf numFmtId="0" fontId="34" fillId="0" borderId="0"/>
    <xf numFmtId="0" fontId="11" fillId="0" borderId="0"/>
    <xf numFmtId="0" fontId="11" fillId="0" borderId="0"/>
    <xf numFmtId="0" fontId="42" fillId="0" borderId="17" applyNumberFormat="0" applyFill="0" applyAlignment="0" applyProtection="0"/>
    <xf numFmtId="0" fontId="46" fillId="5" borderId="0" applyNumberFormat="0" applyBorder="0" applyAlignment="0" applyProtection="0"/>
    <xf numFmtId="0" fontId="46" fillId="3" borderId="0" applyNumberFormat="0" applyBorder="0" applyAlignment="0" applyProtection="0"/>
    <xf numFmtId="0" fontId="47" fillId="0" borderId="0" applyNumberFormat="0" applyFill="0" applyBorder="0" applyAlignment="0" applyProtection="0"/>
    <xf numFmtId="0" fontId="114" fillId="10" borderId="14" applyNumberFormat="0" applyFont="0" applyAlignment="0" applyProtection="0"/>
    <xf numFmtId="0" fontId="34" fillId="10" borderId="14" applyNumberFormat="0" applyFont="0" applyAlignment="0" applyProtection="0"/>
    <xf numFmtId="0" fontId="11" fillId="10" borderId="14"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4" fillId="0" borderId="0" applyFont="0" applyFill="0" applyBorder="0" applyAlignment="0" applyProtection="0"/>
    <xf numFmtId="0" fontId="37" fillId="22" borderId="15" applyNumberFormat="0" applyAlignment="0" applyProtection="0"/>
    <xf numFmtId="0" fontId="49" fillId="0" borderId="23" applyNumberFormat="0" applyFill="0" applyAlignment="0" applyProtection="0"/>
    <xf numFmtId="0" fontId="45" fillId="13" borderId="0" applyNumberFormat="0" applyBorder="0" applyAlignment="0" applyProtection="0"/>
    <xf numFmtId="0" fontId="30" fillId="0" borderId="0"/>
    <xf numFmtId="0" fontId="110" fillId="0" borderId="0"/>
    <xf numFmtId="0" fontId="49" fillId="0" borderId="0" applyNumberFormat="0" applyFill="0" applyBorder="0" applyAlignment="0" applyProtection="0"/>
    <xf numFmtId="0" fontId="47" fillId="0" borderId="0" applyNumberFormat="0" applyFill="0" applyBorder="0" applyAlignment="0" applyProtection="0"/>
    <xf numFmtId="0" fontId="49" fillId="0" borderId="0" applyNumberFormat="0" applyFill="0" applyBorder="0" applyAlignment="0" applyProtection="0"/>
    <xf numFmtId="2" fontId="110" fillId="0" borderId="0" applyProtection="0"/>
    <xf numFmtId="170" fontId="34" fillId="0" borderId="0" applyFont="0" applyFill="0" applyBorder="0" applyAlignment="0" applyProtection="0"/>
    <xf numFmtId="40" fontId="5" fillId="0" borderId="0" applyFont="0" applyFill="0" applyBorder="0" applyAlignment="0" applyProtection="0"/>
    <xf numFmtId="0" fontId="50" fillId="6" borderId="0" applyNumberFormat="0" applyBorder="0" applyAlignment="0" applyProtection="0"/>
    <xf numFmtId="49" fontId="23" fillId="0" borderId="5">
      <alignment horizontal="center" vertical="center" wrapText="1"/>
    </xf>
    <xf numFmtId="168" fontId="11" fillId="0" borderId="0" applyFont="0" applyFill="0" applyBorder="0" applyAlignment="0" applyProtection="0"/>
    <xf numFmtId="0" fontId="11" fillId="0" borderId="0"/>
    <xf numFmtId="0" fontId="2" fillId="0" borderId="0"/>
    <xf numFmtId="9" fontId="11" fillId="0" borderId="0" applyFon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3" fillId="0" borderId="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181" fontId="52" fillId="0" borderId="0" applyFont="0" applyFill="0" applyBorder="0" applyAlignment="0" applyProtection="0"/>
    <xf numFmtId="181" fontId="69" fillId="0" borderId="0" applyFont="0" applyFill="0" applyBorder="0" applyAlignment="0" applyProtection="0"/>
    <xf numFmtId="182" fontId="52" fillId="0" borderId="0" applyFont="0" applyFill="0" applyBorder="0" applyAlignment="0" applyProtection="0"/>
    <xf numFmtId="182" fontId="69" fillId="0" borderId="0" applyFont="0" applyFill="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11"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1"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12"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11"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4" borderId="0" applyNumberFormat="0" applyBorder="0" applyAlignment="0" applyProtection="0"/>
    <xf numFmtId="0" fontId="35" fillId="9" borderId="0" applyNumberFormat="0" applyBorder="0" applyAlignment="0" applyProtection="0"/>
    <xf numFmtId="0" fontId="35" fillId="11"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58" fillId="3" borderId="0" applyNumberFormat="0" applyBorder="0" applyAlignment="0" applyProtection="0"/>
    <xf numFmtId="0" fontId="58" fillId="3" borderId="0" applyNumberFormat="0" applyBorder="0" applyAlignment="0" applyProtection="0"/>
    <xf numFmtId="0" fontId="58" fillId="3" borderId="0" applyNumberFormat="0" applyBorder="0" applyAlignment="0" applyProtection="0"/>
    <xf numFmtId="0" fontId="58" fillId="3" borderId="0" applyNumberFormat="0" applyBorder="0" applyAlignment="0" applyProtection="0"/>
    <xf numFmtId="0" fontId="58" fillId="3" borderId="0" applyNumberFormat="0" applyBorder="0" applyAlignment="0" applyProtection="0"/>
    <xf numFmtId="0" fontId="58" fillId="3" borderId="0" applyNumberFormat="0" applyBorder="0" applyAlignment="0" applyProtection="0"/>
    <xf numFmtId="0" fontId="58" fillId="3" borderId="0" applyNumberFormat="0" applyBorder="0" applyAlignment="0" applyProtection="0"/>
    <xf numFmtId="0" fontId="58" fillId="3" borderId="0" applyNumberFormat="0" applyBorder="0" applyAlignment="0" applyProtection="0"/>
    <xf numFmtId="0" fontId="58" fillId="3" borderId="0" applyNumberFormat="0" applyBorder="0" applyAlignment="0" applyProtection="0"/>
    <xf numFmtId="2" fontId="77" fillId="0" borderId="0">
      <protection locked="0"/>
    </xf>
    <xf numFmtId="2" fontId="78" fillId="0" borderId="0">
      <protection locked="0"/>
    </xf>
    <xf numFmtId="0" fontId="77" fillId="0" borderId="0">
      <protection locked="0"/>
    </xf>
    <xf numFmtId="0" fontId="77" fillId="0" borderId="0">
      <protection locked="0"/>
    </xf>
    <xf numFmtId="0" fontId="59" fillId="22" borderId="2" applyNumberFormat="0" applyAlignment="0" applyProtection="0"/>
    <xf numFmtId="0" fontId="59" fillId="22" borderId="2" applyNumberFormat="0" applyAlignment="0" applyProtection="0"/>
    <xf numFmtId="0" fontId="59" fillId="22" borderId="2" applyNumberFormat="0" applyAlignment="0" applyProtection="0"/>
    <xf numFmtId="0" fontId="59" fillId="22" borderId="2" applyNumberFormat="0" applyAlignment="0" applyProtection="0"/>
    <xf numFmtId="0" fontId="59" fillId="22" borderId="2" applyNumberFormat="0" applyAlignment="0" applyProtection="0"/>
    <xf numFmtId="0" fontId="59" fillId="22" borderId="2" applyNumberFormat="0" applyAlignment="0" applyProtection="0"/>
    <xf numFmtId="0" fontId="59" fillId="22" borderId="2" applyNumberFormat="0" applyAlignment="0" applyProtection="0"/>
    <xf numFmtId="0" fontId="59" fillId="22" borderId="2" applyNumberFormat="0" applyAlignment="0" applyProtection="0"/>
    <xf numFmtId="0" fontId="59" fillId="22" borderId="2" applyNumberFormat="0" applyAlignment="0" applyProtection="0"/>
    <xf numFmtId="0" fontId="61" fillId="23" borderId="4" applyNumberFormat="0" applyAlignment="0" applyProtection="0"/>
    <xf numFmtId="0" fontId="61" fillId="23" borderId="4" applyNumberFormat="0" applyAlignment="0" applyProtection="0"/>
    <xf numFmtId="0" fontId="61" fillId="23" borderId="4" applyNumberFormat="0" applyAlignment="0" applyProtection="0"/>
    <xf numFmtId="0" fontId="61" fillId="23" borderId="4" applyNumberFormat="0" applyAlignment="0" applyProtection="0"/>
    <xf numFmtId="0" fontId="61" fillId="23" borderId="4" applyNumberFormat="0" applyAlignment="0" applyProtection="0"/>
    <xf numFmtId="0" fontId="61" fillId="23" borderId="4" applyNumberFormat="0" applyAlignment="0" applyProtection="0"/>
    <xf numFmtId="0" fontId="61" fillId="23" borderId="4" applyNumberFormat="0" applyAlignment="0" applyProtection="0"/>
    <xf numFmtId="0" fontId="61" fillId="23" borderId="4" applyNumberFormat="0" applyAlignment="0" applyProtection="0"/>
    <xf numFmtId="0" fontId="61" fillId="23" borderId="4" applyNumberFormat="0" applyAlignment="0" applyProtection="0"/>
    <xf numFmtId="207" fontId="53" fillId="0" borderId="0"/>
    <xf numFmtId="0" fontId="124" fillId="24" borderId="5">
      <alignment horizontal="right" vertical="center"/>
    </xf>
    <xf numFmtId="0" fontId="63" fillId="24" borderId="5">
      <alignment horizontal="right" vertical="center"/>
    </xf>
    <xf numFmtId="0" fontId="53" fillId="24" borderId="6"/>
    <xf numFmtId="0" fontId="62" fillId="32" borderId="5">
      <alignment horizontal="center" vertical="center"/>
    </xf>
    <xf numFmtId="0" fontId="124" fillId="24" borderId="5">
      <alignment horizontal="right" vertical="center"/>
    </xf>
    <xf numFmtId="0" fontId="64" fillId="24" borderId="5">
      <alignment horizontal="left" vertical="center"/>
    </xf>
    <xf numFmtId="0" fontId="64" fillId="24" borderId="7">
      <alignment vertical="center"/>
    </xf>
    <xf numFmtId="0" fontId="65" fillId="24" borderId="8">
      <alignment vertical="center"/>
    </xf>
    <xf numFmtId="0" fontId="64" fillId="24" borderId="5"/>
    <xf numFmtId="0" fontId="63" fillId="24" borderId="5">
      <alignment horizontal="right" vertical="center"/>
    </xf>
    <xf numFmtId="0" fontId="66" fillId="26" borderId="5">
      <alignment horizontal="left" vertical="center"/>
    </xf>
    <xf numFmtId="0" fontId="66" fillId="26" borderId="5">
      <alignment horizontal="left" vertical="center"/>
    </xf>
    <xf numFmtId="0" fontId="125" fillId="24" borderId="5">
      <alignment horizontal="left" vertical="center"/>
    </xf>
    <xf numFmtId="0" fontId="67" fillId="24" borderId="6"/>
    <xf numFmtId="0" fontId="62" fillId="25" borderId="5">
      <alignment horizontal="left" vertical="center"/>
    </xf>
    <xf numFmtId="49" fontId="126" fillId="0" borderId="5">
      <alignment horizontal="center" vertical="center"/>
      <protection locked="0"/>
    </xf>
    <xf numFmtId="49" fontId="126" fillId="0" borderId="5">
      <alignment horizontal="center" vertical="center"/>
      <protection locked="0"/>
    </xf>
    <xf numFmtId="49" fontId="126" fillId="0" borderId="5">
      <alignment horizontal="center" vertical="center"/>
      <protection locked="0"/>
    </xf>
    <xf numFmtId="49" fontId="126" fillId="0" borderId="5">
      <alignment horizontal="center" vertical="center"/>
      <protection locked="0"/>
    </xf>
    <xf numFmtId="49" fontId="126" fillId="0" borderId="5">
      <alignment horizontal="center" vertical="center"/>
      <protection locked="0"/>
    </xf>
    <xf numFmtId="49" fontId="126" fillId="0" borderId="5">
      <alignment horizontal="center" vertical="center"/>
      <protection locked="0"/>
    </xf>
    <xf numFmtId="49" fontId="126" fillId="0" borderId="5">
      <alignment horizontal="center" vertical="center"/>
      <protection locked="0"/>
    </xf>
    <xf numFmtId="49" fontId="126" fillId="0" borderId="5">
      <alignment horizontal="center" vertical="center"/>
      <protection locked="0"/>
    </xf>
    <xf numFmtId="49" fontId="126" fillId="0" borderId="5">
      <alignment horizontal="center" vertical="center"/>
      <protection locked="0"/>
    </xf>
    <xf numFmtId="49" fontId="126" fillId="0" borderId="5">
      <alignment horizontal="center" vertical="center"/>
      <protection locked="0"/>
    </xf>
    <xf numFmtId="49" fontId="126" fillId="0" borderId="5">
      <alignment horizontal="center" vertical="center"/>
      <protection locked="0"/>
    </xf>
    <xf numFmtId="49" fontId="126" fillId="0" borderId="5">
      <alignment horizontal="center" vertical="center"/>
      <protection locked="0"/>
    </xf>
    <xf numFmtId="49" fontId="126" fillId="0" borderId="5">
      <alignment horizontal="center" vertical="center"/>
      <protection locked="0"/>
    </xf>
    <xf numFmtId="173" fontId="29" fillId="0" borderId="0" applyFont="0" applyFill="0" applyBorder="0" applyAlignment="0" applyProtection="0"/>
    <xf numFmtId="170" fontId="11" fillId="0" borderId="0" applyFont="0" applyFill="0" applyBorder="0" applyAlignment="0" applyProtection="0"/>
    <xf numFmtId="173" fontId="69" fillId="0" borderId="0" applyFont="0" applyFill="0" applyBorder="0" applyAlignment="0" applyProtection="0"/>
    <xf numFmtId="173" fontId="69" fillId="0" borderId="0" applyFont="0" applyFill="0" applyBorder="0" applyAlignment="0" applyProtection="0"/>
    <xf numFmtId="173" fontId="69" fillId="0" borderId="0" applyFont="0" applyFill="0" applyBorder="0" applyAlignment="0" applyProtection="0"/>
    <xf numFmtId="173" fontId="69" fillId="0" borderId="0" applyFont="0" applyFill="0" applyBorder="0" applyAlignment="0" applyProtection="0"/>
    <xf numFmtId="173" fontId="69" fillId="0" borderId="0" applyFont="0" applyFill="0" applyBorder="0" applyAlignment="0" applyProtection="0"/>
    <xf numFmtId="173" fontId="69" fillId="0" borderId="0" applyFont="0" applyFill="0" applyBorder="0" applyAlignment="0" applyProtection="0"/>
    <xf numFmtId="173" fontId="69" fillId="0" borderId="0" applyFont="0" applyFill="0" applyBorder="0" applyAlignment="0" applyProtection="0"/>
    <xf numFmtId="173" fontId="69"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193" fontId="53" fillId="0" borderId="0" applyFont="0" applyFill="0" applyBorder="0" applyAlignment="0" applyProtection="0"/>
    <xf numFmtId="2" fontId="77" fillId="0" borderId="0">
      <protection locked="0"/>
    </xf>
    <xf numFmtId="0" fontId="53" fillId="0" borderId="0" applyFont="0" applyFill="0" applyBorder="0" applyAlignment="0" applyProtection="0"/>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171" fontId="127" fillId="0" borderId="0"/>
    <xf numFmtId="208" fontId="53" fillId="0" borderId="0" applyFont="0" applyFill="0" applyBorder="0" applyAlignment="0" applyProtection="0"/>
    <xf numFmtId="177" fontId="81"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74" fontId="53" fillId="0" borderId="0" applyFont="0" applyFill="0" applyBorder="0" applyAlignment="0" applyProtection="0"/>
    <xf numFmtId="174" fontId="53" fillId="0" borderId="0" applyFont="0" applyFill="0" applyBorder="0" applyAlignment="0" applyProtection="0"/>
    <xf numFmtId="174" fontId="53" fillId="0" borderId="0" applyFont="0" applyFill="0" applyBorder="0" applyAlignment="0" applyProtection="0"/>
    <xf numFmtId="0" fontId="79" fillId="0" borderId="0"/>
    <xf numFmtId="174" fontId="53" fillId="0" borderId="0" applyFont="0" applyFill="0" applyBorder="0" applyAlignment="0" applyProtection="0"/>
    <xf numFmtId="0" fontId="80" fillId="0" borderId="0"/>
    <xf numFmtId="174" fontId="53" fillId="0" borderId="0" applyFont="0" applyFill="0" applyBorder="0" applyAlignment="0" applyProtection="0"/>
    <xf numFmtId="0" fontId="80" fillId="0" borderId="0"/>
    <xf numFmtId="174" fontId="53" fillId="0" borderId="0" applyFont="0" applyFill="0" applyBorder="0" applyAlignment="0" applyProtection="0"/>
    <xf numFmtId="0" fontId="80" fillId="0" borderId="0"/>
    <xf numFmtId="174" fontId="53" fillId="0" borderId="0" applyFont="0" applyFill="0" applyBorder="0" applyAlignment="0" applyProtection="0"/>
    <xf numFmtId="0" fontId="76" fillId="0" borderId="0"/>
    <xf numFmtId="0" fontId="77" fillId="0" borderId="0">
      <protection locked="0"/>
    </xf>
    <xf numFmtId="209" fontId="77" fillId="0" borderId="0">
      <protection locked="0"/>
    </xf>
    <xf numFmtId="2" fontId="53" fillId="0" borderId="0" applyFont="0" applyFill="0" applyBorder="0" applyAlignment="0" applyProtection="0"/>
    <xf numFmtId="0" fontId="80" fillId="0" borderId="0"/>
    <xf numFmtId="0" fontId="81" fillId="0" borderId="0"/>
    <xf numFmtId="0" fontId="80" fillId="0" borderId="0"/>
    <xf numFmtId="209" fontId="77" fillId="0" borderId="0">
      <protection locked="0"/>
    </xf>
    <xf numFmtId="210" fontId="128" fillId="0" borderId="0" applyAlignment="0">
      <alignment wrapText="1"/>
    </xf>
    <xf numFmtId="0" fontId="82" fillId="4" borderId="0" applyNumberFormat="0" applyBorder="0" applyAlignment="0" applyProtection="0"/>
    <xf numFmtId="0" fontId="82" fillId="4" borderId="0" applyNumberFormat="0" applyBorder="0" applyAlignment="0" applyProtection="0"/>
    <xf numFmtId="0" fontId="82" fillId="4" borderId="0" applyNumberFormat="0" applyBorder="0" applyAlignment="0" applyProtection="0"/>
    <xf numFmtId="0" fontId="82" fillId="4" borderId="0" applyNumberFormat="0" applyBorder="0" applyAlignment="0" applyProtection="0"/>
    <xf numFmtId="0" fontId="82" fillId="4" borderId="0" applyNumberFormat="0" applyBorder="0" applyAlignment="0" applyProtection="0"/>
    <xf numFmtId="0" fontId="82" fillId="4" borderId="0" applyNumberFormat="0" applyBorder="0" applyAlignment="0" applyProtection="0"/>
    <xf numFmtId="0" fontId="82" fillId="4" borderId="0" applyNumberFormat="0" applyBorder="0" applyAlignment="0" applyProtection="0"/>
    <xf numFmtId="0" fontId="82" fillId="4" borderId="0" applyNumberFormat="0" applyBorder="0" applyAlignment="0" applyProtection="0"/>
    <xf numFmtId="0" fontId="82" fillId="4" borderId="0" applyNumberFormat="0" applyBorder="0" applyAlignment="0" applyProtection="0"/>
    <xf numFmtId="0" fontId="84" fillId="0" borderId="9" applyNumberFormat="0" applyFill="0" applyAlignment="0" applyProtection="0"/>
    <xf numFmtId="0" fontId="84" fillId="0" borderId="9" applyNumberFormat="0" applyFill="0" applyAlignment="0" applyProtection="0"/>
    <xf numFmtId="0" fontId="84" fillId="0" borderId="9" applyNumberFormat="0" applyFill="0" applyAlignment="0" applyProtection="0"/>
    <xf numFmtId="0" fontId="84" fillId="0" borderId="9" applyNumberFormat="0" applyFill="0" applyAlignment="0" applyProtection="0"/>
    <xf numFmtId="0" fontId="84" fillId="0" borderId="9" applyNumberFormat="0" applyFill="0" applyAlignment="0" applyProtection="0"/>
    <xf numFmtId="0" fontId="84" fillId="0" borderId="9" applyNumberFormat="0" applyFill="0" applyAlignment="0" applyProtection="0"/>
    <xf numFmtId="0" fontId="84" fillId="0" borderId="9" applyNumberFormat="0" applyFill="0" applyAlignment="0" applyProtection="0"/>
    <xf numFmtId="0" fontId="84" fillId="0" borderId="9" applyNumberFormat="0" applyFill="0" applyAlignment="0" applyProtection="0"/>
    <xf numFmtId="0" fontId="84" fillId="0" borderId="9" applyNumberFormat="0" applyFill="0" applyAlignment="0" applyProtection="0"/>
    <xf numFmtId="0" fontId="85" fillId="0" borderId="10" applyNumberFormat="0" applyFill="0" applyAlignment="0" applyProtection="0"/>
    <xf numFmtId="0" fontId="85" fillId="0" borderId="10" applyNumberFormat="0" applyFill="0" applyAlignment="0" applyProtection="0"/>
    <xf numFmtId="0" fontId="85" fillId="0" borderId="10" applyNumberFormat="0" applyFill="0" applyAlignment="0" applyProtection="0"/>
    <xf numFmtId="0" fontId="85" fillId="0" borderId="10" applyNumberFormat="0" applyFill="0" applyAlignment="0" applyProtection="0"/>
    <xf numFmtId="0" fontId="85" fillId="0" borderId="10" applyNumberFormat="0" applyFill="0" applyAlignment="0" applyProtection="0"/>
    <xf numFmtId="0" fontId="85" fillId="0" borderId="10" applyNumberFormat="0" applyFill="0" applyAlignment="0" applyProtection="0"/>
    <xf numFmtId="0" fontId="85" fillId="0" borderId="10" applyNumberFormat="0" applyFill="0" applyAlignment="0" applyProtection="0"/>
    <xf numFmtId="0" fontId="85" fillId="0" borderId="10" applyNumberFormat="0" applyFill="0" applyAlignment="0" applyProtection="0"/>
    <xf numFmtId="0" fontId="85" fillId="0" borderId="10" applyNumberFormat="0" applyFill="0" applyAlignment="0" applyProtection="0"/>
    <xf numFmtId="0" fontId="86" fillId="0" borderId="11" applyNumberFormat="0" applyFill="0" applyAlignment="0" applyProtection="0"/>
    <xf numFmtId="0" fontId="86" fillId="0" borderId="11" applyNumberFormat="0" applyFill="0" applyAlignment="0" applyProtection="0"/>
    <xf numFmtId="0" fontId="86" fillId="0" borderId="11" applyNumberFormat="0" applyFill="0" applyAlignment="0" applyProtection="0"/>
    <xf numFmtId="0" fontId="86" fillId="0" borderId="11" applyNumberFormat="0" applyFill="0" applyAlignment="0" applyProtection="0"/>
    <xf numFmtId="0" fontId="86" fillId="0" borderId="11" applyNumberFormat="0" applyFill="0" applyAlignment="0" applyProtection="0"/>
    <xf numFmtId="0" fontId="86" fillId="0" borderId="11" applyNumberFormat="0" applyFill="0" applyAlignment="0" applyProtection="0"/>
    <xf numFmtId="0" fontId="86" fillId="0" borderId="11" applyNumberFormat="0" applyFill="0" applyAlignment="0" applyProtection="0"/>
    <xf numFmtId="0" fontId="86" fillId="0" borderId="11" applyNumberFormat="0" applyFill="0" applyAlignment="0" applyProtection="0"/>
    <xf numFmtId="0" fontId="86" fillId="0" borderId="11" applyNumberFormat="0" applyFill="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211" fontId="129" fillId="0" borderId="0">
      <protection locked="0"/>
    </xf>
    <xf numFmtId="211" fontId="129" fillId="0" borderId="0">
      <protection locked="0"/>
    </xf>
    <xf numFmtId="0" fontId="130"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174" fontId="52" fillId="0" borderId="0" applyFont="0" applyFill="0" applyBorder="0" applyAlignment="0" applyProtection="0"/>
    <xf numFmtId="174" fontId="69" fillId="0" borderId="0" applyFont="0" applyFill="0" applyBorder="0" applyAlignment="0" applyProtection="0"/>
    <xf numFmtId="3" fontId="52" fillId="0" borderId="0" applyFont="0" applyFill="0" applyBorder="0" applyAlignment="0" applyProtection="0"/>
    <xf numFmtId="3" fontId="69" fillId="0" borderId="0" applyFont="0" applyFill="0" applyBorder="0" applyAlignment="0" applyProtection="0"/>
    <xf numFmtId="0" fontId="90" fillId="7" borderId="2" applyNumberFormat="0" applyAlignment="0" applyProtection="0"/>
    <xf numFmtId="0" fontId="90" fillId="7" borderId="2" applyNumberFormat="0" applyAlignment="0" applyProtection="0"/>
    <xf numFmtId="0" fontId="90" fillId="7" borderId="2" applyNumberFormat="0" applyAlignment="0" applyProtection="0"/>
    <xf numFmtId="0" fontId="90" fillId="7" borderId="2" applyNumberFormat="0" applyAlignment="0" applyProtection="0"/>
    <xf numFmtId="0" fontId="90" fillId="7" borderId="2" applyNumberFormat="0" applyAlignment="0" applyProtection="0"/>
    <xf numFmtId="0" fontId="90" fillId="7" borderId="2" applyNumberFormat="0" applyAlignment="0" applyProtection="0"/>
    <xf numFmtId="0" fontId="90" fillId="7" borderId="2" applyNumberFormat="0" applyAlignment="0" applyProtection="0"/>
    <xf numFmtId="0" fontId="90" fillId="7" borderId="2" applyNumberFormat="0" applyAlignment="0" applyProtection="0"/>
    <xf numFmtId="0" fontId="90" fillId="7" borderId="2" applyNumberFormat="0" applyAlignment="0" applyProtection="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5" fontId="53" fillId="0" borderId="0"/>
    <xf numFmtId="0" fontId="80" fillId="0" borderId="12"/>
    <xf numFmtId="49" fontId="24" fillId="0" borderId="0" applyNumberFormat="0" applyFont="0" applyAlignment="0">
      <alignment vertical="top" wrapText="1"/>
      <protection locked="0"/>
    </xf>
    <xf numFmtId="49" fontId="24" fillId="0" borderId="0" applyNumberFormat="0" applyFont="0" applyAlignment="0">
      <alignment vertical="top" wrapText="1"/>
    </xf>
    <xf numFmtId="49" fontId="24" fillId="0" borderId="0" applyNumberFormat="0" applyFont="0" applyAlignment="0">
      <alignment vertical="top" wrapText="1"/>
    </xf>
    <xf numFmtId="49" fontId="24" fillId="0" borderId="0" applyNumberFormat="0" applyFont="0" applyAlignment="0">
      <alignment vertical="top" wrapText="1"/>
      <protection locked="0"/>
    </xf>
    <xf numFmtId="49" fontId="24" fillId="0" borderId="0" applyNumberFormat="0" applyFont="0" applyAlignment="0">
      <alignment vertical="top" wrapText="1"/>
    </xf>
    <xf numFmtId="49" fontId="24" fillId="0" borderId="0" applyNumberFormat="0" applyFont="0" applyAlignment="0">
      <alignment vertical="top" wrapText="1"/>
      <protection locked="0"/>
    </xf>
    <xf numFmtId="49" fontId="24" fillId="0" borderId="0" applyNumberFormat="0" applyFont="0" applyAlignment="0">
      <alignment vertical="top" wrapText="1"/>
    </xf>
    <xf numFmtId="49" fontId="24" fillId="0" borderId="0" applyNumberFormat="0" applyFont="0" applyAlignment="0">
      <alignment vertical="top" wrapText="1"/>
      <protection locked="0"/>
    </xf>
    <xf numFmtId="49" fontId="24" fillId="0" borderId="0" applyNumberFormat="0" applyFont="0" applyAlignment="0">
      <alignment vertical="top" wrapText="1"/>
      <protection locked="0"/>
    </xf>
    <xf numFmtId="49" fontId="24" fillId="0" borderId="0" applyNumberFormat="0" applyFont="0" applyAlignment="0">
      <alignment vertical="top" wrapText="1"/>
      <protection locked="0"/>
    </xf>
    <xf numFmtId="49" fontId="24" fillId="0" borderId="0" applyNumberFormat="0" applyFont="0" applyAlignment="0">
      <alignment vertical="top" wrapText="1"/>
      <protection locked="0"/>
    </xf>
    <xf numFmtId="49" fontId="24" fillId="0" borderId="0" applyNumberFormat="0" applyFont="0" applyAlignment="0">
      <alignment vertical="top" wrapText="1"/>
      <protection locked="0"/>
    </xf>
    <xf numFmtId="49" fontId="24" fillId="0" borderId="0" applyNumberFormat="0" applyFont="0" applyAlignment="0">
      <alignment vertical="top" wrapText="1"/>
      <protection locked="0"/>
    </xf>
    <xf numFmtId="49" fontId="24" fillId="0" borderId="0" applyNumberFormat="0" applyFont="0" applyAlignment="0">
      <alignment vertical="top" wrapText="1"/>
      <protection locked="0"/>
    </xf>
    <xf numFmtId="49" fontId="24" fillId="0" borderId="0" applyNumberFormat="0" applyFont="0" applyAlignment="0">
      <alignment vertical="top" wrapText="1"/>
      <protection locked="0"/>
    </xf>
    <xf numFmtId="49" fontId="24" fillId="0" borderId="0" applyNumberFormat="0" applyFont="0" applyAlignment="0">
      <alignment vertical="top" wrapText="1"/>
      <protection locked="0"/>
    </xf>
    <xf numFmtId="49" fontId="24" fillId="0" borderId="0" applyNumberFormat="0" applyFont="0" applyAlignment="0">
      <alignment vertical="top" wrapText="1"/>
      <protection locked="0"/>
    </xf>
    <xf numFmtId="49" fontId="24" fillId="0" borderId="0" applyNumberFormat="0" applyFont="0" applyAlignment="0">
      <alignment vertical="top" wrapText="1"/>
      <protection locked="0"/>
    </xf>
    <xf numFmtId="49" fontId="24" fillId="0" borderId="0" applyNumberFormat="0" applyFont="0" applyAlignment="0">
      <alignment vertical="top" wrapText="1"/>
      <protection locked="0"/>
    </xf>
    <xf numFmtId="49" fontId="24" fillId="0" borderId="0" applyNumberFormat="0" applyFont="0" applyAlignment="0">
      <alignment vertical="top" wrapText="1"/>
      <protection locked="0"/>
    </xf>
    <xf numFmtId="49" fontId="136" fillId="24" borderId="31">
      <alignment horizontal="left" vertical="center"/>
      <protection locked="0"/>
    </xf>
    <xf numFmtId="49" fontId="136" fillId="24" borderId="31">
      <alignment horizontal="left" vertical="center"/>
    </xf>
    <xf numFmtId="4" fontId="136" fillId="24" borderId="31">
      <alignment horizontal="right" vertical="center"/>
      <protection locked="0"/>
    </xf>
    <xf numFmtId="4" fontId="136" fillId="24" borderId="31">
      <alignment horizontal="right" vertical="center"/>
    </xf>
    <xf numFmtId="4" fontId="137" fillId="24" borderId="31">
      <alignment horizontal="right" vertical="center"/>
      <protection locked="0"/>
    </xf>
    <xf numFmtId="49" fontId="138" fillId="24" borderId="5">
      <alignment horizontal="left" vertical="center"/>
      <protection locked="0"/>
    </xf>
    <xf numFmtId="49" fontId="138" fillId="24" borderId="5">
      <alignment horizontal="left" vertical="center"/>
    </xf>
    <xf numFmtId="49" fontId="139" fillId="24" borderId="5">
      <alignment horizontal="left" vertical="center"/>
      <protection locked="0"/>
    </xf>
    <xf numFmtId="49" fontId="139" fillId="24" borderId="5">
      <alignment horizontal="left" vertical="center"/>
    </xf>
    <xf numFmtId="4" fontId="138" fillId="24" borderId="5">
      <alignment horizontal="right" vertical="center"/>
      <protection locked="0"/>
    </xf>
    <xf numFmtId="4" fontId="138" fillId="24" borderId="5">
      <alignment horizontal="right" vertical="center"/>
    </xf>
    <xf numFmtId="4" fontId="140" fillId="24" borderId="5">
      <alignment horizontal="right" vertical="center"/>
      <protection locked="0"/>
    </xf>
    <xf numFmtId="49" fontId="126" fillId="24" borderId="5">
      <alignment horizontal="left" vertical="center"/>
      <protection locked="0"/>
    </xf>
    <xf numFmtId="49" fontId="126" fillId="24" borderId="5">
      <alignment horizontal="left" vertical="center"/>
      <protection locked="0"/>
    </xf>
    <xf numFmtId="49" fontId="126" fillId="24" borderId="5">
      <alignment horizontal="left" vertical="center"/>
    </xf>
    <xf numFmtId="49" fontId="126" fillId="24" borderId="5">
      <alignment horizontal="left" vertical="center"/>
    </xf>
    <xf numFmtId="49" fontId="137" fillId="24" borderId="5">
      <alignment horizontal="left" vertical="center"/>
      <protection locked="0"/>
    </xf>
    <xf numFmtId="49" fontId="137" fillId="24" borderId="5">
      <alignment horizontal="left" vertical="center"/>
    </xf>
    <xf numFmtId="4" fontId="126" fillId="24" borderId="5">
      <alignment horizontal="right" vertical="center"/>
      <protection locked="0"/>
    </xf>
    <xf numFmtId="4" fontId="126" fillId="24" borderId="5">
      <alignment horizontal="right" vertical="center"/>
      <protection locked="0"/>
    </xf>
    <xf numFmtId="4" fontId="126" fillId="24" borderId="5">
      <alignment horizontal="right" vertical="center"/>
    </xf>
    <xf numFmtId="4" fontId="126" fillId="24" borderId="5">
      <alignment horizontal="right" vertical="center"/>
    </xf>
    <xf numFmtId="4" fontId="137" fillId="24" borderId="5">
      <alignment horizontal="right" vertical="center"/>
      <protection locked="0"/>
    </xf>
    <xf numFmtId="49" fontId="141" fillId="24" borderId="5">
      <alignment horizontal="left" vertical="center"/>
      <protection locked="0"/>
    </xf>
    <xf numFmtId="49" fontId="141" fillId="24" borderId="5">
      <alignment horizontal="left" vertical="center"/>
    </xf>
    <xf numFmtId="49" fontId="142" fillId="24" borderId="5">
      <alignment horizontal="left" vertical="center"/>
      <protection locked="0"/>
    </xf>
    <xf numFmtId="49" fontId="142" fillId="24" borderId="5">
      <alignment horizontal="left" vertical="center"/>
    </xf>
    <xf numFmtId="4" fontId="141" fillId="24" borderId="5">
      <alignment horizontal="right" vertical="center"/>
      <protection locked="0"/>
    </xf>
    <xf numFmtId="4" fontId="141" fillId="24" borderId="5">
      <alignment horizontal="right" vertical="center"/>
    </xf>
    <xf numFmtId="4" fontId="143" fillId="24" borderId="5">
      <alignment horizontal="right" vertical="center"/>
      <protection locked="0"/>
    </xf>
    <xf numFmtId="49" fontId="144" fillId="0" borderId="5">
      <alignment horizontal="left" vertical="center"/>
      <protection locked="0"/>
    </xf>
    <xf numFmtId="49" fontId="144" fillId="0" borderId="5">
      <alignment horizontal="left" vertical="center"/>
    </xf>
    <xf numFmtId="49" fontId="145" fillId="0" borderId="5">
      <alignment horizontal="left" vertical="center"/>
      <protection locked="0"/>
    </xf>
    <xf numFmtId="49" fontId="145" fillId="0" borderId="5">
      <alignment horizontal="left" vertical="center"/>
    </xf>
    <xf numFmtId="4" fontId="144" fillId="0" borderId="5">
      <alignment horizontal="right" vertical="center"/>
      <protection locked="0"/>
    </xf>
    <xf numFmtId="4" fontId="144" fillId="0" borderId="5">
      <alignment horizontal="right" vertical="center"/>
    </xf>
    <xf numFmtId="4" fontId="145" fillId="0" borderId="5">
      <alignment horizontal="right" vertical="center"/>
      <protection locked="0"/>
    </xf>
    <xf numFmtId="49" fontId="146" fillId="0" borderId="5">
      <alignment horizontal="left" vertical="center"/>
      <protection locked="0"/>
    </xf>
    <xf numFmtId="49" fontId="146" fillId="0" borderId="5">
      <alignment horizontal="left" vertical="center"/>
    </xf>
    <xf numFmtId="49" fontId="147" fillId="0" borderId="5">
      <alignment horizontal="left" vertical="center"/>
      <protection locked="0"/>
    </xf>
    <xf numFmtId="49" fontId="147" fillId="0" borderId="5">
      <alignment horizontal="left" vertical="center"/>
    </xf>
    <xf numFmtId="4" fontId="146" fillId="0" borderId="5">
      <alignment horizontal="right" vertical="center"/>
      <protection locked="0"/>
    </xf>
    <xf numFmtId="4" fontId="146" fillId="0" borderId="5">
      <alignment horizontal="right" vertical="center"/>
    </xf>
    <xf numFmtId="49" fontId="144" fillId="0" borderId="5">
      <alignment horizontal="left" vertical="center"/>
      <protection locked="0"/>
    </xf>
    <xf numFmtId="49" fontId="145" fillId="0" borderId="5">
      <alignment horizontal="left" vertical="center"/>
      <protection locked="0"/>
    </xf>
    <xf numFmtId="4" fontId="144" fillId="0" borderId="5">
      <alignment horizontal="right" vertical="center"/>
      <protection locked="0"/>
    </xf>
    <xf numFmtId="0" fontId="92" fillId="0" borderId="13" applyNumberFormat="0" applyFill="0" applyAlignment="0" applyProtection="0"/>
    <xf numFmtId="0" fontId="92" fillId="0" borderId="13" applyNumberFormat="0" applyFill="0" applyAlignment="0" applyProtection="0"/>
    <xf numFmtId="0" fontId="92" fillId="0" borderId="13" applyNumberFormat="0" applyFill="0" applyAlignment="0" applyProtection="0"/>
    <xf numFmtId="0" fontId="92" fillId="0" borderId="13" applyNumberFormat="0" applyFill="0" applyAlignment="0" applyProtection="0"/>
    <xf numFmtId="0" fontId="92" fillId="0" borderId="13" applyNumberFormat="0" applyFill="0" applyAlignment="0" applyProtection="0"/>
    <xf numFmtId="0" fontId="92" fillId="0" borderId="13" applyNumberFormat="0" applyFill="0" applyAlignment="0" applyProtection="0"/>
    <xf numFmtId="0" fontId="92" fillId="0" borderId="13" applyNumberFormat="0" applyFill="0" applyAlignment="0" applyProtection="0"/>
    <xf numFmtId="0" fontId="92" fillId="0" borderId="13" applyNumberFormat="0" applyFill="0" applyAlignment="0" applyProtection="0"/>
    <xf numFmtId="0" fontId="92" fillId="0" borderId="13" applyNumberFormat="0" applyFill="0" applyAlignment="0" applyProtection="0"/>
    <xf numFmtId="1" fontId="69" fillId="0" borderId="0" applyNumberFormat="0" applyAlignment="0">
      <alignment horizontal="center"/>
    </xf>
    <xf numFmtId="212" fontId="148" fillId="0" borderId="0" applyNumberFormat="0">
      <alignment horizontal="centerContinuous"/>
    </xf>
    <xf numFmtId="185" fontId="69" fillId="0" borderId="0" applyFont="0" applyFill="0" applyBorder="0" applyAlignment="0" applyProtection="0"/>
    <xf numFmtId="173" fontId="69" fillId="0" borderId="0" applyFont="0" applyFill="0" applyBorder="0" applyAlignment="0" applyProtection="0"/>
    <xf numFmtId="213" fontId="76" fillId="0" borderId="0" applyFont="0" applyFill="0" applyBorder="0" applyAlignment="0" applyProtection="0"/>
    <xf numFmtId="214" fontId="76" fillId="0" borderId="0" applyFont="0" applyFill="0" applyBorder="0" applyAlignment="0" applyProtection="0"/>
    <xf numFmtId="215" fontId="77" fillId="0" borderId="0">
      <protection locked="0"/>
    </xf>
    <xf numFmtId="194" fontId="69" fillId="0" borderId="0" applyFont="0" applyFill="0" applyBorder="0" applyAlignment="0" applyProtection="0"/>
    <xf numFmtId="195" fontId="69" fillId="0" borderId="0" applyFont="0" applyFill="0" applyBorder="0" applyAlignment="0" applyProtection="0"/>
    <xf numFmtId="216" fontId="77" fillId="0" borderId="0">
      <protection locked="0"/>
    </xf>
    <xf numFmtId="217" fontId="77" fillId="0" borderId="0">
      <protection locked="0"/>
    </xf>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149" fillId="0" borderId="0"/>
    <xf numFmtId="0" fontId="19" fillId="0" borderId="0"/>
    <xf numFmtId="0" fontId="150" fillId="0" borderId="0"/>
    <xf numFmtId="0" fontId="19" fillId="0" borderId="0"/>
    <xf numFmtId="0" fontId="81" fillId="0" borderId="0"/>
    <xf numFmtId="0" fontId="81" fillId="0" borderId="0"/>
    <xf numFmtId="0" fontId="29" fillId="0" borderId="0"/>
    <xf numFmtId="0" fontId="29" fillId="0" borderId="0"/>
    <xf numFmtId="0" fontId="69" fillId="0" borderId="0"/>
    <xf numFmtId="0" fontId="109" fillId="0" borderId="0"/>
    <xf numFmtId="0" fontId="53" fillId="0" borderId="0"/>
    <xf numFmtId="0" fontId="29" fillId="0" borderId="0"/>
    <xf numFmtId="0" fontId="3" fillId="0" borderId="0"/>
    <xf numFmtId="0" fontId="69" fillId="0" borderId="0"/>
    <xf numFmtId="0" fontId="69" fillId="0" borderId="0"/>
    <xf numFmtId="0" fontId="53" fillId="0" borderId="0"/>
    <xf numFmtId="0" fontId="151"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applyBorder="0"/>
    <xf numFmtId="0" fontId="53" fillId="0" borderId="0"/>
    <xf numFmtId="0" fontId="53" fillId="0" borderId="0"/>
    <xf numFmtId="0" fontId="69" fillId="0" borderId="0"/>
    <xf numFmtId="0" fontId="69" fillId="0" borderId="0"/>
    <xf numFmtId="0" fontId="11" fillId="0" borderId="0"/>
    <xf numFmtId="0" fontId="69" fillId="0" borderId="0"/>
    <xf numFmtId="0" fontId="152" fillId="0" borderId="0"/>
    <xf numFmtId="0" fontId="53" fillId="0" borderId="0"/>
    <xf numFmtId="0" fontId="69" fillId="0" borderId="0" applyBorder="0"/>
    <xf numFmtId="0" fontId="11" fillId="0" borderId="0"/>
    <xf numFmtId="0" fontId="29" fillId="0" borderId="0"/>
    <xf numFmtId="0" fontId="29" fillId="0" borderId="0"/>
    <xf numFmtId="218" fontId="153" fillId="0" borderId="0"/>
    <xf numFmtId="0" fontId="69" fillId="0" borderId="0"/>
    <xf numFmtId="0" fontId="34" fillId="0" borderId="0"/>
    <xf numFmtId="0" fontId="154" fillId="0" borderId="0"/>
    <xf numFmtId="0" fontId="154" fillId="0" borderId="0"/>
    <xf numFmtId="0" fontId="154" fillId="0" borderId="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4" fontId="121" fillId="32" borderId="5">
      <alignment horizontal="right" vertical="center"/>
      <protection locked="0"/>
    </xf>
    <xf numFmtId="4" fontId="121" fillId="30" borderId="5">
      <alignment horizontal="right" vertical="center"/>
      <protection locked="0"/>
    </xf>
    <xf numFmtId="4" fontId="121" fillId="25" borderId="5">
      <alignment horizontal="right" vertical="center"/>
      <protection locked="0"/>
    </xf>
    <xf numFmtId="0" fontId="100" fillId="22" borderId="15" applyNumberFormat="0" applyAlignment="0" applyProtection="0"/>
    <xf numFmtId="0" fontId="100" fillId="22" borderId="15" applyNumberFormat="0" applyAlignment="0" applyProtection="0"/>
    <xf numFmtId="0" fontId="100" fillId="22" borderId="15" applyNumberFormat="0" applyAlignment="0" applyProtection="0"/>
    <xf numFmtId="0" fontId="100" fillId="22" borderId="15" applyNumberFormat="0" applyAlignment="0" applyProtection="0"/>
    <xf numFmtId="0" fontId="100" fillId="22" borderId="15" applyNumberFormat="0" applyAlignment="0" applyProtection="0"/>
    <xf numFmtId="0" fontId="100" fillId="22" borderId="15" applyNumberFormat="0" applyAlignment="0" applyProtection="0"/>
    <xf numFmtId="0" fontId="100" fillId="22" borderId="15" applyNumberFormat="0" applyAlignment="0" applyProtection="0"/>
    <xf numFmtId="0" fontId="100" fillId="22" borderId="15" applyNumberFormat="0" applyAlignment="0" applyProtection="0"/>
    <xf numFmtId="0" fontId="100" fillId="22" borderId="15" applyNumberFormat="0" applyAlignment="0" applyProtection="0"/>
    <xf numFmtId="9" fontId="69"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29" fillId="0" borderId="0" applyFont="0" applyFill="0" applyBorder="0" applyAlignment="0" applyProtection="0"/>
    <xf numFmtId="199" fontId="69" fillId="0" borderId="0" applyFont="0" applyFill="0" applyBorder="0" applyAlignment="0" applyProtection="0"/>
    <xf numFmtId="219" fontId="77" fillId="0" borderId="0">
      <protection locked="0"/>
    </xf>
    <xf numFmtId="220" fontId="77" fillId="0" borderId="0">
      <protection locked="0"/>
    </xf>
    <xf numFmtId="221" fontId="53" fillId="0" borderId="0" applyFont="0" applyFill="0" applyBorder="0" applyAlignment="0" applyProtection="0"/>
    <xf numFmtId="219" fontId="77" fillId="0" borderId="0">
      <protection locked="0"/>
    </xf>
    <xf numFmtId="202" fontId="69" fillId="0" borderId="0" applyFill="0" applyBorder="0" applyAlignment="0">
      <alignment horizontal="centerContinuous"/>
    </xf>
    <xf numFmtId="220" fontId="77" fillId="0" borderId="0">
      <protection locked="0"/>
    </xf>
    <xf numFmtId="222" fontId="77" fillId="0" borderId="0">
      <protection locked="0"/>
    </xf>
    <xf numFmtId="49" fontId="126" fillId="0" borderId="5">
      <alignment horizontal="left" vertical="center" wrapText="1"/>
      <protection locked="0"/>
    </xf>
    <xf numFmtId="49" fontId="126" fillId="0" borderId="5">
      <alignment horizontal="left" vertical="center" wrapText="1"/>
      <protection locked="0"/>
    </xf>
    <xf numFmtId="4" fontId="155" fillId="33" borderId="32" applyNumberFormat="0" applyProtection="0">
      <alignment vertical="center"/>
    </xf>
    <xf numFmtId="4" fontId="156" fillId="33" borderId="32" applyNumberFormat="0" applyProtection="0">
      <alignment vertical="center"/>
    </xf>
    <xf numFmtId="4" fontId="157" fillId="0" borderId="0" applyNumberFormat="0" applyProtection="0">
      <alignment horizontal="left" vertical="center" indent="1"/>
    </xf>
    <xf numFmtId="4" fontId="158" fillId="34" borderId="32" applyNumberFormat="0" applyProtection="0">
      <alignment horizontal="left" vertical="center" indent="1"/>
    </xf>
    <xf numFmtId="4" fontId="159" fillId="35" borderId="32" applyNumberFormat="0" applyProtection="0">
      <alignment vertical="center"/>
    </xf>
    <xf numFmtId="4" fontId="160" fillId="32" borderId="32" applyNumberFormat="0" applyProtection="0">
      <alignment vertical="center"/>
    </xf>
    <xf numFmtId="4" fontId="159" fillId="36" borderId="32" applyNumberFormat="0" applyProtection="0">
      <alignment vertical="center"/>
    </xf>
    <xf numFmtId="4" fontId="161" fillId="35" borderId="32" applyNumberFormat="0" applyProtection="0">
      <alignment vertical="center"/>
    </xf>
    <xf numFmtId="4" fontId="162" fillId="37" borderId="32" applyNumberFormat="0" applyProtection="0">
      <alignment horizontal="left" vertical="center" indent="1"/>
    </xf>
    <xf numFmtId="4" fontId="162" fillId="30" borderId="32" applyNumberFormat="0" applyProtection="0">
      <alignment horizontal="left" vertical="center" indent="1"/>
    </xf>
    <xf numFmtId="4" fontId="163" fillId="34" borderId="32" applyNumberFormat="0" applyProtection="0">
      <alignment horizontal="left" vertical="center" indent="1"/>
    </xf>
    <xf numFmtId="4" fontId="164" fillId="31" borderId="32" applyNumberFormat="0" applyProtection="0">
      <alignment vertical="center"/>
    </xf>
    <xf numFmtId="4" fontId="165" fillId="24" borderId="32" applyNumberFormat="0" applyProtection="0">
      <alignment horizontal="left" vertical="center" indent="1"/>
    </xf>
    <xf numFmtId="4" fontId="166" fillId="30" borderId="32" applyNumberFormat="0" applyProtection="0">
      <alignment horizontal="left" vertical="center" indent="1"/>
    </xf>
    <xf numFmtId="4" fontId="167" fillId="34" borderId="32" applyNumberFormat="0" applyProtection="0">
      <alignment horizontal="left" vertical="center" indent="1"/>
    </xf>
    <xf numFmtId="4" fontId="168" fillId="24" borderId="32" applyNumberFormat="0" applyProtection="0">
      <alignment vertical="center"/>
    </xf>
    <xf numFmtId="4" fontId="169" fillId="24" borderId="32" applyNumberFormat="0" applyProtection="0">
      <alignment vertical="center"/>
    </xf>
    <xf numFmtId="4" fontId="162" fillId="30" borderId="32" applyNumberFormat="0" applyProtection="0">
      <alignment horizontal="left" vertical="center" indent="1"/>
    </xf>
    <xf numFmtId="4" fontId="170" fillId="24" borderId="32" applyNumberFormat="0" applyProtection="0">
      <alignment vertical="center"/>
    </xf>
    <xf numFmtId="4" fontId="171" fillId="24" borderId="32" applyNumberFormat="0" applyProtection="0">
      <alignment vertical="center"/>
    </xf>
    <xf numFmtId="4" fontId="83" fillId="0" borderId="0" applyNumberFormat="0" applyProtection="0">
      <alignment horizontal="left" vertical="center" indent="1"/>
    </xf>
    <xf numFmtId="4" fontId="172" fillId="24" borderId="32" applyNumberFormat="0" applyProtection="0">
      <alignment vertical="center"/>
    </xf>
    <xf numFmtId="4" fontId="173" fillId="24" borderId="32" applyNumberFormat="0" applyProtection="0">
      <alignment vertical="center"/>
    </xf>
    <xf numFmtId="4" fontId="162" fillId="38" borderId="32" applyNumberFormat="0" applyProtection="0">
      <alignment horizontal="left" vertical="center" indent="1"/>
    </xf>
    <xf numFmtId="4" fontId="174" fillId="31" borderId="32" applyNumberFormat="0" applyProtection="0">
      <alignment horizontal="left" indent="1"/>
    </xf>
    <xf numFmtId="4" fontId="175" fillId="24" borderId="32" applyNumberFormat="0" applyProtection="0">
      <alignment vertical="center"/>
    </xf>
    <xf numFmtId="38" fontId="76" fillId="0" borderId="28"/>
    <xf numFmtId="223" fontId="53" fillId="0" borderId="0">
      <protection locked="0"/>
    </xf>
    <xf numFmtId="38" fontId="76" fillId="0" borderId="0" applyFont="0" applyFill="0" applyBorder="0" applyAlignment="0" applyProtection="0"/>
    <xf numFmtId="40" fontId="76" fillId="0" borderId="0" applyFont="0" applyFill="0" applyBorder="0" applyAlignment="0" applyProtection="0"/>
    <xf numFmtId="0" fontId="176" fillId="0" borderId="0" applyNumberFormat="0" applyFill="0" applyBorder="0" applyAlignment="0" applyProtection="0"/>
    <xf numFmtId="0" fontId="53" fillId="0" borderId="0" applyNumberFormat="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2" fontId="129" fillId="0" borderId="0">
      <protection locked="0"/>
    </xf>
    <xf numFmtId="2" fontId="129" fillId="0" borderId="0">
      <protection locked="0"/>
    </xf>
    <xf numFmtId="220" fontId="77" fillId="0" borderId="0">
      <protection locked="0"/>
    </xf>
    <xf numFmtId="222" fontId="77" fillId="0" borderId="0">
      <protection locked="0"/>
    </xf>
    <xf numFmtId="0" fontId="76" fillId="0" borderId="0"/>
    <xf numFmtId="4" fontId="53"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77" fillId="0" borderId="0" applyNumberFormat="0" applyFont="0" applyFill="0" applyBorder="0" applyAlignment="0" applyProtection="0">
      <alignment vertical="top"/>
    </xf>
    <xf numFmtId="0" fontId="178" fillId="0" borderId="0" applyNumberFormat="0" applyFont="0" applyFill="0" applyBorder="0" applyAlignment="0" applyProtection="0">
      <alignment vertical="top"/>
    </xf>
    <xf numFmtId="0" fontId="178" fillId="0" borderId="0" applyNumberFormat="0" applyFont="0" applyFill="0" applyBorder="0" applyAlignment="0" applyProtection="0">
      <alignment vertical="top"/>
    </xf>
    <xf numFmtId="0" fontId="177" fillId="0" borderId="0" applyNumberFormat="0" applyFont="0" applyFill="0" applyBorder="0" applyAlignment="0" applyProtection="0"/>
    <xf numFmtId="0" fontId="177" fillId="0" borderId="0" applyNumberFormat="0" applyFont="0" applyFill="0" applyBorder="0" applyAlignment="0" applyProtection="0">
      <alignment horizontal="left" vertical="top"/>
    </xf>
    <xf numFmtId="0" fontId="177" fillId="0" borderId="0" applyNumberFormat="0" applyFont="0" applyFill="0" applyBorder="0" applyAlignment="0" applyProtection="0">
      <alignment horizontal="left" vertical="top"/>
    </xf>
    <xf numFmtId="0" fontId="177" fillId="0" borderId="0" applyNumberFormat="0" applyFont="0" applyFill="0" applyBorder="0" applyAlignment="0" applyProtection="0">
      <alignment horizontal="left" vertical="top"/>
    </xf>
    <xf numFmtId="0" fontId="69" fillId="0" borderId="0"/>
    <xf numFmtId="0" fontId="179" fillId="0" borderId="0">
      <alignment horizontal="left" wrapText="1"/>
    </xf>
    <xf numFmtId="0" fontId="180" fillId="0" borderId="18" applyNumberFormat="0" applyFont="0" applyFill="0" applyBorder="0" applyAlignment="0" applyProtection="0">
      <alignment horizontal="center" wrapText="1"/>
    </xf>
    <xf numFmtId="224" fontId="52" fillId="0" borderId="0" applyNumberFormat="0" applyFont="0" applyFill="0" applyBorder="0" applyAlignment="0" applyProtection="0">
      <alignment horizontal="right"/>
    </xf>
    <xf numFmtId="0" fontId="180" fillId="0" borderId="0" applyNumberFormat="0" applyFont="0" applyFill="0" applyBorder="0" applyAlignment="0" applyProtection="0">
      <alignment horizontal="left" indent="1"/>
    </xf>
    <xf numFmtId="225" fontId="180" fillId="0" borderId="0" applyNumberFormat="0" applyFont="0" applyFill="0" applyBorder="0" applyAlignment="0" applyProtection="0"/>
    <xf numFmtId="0" fontId="69" fillId="0" borderId="18" applyNumberFormat="0" applyFont="0" applyFill="0" applyAlignment="0" applyProtection="0">
      <alignment horizontal="center"/>
    </xf>
    <xf numFmtId="0" fontId="69" fillId="0" borderId="0" applyNumberFormat="0" applyFont="0" applyFill="0" applyBorder="0" applyAlignment="0" applyProtection="0">
      <alignment horizontal="left" wrapText="1" indent="1"/>
    </xf>
    <xf numFmtId="0" fontId="180" fillId="0" borderId="0" applyNumberFormat="0" applyFont="0" applyFill="0" applyBorder="0" applyAlignment="0" applyProtection="0">
      <alignment horizontal="left" indent="1"/>
    </xf>
    <xf numFmtId="0" fontId="69" fillId="0" borderId="0" applyNumberFormat="0" applyFont="0" applyFill="0" applyBorder="0" applyAlignment="0" applyProtection="0">
      <alignment horizontal="left" wrapText="1" indent="2"/>
    </xf>
    <xf numFmtId="226" fontId="69" fillId="0" borderId="0">
      <alignment horizontal="right"/>
    </xf>
    <xf numFmtId="0" fontId="35" fillId="19"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8" borderId="0" applyNumberFormat="0" applyBorder="0" applyAlignment="0" applyProtection="0"/>
    <xf numFmtId="0" fontId="36" fillId="7" borderId="2" applyNumberFormat="0" applyAlignment="0" applyProtection="0"/>
    <xf numFmtId="0" fontId="36" fillId="7" borderId="2" applyNumberFormat="0" applyAlignment="0" applyProtection="0"/>
    <xf numFmtId="218" fontId="36" fillId="7" borderId="2" applyNumberFormat="0" applyAlignment="0" applyProtection="0"/>
    <xf numFmtId="0" fontId="37" fillId="22" borderId="15" applyNumberFormat="0" applyAlignment="0" applyProtection="0"/>
    <xf numFmtId="0" fontId="37" fillId="22" borderId="15" applyNumberFormat="0" applyAlignment="0" applyProtection="0"/>
    <xf numFmtId="0" fontId="38" fillId="22" borderId="2" applyNumberFormat="0" applyAlignment="0" applyProtection="0"/>
    <xf numFmtId="0" fontId="38" fillId="22" borderId="2" applyNumberFormat="0" applyAlignment="0" applyProtection="0"/>
    <xf numFmtId="0" fontId="110" fillId="0" borderId="0" applyProtection="0"/>
    <xf numFmtId="195" fontId="24" fillId="0" borderId="0" applyFont="0" applyFill="0" applyBorder="0" applyAlignment="0" applyProtection="0"/>
    <xf numFmtId="0" fontId="50" fillId="4" borderId="0" applyNumberFormat="0" applyBorder="0" applyAlignment="0" applyProtection="0"/>
    <xf numFmtId="0" fontId="39" fillId="0" borderId="9" applyNumberFormat="0" applyFill="0" applyAlignment="0" applyProtection="0"/>
    <xf numFmtId="0" fontId="39" fillId="0" borderId="9" applyNumberFormat="0" applyFill="0" applyAlignment="0" applyProtection="0"/>
    <xf numFmtId="0" fontId="40" fillId="0" borderId="10" applyNumberFormat="0" applyFill="0" applyAlignment="0" applyProtection="0"/>
    <xf numFmtId="0" fontId="40" fillId="0" borderId="10" applyNumberFormat="0" applyFill="0" applyAlignment="0" applyProtection="0"/>
    <xf numFmtId="0" fontId="41" fillId="0" borderId="11" applyNumberFormat="0" applyFill="0" applyAlignment="0" applyProtection="0"/>
    <xf numFmtId="0" fontId="41" fillId="0" borderId="11" applyNumberFormat="0" applyFill="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11" fillId="0" borderId="0" applyProtection="0"/>
    <xf numFmtId="0" fontId="112" fillId="0" borderId="0" applyProtection="0"/>
    <xf numFmtId="0" fontId="48" fillId="0" borderId="13" applyNumberFormat="0" applyFill="0" applyAlignment="0" applyProtection="0"/>
    <xf numFmtId="0" fontId="42" fillId="0" borderId="17" applyNumberFormat="0" applyFill="0" applyAlignment="0" applyProtection="0"/>
    <xf numFmtId="0" fontId="42" fillId="0" borderId="17" applyNumberFormat="0" applyFill="0" applyAlignment="0" applyProtection="0"/>
    <xf numFmtId="0" fontId="110" fillId="0" borderId="16" applyProtection="0"/>
    <xf numFmtId="0" fontId="43" fillId="23" borderId="4" applyNumberFormat="0" applyAlignment="0" applyProtection="0"/>
    <xf numFmtId="0" fontId="43" fillId="23" borderId="4" applyNumberFormat="0" applyAlignment="0" applyProtection="0"/>
    <xf numFmtId="0" fontId="43" fillId="23" borderId="4" applyNumberFormat="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13" borderId="0" applyNumberFormat="0" applyBorder="0" applyAlignment="0" applyProtection="0"/>
    <xf numFmtId="0" fontId="45" fillId="13" borderId="0" applyNumberFormat="0" applyBorder="0" applyAlignment="0" applyProtection="0"/>
    <xf numFmtId="0" fontId="38" fillId="22" borderId="2" applyNumberFormat="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4" fillId="0" borderId="0"/>
    <xf numFmtId="0" fontId="34" fillId="0" borderId="0"/>
    <xf numFmtId="0" fontId="34" fillId="0" borderId="0"/>
    <xf numFmtId="0" fontId="34" fillId="0" borderId="0"/>
    <xf numFmtId="0" fontId="34" fillId="0" borderId="0"/>
    <xf numFmtId="0" fontId="34" fillId="0" borderId="0"/>
    <xf numFmtId="0" fontId="11" fillId="0" borderId="0"/>
    <xf numFmtId="0" fontId="11" fillId="0" borderId="0"/>
    <xf numFmtId="0" fontId="11"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11"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51" fillId="0" borderId="0"/>
    <xf numFmtId="0" fontId="24" fillId="0" borderId="0"/>
    <xf numFmtId="0" fontId="51" fillId="0" borderId="0"/>
    <xf numFmtId="0" fontId="51" fillId="0" borderId="0"/>
    <xf numFmtId="0" fontId="11"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218" fontId="152" fillId="0" borderId="0"/>
    <xf numFmtId="218" fontId="152" fillId="0" borderId="0"/>
    <xf numFmtId="218" fontId="152" fillId="0" borderId="0"/>
    <xf numFmtId="0" fontId="1" fillId="0" borderId="0"/>
    <xf numFmtId="0" fontId="1" fillId="0" borderId="0"/>
    <xf numFmtId="0" fontId="24" fillId="0" borderId="0"/>
    <xf numFmtId="0" fontId="24" fillId="0" borderId="0" applyNumberFormat="0" applyFont="0" applyFill="0" applyBorder="0" applyAlignment="0" applyProtection="0">
      <alignment vertical="top"/>
    </xf>
    <xf numFmtId="0" fontId="11" fillId="0" borderId="0"/>
    <xf numFmtId="0" fontId="24" fillId="0" borderId="0" applyNumberFormat="0" applyFont="0" applyFill="0" applyBorder="0" applyAlignment="0" applyProtection="0">
      <alignment vertical="top"/>
    </xf>
    <xf numFmtId="0" fontId="1" fillId="0" borderId="0"/>
    <xf numFmtId="0" fontId="11" fillId="0" borderId="0"/>
    <xf numFmtId="0" fontId="34" fillId="0" borderId="0"/>
    <xf numFmtId="0" fontId="24" fillId="0" borderId="0"/>
    <xf numFmtId="0" fontId="42" fillId="0" borderId="17" applyNumberFormat="0" applyFill="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24" fillId="10" borderId="14" applyNumberFormat="0" applyFont="0" applyAlignment="0" applyProtection="0"/>
    <xf numFmtId="0" fontId="11" fillId="10" borderId="14"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0" fontId="37" fillId="22" borderId="15" applyNumberFormat="0" applyAlignment="0" applyProtection="0"/>
    <xf numFmtId="0" fontId="48" fillId="0" borderId="13" applyNumberFormat="0" applyFill="0" applyAlignment="0" applyProtection="0"/>
    <xf numFmtId="0" fontId="48" fillId="0" borderId="13" applyNumberFormat="0" applyFill="0" applyAlignment="0" applyProtection="0"/>
    <xf numFmtId="0" fontId="45" fillId="13" borderId="0" applyNumberFormat="0" applyBorder="0" applyAlignment="0" applyProtection="0"/>
    <xf numFmtId="0" fontId="72" fillId="0" borderId="0"/>
    <xf numFmtId="0" fontId="72" fillId="0" borderId="0"/>
    <xf numFmtId="0" fontId="72" fillId="0" borderId="0"/>
    <xf numFmtId="0" fontId="72" fillId="0" borderId="0"/>
    <xf numFmtId="0" fontId="72" fillId="0" borderId="0"/>
    <xf numFmtId="0" fontId="72" fillId="0" borderId="0"/>
    <xf numFmtId="0" fontId="110" fillId="0" borderId="0"/>
    <xf numFmtId="0" fontId="49" fillId="0" borderId="0" applyNumberFormat="0" applyFill="0" applyBorder="0" applyAlignment="0" applyProtection="0"/>
    <xf numFmtId="0" fontId="47"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85" fontId="181" fillId="0" borderId="0" applyFont="0" applyFill="0" applyBorder="0" applyAlignment="0" applyProtection="0"/>
    <xf numFmtId="173" fontId="181" fillId="0" borderId="0" applyFont="0" applyFill="0" applyBorder="0" applyAlignment="0" applyProtection="0"/>
    <xf numFmtId="227" fontId="12" fillId="0" borderId="0" applyNumberFormat="0" applyFill="0" applyBorder="0" applyAlignment="0" applyProtection="0"/>
    <xf numFmtId="227" fontId="12" fillId="0" borderId="0" applyNumberForma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73" fontId="69"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206" fontId="11" fillId="0" borderId="0" applyFont="0" applyFill="0" applyBorder="0" applyAlignment="0" applyProtection="0"/>
    <xf numFmtId="168" fontId="11"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34" fillId="0" borderId="0" applyFont="0" applyFill="0" applyBorder="0" applyAlignment="0" applyProtection="0"/>
    <xf numFmtId="165" fontId="3" fillId="0" borderId="0" applyFont="0" applyFill="0" applyBorder="0" applyAlignment="0" applyProtection="0"/>
    <xf numFmtId="0" fontId="50" fillId="4" borderId="0" applyNumberFormat="0" applyBorder="0" applyAlignment="0" applyProtection="0"/>
    <xf numFmtId="0" fontId="50" fillId="4" borderId="0" applyNumberFormat="0" applyBorder="0" applyAlignment="0" applyProtection="0"/>
    <xf numFmtId="228" fontId="182" fillId="24" borderId="29" applyFill="0" applyBorder="0">
      <alignment horizontal="center" vertical="center" wrapText="1"/>
      <protection locked="0"/>
    </xf>
    <xf numFmtId="210" fontId="183" fillId="0" borderId="0">
      <alignment wrapText="1"/>
    </xf>
    <xf numFmtId="210" fontId="128" fillId="0" borderId="0">
      <alignment wrapText="1"/>
    </xf>
    <xf numFmtId="167" fontId="184" fillId="0" borderId="0" applyFont="0" applyFill="0" applyBorder="0" applyAlignment="0" applyProtection="0"/>
    <xf numFmtId="0" fontId="186" fillId="0" borderId="0" applyNumberFormat="0" applyFill="0" applyBorder="0" applyAlignment="0" applyProtection="0"/>
    <xf numFmtId="0" fontId="3" fillId="0" borderId="0"/>
    <xf numFmtId="0" fontId="3" fillId="0" borderId="0"/>
  </cellStyleXfs>
  <cellXfs count="152">
    <xf numFmtId="0" fontId="0" fillId="0" borderId="0" xfId="0"/>
    <xf numFmtId="0" fontId="11" fillId="0" borderId="0" xfId="792"/>
    <xf numFmtId="0" fontId="11" fillId="0" borderId="0" xfId="792" applyFont="1"/>
    <xf numFmtId="0" fontId="28" fillId="0" borderId="0" xfId="792" applyFont="1"/>
    <xf numFmtId="0" fontId="11" fillId="0" borderId="0" xfId="792" applyFill="1" applyBorder="1"/>
    <xf numFmtId="0" fontId="11" fillId="0" borderId="0" xfId="792" applyFont="1" applyFill="1" applyBorder="1"/>
    <xf numFmtId="0" fontId="28" fillId="0" borderId="0" xfId="792" applyFont="1" applyFill="1" applyBorder="1"/>
    <xf numFmtId="1" fontId="11" fillId="0" borderId="0" xfId="792" applyNumberFormat="1" applyFill="1" applyBorder="1"/>
    <xf numFmtId="0" fontId="11" fillId="0" borderId="0" xfId="792" applyFont="1" applyAlignment="1">
      <alignment horizontal="center"/>
    </xf>
    <xf numFmtId="177" fontId="27" fillId="0" borderId="0" xfId="612" applyNumberFormat="1" applyFont="1" applyFill="1" applyBorder="1" applyAlignment="1" applyProtection="1">
      <alignment horizontal="left" indent="1"/>
    </xf>
    <xf numFmtId="0" fontId="113" fillId="0" borderId="0" xfId="792" applyFont="1" applyFill="1" applyBorder="1" applyAlignment="1"/>
    <xf numFmtId="0" fontId="20" fillId="0" borderId="0" xfId="792" applyFont="1" applyFill="1" applyBorder="1" applyAlignment="1">
      <alignment horizontal="center"/>
    </xf>
    <xf numFmtId="177" fontId="26" fillId="0" borderId="0" xfId="612" applyNumberFormat="1" applyFont="1" applyFill="1" applyBorder="1" applyAlignment="1" applyProtection="1">
      <alignment horizontal="left"/>
    </xf>
    <xf numFmtId="177" fontId="14" fillId="0" borderId="0" xfId="612" applyNumberFormat="1" applyFont="1" applyFill="1" applyBorder="1" applyAlignment="1" applyProtection="1">
      <alignment horizontal="left" indent="1"/>
    </xf>
    <xf numFmtId="177" fontId="26" fillId="0" borderId="0" xfId="612" applyNumberFormat="1" applyFont="1" applyFill="1" applyBorder="1" applyAlignment="1" applyProtection="1">
      <alignment horizontal="left" indent="1"/>
    </xf>
    <xf numFmtId="177" fontId="33" fillId="0" borderId="0" xfId="612" applyNumberFormat="1" applyFont="1" applyFill="1" applyBorder="1" applyAlignment="1" applyProtection="1">
      <alignment horizontal="left" indent="2"/>
    </xf>
    <xf numFmtId="177" fontId="27" fillId="0" borderId="0" xfId="612" applyNumberFormat="1" applyFont="1" applyFill="1" applyBorder="1" applyAlignment="1" applyProtection="1">
      <alignment horizontal="left" indent="3"/>
    </xf>
    <xf numFmtId="177" fontId="33" fillId="0" borderId="0" xfId="612" applyNumberFormat="1" applyFont="1" applyFill="1" applyBorder="1" applyAlignment="1" applyProtection="1">
      <alignment horizontal="left" indent="4"/>
    </xf>
    <xf numFmtId="1" fontId="27" fillId="0" borderId="0" xfId="612" applyNumberFormat="1" applyFont="1" applyFill="1" applyBorder="1" applyAlignment="1" applyProtection="1">
      <alignment horizontal="left" indent="1"/>
    </xf>
    <xf numFmtId="1" fontId="26" fillId="0" borderId="0" xfId="612" applyNumberFormat="1" applyFont="1" applyFill="1" applyBorder="1" applyAlignment="1" applyProtection="1">
      <alignment horizontal="left" indent="1"/>
    </xf>
    <xf numFmtId="1" fontId="27" fillId="0" borderId="0" xfId="612" applyNumberFormat="1" applyFont="1" applyFill="1" applyBorder="1" applyAlignment="1" applyProtection="1">
      <alignment horizontal="left" indent="2"/>
    </xf>
    <xf numFmtId="1" fontId="27" fillId="0" borderId="0" xfId="612" applyNumberFormat="1" applyFont="1" applyFill="1" applyBorder="1" applyAlignment="1" applyProtection="1">
      <alignment horizontal="left" indent="4"/>
    </xf>
    <xf numFmtId="1" fontId="33" fillId="0" borderId="0" xfId="612" applyNumberFormat="1" applyFont="1" applyFill="1" applyBorder="1" applyAlignment="1" applyProtection="1">
      <alignment horizontal="left" indent="2"/>
    </xf>
    <xf numFmtId="0" fontId="32" fillId="0" borderId="0" xfId="792" applyFont="1" applyFill="1" applyBorder="1"/>
    <xf numFmtId="171" fontId="15" fillId="0" borderId="0" xfId="0" applyNumberFormat="1" applyFont="1" applyFill="1" applyBorder="1" applyAlignment="1"/>
    <xf numFmtId="171" fontId="15" fillId="0" borderId="0" xfId="0" applyNumberFormat="1" applyFont="1" applyFill="1" applyBorder="1" applyAlignment="1">
      <alignment horizontal="right"/>
    </xf>
    <xf numFmtId="171" fontId="21" fillId="0" borderId="0" xfId="0" applyNumberFormat="1" applyFont="1" applyFill="1" applyBorder="1" applyAlignment="1"/>
    <xf numFmtId="171" fontId="122" fillId="0" borderId="0" xfId="0" applyNumberFormat="1" applyFont="1" applyFill="1" applyBorder="1" applyAlignment="1"/>
    <xf numFmtId="0" fontId="31" fillId="0" borderId="0" xfId="792" applyFont="1" applyFill="1" applyBorder="1" applyAlignment="1"/>
    <xf numFmtId="0" fontId="16" fillId="0" borderId="0" xfId="793" applyFont="1" applyFill="1" applyBorder="1" applyAlignment="1">
      <alignment horizontal="center"/>
    </xf>
    <xf numFmtId="0" fontId="14" fillId="0" borderId="0" xfId="792" applyFont="1" applyFill="1" applyBorder="1"/>
    <xf numFmtId="0" fontId="22" fillId="0" borderId="0" xfId="792" applyFont="1" applyFill="1" applyBorder="1"/>
    <xf numFmtId="171" fontId="22" fillId="0" borderId="0" xfId="792" applyNumberFormat="1" applyFont="1" applyFill="1" applyBorder="1"/>
    <xf numFmtId="0" fontId="13" fillId="0" borderId="0" xfId="792" applyFont="1" applyFill="1" applyBorder="1"/>
    <xf numFmtId="0" fontId="188" fillId="0" borderId="0" xfId="1825" applyFont="1" applyBorder="1" applyAlignment="1"/>
    <xf numFmtId="0" fontId="185" fillId="0" borderId="0" xfId="0" applyFont="1" applyFill="1" applyBorder="1" applyAlignment="1">
      <alignment vertical="center" wrapText="1"/>
    </xf>
    <xf numFmtId="0" fontId="193" fillId="0" borderId="0" xfId="0" applyFont="1" applyFill="1" applyBorder="1" applyAlignment="1">
      <alignment horizontal="center" vertical="center" wrapText="1"/>
    </xf>
    <xf numFmtId="0" fontId="187" fillId="0" borderId="0" xfId="1825" applyFont="1" applyFill="1" applyBorder="1" applyAlignment="1">
      <alignment horizontal="left" vertical="center"/>
    </xf>
    <xf numFmtId="0" fontId="0" fillId="0" borderId="0" xfId="0" applyFill="1"/>
    <xf numFmtId="171" fontId="21" fillId="0" borderId="37" xfId="0" applyNumberFormat="1" applyFont="1" applyFill="1" applyBorder="1" applyAlignment="1"/>
    <xf numFmtId="171" fontId="190" fillId="0" borderId="0" xfId="0" applyNumberFormat="1" applyFont="1" applyFill="1" applyBorder="1" applyAlignment="1">
      <alignment horizontal="right"/>
    </xf>
    <xf numFmtId="0" fontId="16" fillId="0" borderId="0" xfId="0" applyFont="1" applyFill="1" applyBorder="1" applyAlignment="1">
      <alignment horizontal="center"/>
    </xf>
    <xf numFmtId="171" fontId="15" fillId="0" borderId="38" xfId="0" applyNumberFormat="1" applyFont="1" applyFill="1" applyBorder="1" applyAlignment="1"/>
    <xf numFmtId="0" fontId="196" fillId="0" borderId="33" xfId="0" applyFont="1" applyFill="1" applyBorder="1" applyAlignment="1">
      <alignment vertical="center" wrapText="1"/>
    </xf>
    <xf numFmtId="0" fontId="16" fillId="0" borderId="0" xfId="0" applyFont="1" applyFill="1" applyBorder="1" applyAlignment="1"/>
    <xf numFmtId="0" fontId="20" fillId="0" borderId="37" xfId="792" applyFont="1" applyFill="1" applyBorder="1" applyAlignment="1">
      <alignment horizontal="center"/>
    </xf>
    <xf numFmtId="0" fontId="16" fillId="0" borderId="39" xfId="0" applyFont="1" applyFill="1" applyBorder="1" applyAlignment="1"/>
    <xf numFmtId="0" fontId="194" fillId="0" borderId="0" xfId="0" applyFont="1" applyFill="1" applyBorder="1" applyAlignment="1">
      <alignment vertical="center" wrapText="1"/>
    </xf>
    <xf numFmtId="0" fontId="198" fillId="0" borderId="0" xfId="793" applyFont="1" applyFill="1" applyBorder="1" applyAlignment="1">
      <alignment vertical="center"/>
    </xf>
    <xf numFmtId="0" fontId="199" fillId="0" borderId="0" xfId="1825" applyFont="1" applyFill="1" applyBorder="1" applyAlignment="1">
      <alignment horizontal="left" vertical="center"/>
    </xf>
    <xf numFmtId="0" fontId="201" fillId="0" borderId="0" xfId="792" applyFont="1"/>
    <xf numFmtId="0" fontId="31" fillId="0" borderId="35" xfId="792" applyFont="1" applyFill="1" applyBorder="1" applyAlignment="1"/>
    <xf numFmtId="0" fontId="194" fillId="0" borderId="43" xfId="0" applyFont="1" applyFill="1" applyBorder="1" applyAlignment="1">
      <alignment horizontal="center" vertical="center" wrapText="1"/>
    </xf>
    <xf numFmtId="0" fontId="11" fillId="0" borderId="46" xfId="792" applyFill="1" applyBorder="1"/>
    <xf numFmtId="177" fontId="14" fillId="0" borderId="47" xfId="612" applyNumberFormat="1" applyFont="1" applyFill="1" applyBorder="1" applyAlignment="1" applyProtection="1">
      <alignment horizontal="left" indent="1"/>
    </xf>
    <xf numFmtId="177" fontId="26" fillId="0" borderId="47" xfId="612" applyNumberFormat="1" applyFont="1" applyFill="1" applyBorder="1" applyAlignment="1" applyProtection="1">
      <alignment horizontal="left" indent="1"/>
    </xf>
    <xf numFmtId="177" fontId="33" fillId="0" borderId="47" xfId="612" applyNumberFormat="1" applyFont="1" applyFill="1" applyBorder="1" applyAlignment="1" applyProtection="1">
      <alignment horizontal="left" indent="2"/>
    </xf>
    <xf numFmtId="177" fontId="27" fillId="0" borderId="47" xfId="612" applyNumberFormat="1" applyFont="1" applyFill="1" applyBorder="1" applyAlignment="1" applyProtection="1">
      <alignment horizontal="left" indent="3"/>
    </xf>
    <xf numFmtId="171" fontId="15" fillId="0" borderId="37" xfId="0" applyNumberFormat="1" applyFont="1" applyFill="1" applyBorder="1" applyAlignment="1">
      <alignment horizontal="right"/>
    </xf>
    <xf numFmtId="171" fontId="15" fillId="0" borderId="37" xfId="0" applyNumberFormat="1" applyFont="1" applyFill="1" applyBorder="1" applyAlignment="1"/>
    <xf numFmtId="0" fontId="11" fillId="0" borderId="33" xfId="792" applyFont="1" applyBorder="1"/>
    <xf numFmtId="0" fontId="195" fillId="40" borderId="40" xfId="0" applyFont="1" applyFill="1" applyBorder="1" applyAlignment="1">
      <alignment vertical="center" wrapText="1"/>
    </xf>
    <xf numFmtId="0" fontId="195" fillId="40" borderId="41" xfId="0" applyFont="1" applyFill="1" applyBorder="1" applyAlignment="1">
      <alignment vertical="center" wrapText="1"/>
    </xf>
    <xf numFmtId="0" fontId="195" fillId="40" borderId="42" xfId="0" applyFont="1" applyFill="1" applyBorder="1" applyAlignment="1">
      <alignment vertical="center" wrapText="1"/>
    </xf>
    <xf numFmtId="171" fontId="190" fillId="0" borderId="0" xfId="0" applyNumberFormat="1" applyFont="1" applyBorder="1" applyAlignment="1">
      <alignment horizontal="right"/>
    </xf>
    <xf numFmtId="0" fontId="195" fillId="40" borderId="26" xfId="0" applyFont="1" applyFill="1" applyBorder="1" applyAlignment="1">
      <alignment vertical="center" wrapText="1"/>
    </xf>
    <xf numFmtId="0" fontId="195" fillId="40" borderId="1" xfId="0" applyFont="1" applyFill="1" applyBorder="1" applyAlignment="1">
      <alignment vertical="center" wrapText="1"/>
    </xf>
    <xf numFmtId="0" fontId="195" fillId="40" borderId="25" xfId="0" applyFont="1" applyFill="1" applyBorder="1" applyAlignment="1">
      <alignment vertical="center" wrapText="1"/>
    </xf>
    <xf numFmtId="0" fontId="3" fillId="0" borderId="0" xfId="0" applyFont="1" applyFill="1" applyBorder="1"/>
    <xf numFmtId="0" fontId="3" fillId="0" borderId="0" xfId="0" applyFont="1"/>
    <xf numFmtId="0" fontId="192" fillId="0" borderId="0" xfId="0" applyFont="1" applyBorder="1"/>
    <xf numFmtId="0" fontId="194" fillId="0" borderId="0" xfId="0" applyFont="1" applyFill="1" applyBorder="1" applyAlignment="1">
      <alignment horizontal="center" vertical="center" wrapText="1"/>
    </xf>
    <xf numFmtId="0" fontId="189" fillId="0" borderId="0" xfId="1825" applyFont="1" applyBorder="1" applyAlignment="1">
      <alignment vertical="center"/>
    </xf>
    <xf numFmtId="0" fontId="204" fillId="0" borderId="26" xfId="1825" applyFont="1" applyFill="1" applyBorder="1" applyAlignment="1"/>
    <xf numFmtId="0" fontId="123" fillId="0" borderId="27" xfId="0" applyFont="1" applyFill="1" applyBorder="1" applyAlignment="1">
      <alignment wrapText="1"/>
    </xf>
    <xf numFmtId="0" fontId="15" fillId="0" borderId="0" xfId="0" applyFont="1" applyFill="1"/>
    <xf numFmtId="171" fontId="190" fillId="0" borderId="0" xfId="0" applyNumberFormat="1" applyFont="1" applyBorder="1"/>
    <xf numFmtId="171" fontId="190" fillId="41" borderId="0" xfId="0" applyNumberFormat="1" applyFont="1" applyFill="1" applyBorder="1" applyAlignment="1">
      <alignment horizontal="right"/>
    </xf>
    <xf numFmtId="171" fontId="190" fillId="0" borderId="0" xfId="0" applyNumberFormat="1" applyFont="1" applyFill="1" applyBorder="1"/>
    <xf numFmtId="171" fontId="191" fillId="0" borderId="0" xfId="0" applyNumberFormat="1" applyFont="1" applyFill="1" applyBorder="1"/>
    <xf numFmtId="0" fontId="16" fillId="0" borderId="0" xfId="0" applyFont="1" applyFill="1" applyBorder="1" applyAlignment="1">
      <alignment horizontal="center"/>
    </xf>
    <xf numFmtId="0" fontId="15" fillId="0" borderId="33" xfId="1825" applyFont="1" applyFill="1" applyBorder="1" applyAlignment="1">
      <alignment vertical="center"/>
    </xf>
    <xf numFmtId="0" fontId="15" fillId="0" borderId="48" xfId="1825" applyFont="1" applyFill="1" applyBorder="1" applyAlignment="1">
      <alignment vertical="center"/>
    </xf>
    <xf numFmtId="0" fontId="15" fillId="0" borderId="0" xfId="1825" applyFont="1" applyFill="1" applyBorder="1" applyAlignment="1">
      <alignment vertical="center"/>
    </xf>
    <xf numFmtId="0" fontId="15" fillId="0" borderId="47" xfId="1825" applyFont="1" applyFill="1" applyBorder="1" applyAlignment="1">
      <alignment vertical="center"/>
    </xf>
    <xf numFmtId="0" fontId="190" fillId="42" borderId="5" xfId="1824" applyNumberFormat="1" applyFont="1" applyFill="1" applyBorder="1" applyAlignment="1">
      <alignment horizontal="center" vertical="center"/>
    </xf>
    <xf numFmtId="174" fontId="190" fillId="0" borderId="0" xfId="0" applyNumberFormat="1" applyFont="1" applyFill="1" applyBorder="1"/>
    <xf numFmtId="171" fontId="191" fillId="41" borderId="0" xfId="0" applyNumberFormat="1" applyFont="1" applyFill="1"/>
    <xf numFmtId="171" fontId="191" fillId="41" borderId="0" xfId="0" applyNumberFormat="1" applyFont="1" applyFill="1" applyBorder="1"/>
    <xf numFmtId="171" fontId="191" fillId="41" borderId="0" xfId="0" applyNumberFormat="1" applyFont="1" applyFill="1" applyBorder="1" applyAlignment="1">
      <alignment horizontal="right"/>
    </xf>
    <xf numFmtId="0" fontId="15" fillId="0" borderId="5" xfId="1824" applyNumberFormat="1" applyFont="1" applyFill="1" applyBorder="1" applyAlignment="1">
      <alignment horizontal="center" vertical="center"/>
    </xf>
    <xf numFmtId="0" fontId="15" fillId="0" borderId="24" xfId="1824" applyNumberFormat="1" applyFont="1" applyFill="1" applyBorder="1" applyAlignment="1">
      <alignment horizontal="center" vertical="center"/>
    </xf>
    <xf numFmtId="0" fontId="15" fillId="0" borderId="49" xfId="1824" applyNumberFormat="1" applyFont="1" applyFill="1" applyBorder="1" applyAlignment="1">
      <alignment horizontal="center" vertical="center"/>
    </xf>
    <xf numFmtId="0" fontId="15" fillId="0" borderId="50" xfId="1824" applyNumberFormat="1" applyFont="1" applyFill="1" applyBorder="1" applyAlignment="1">
      <alignment horizontal="center" vertical="center"/>
    </xf>
    <xf numFmtId="0" fontId="194" fillId="0" borderId="0" xfId="792" applyFont="1" applyFill="1" applyBorder="1"/>
    <xf numFmtId="0" fontId="194" fillId="0" borderId="43" xfId="792" applyFont="1" applyFill="1" applyBorder="1" applyAlignment="1"/>
    <xf numFmtId="0" fontId="194" fillId="0" borderId="0" xfId="792" applyFont="1" applyFill="1" applyBorder="1" applyAlignment="1">
      <alignment horizontal="center"/>
    </xf>
    <xf numFmtId="0" fontId="198" fillId="0" borderId="43" xfId="0" applyFont="1" applyFill="1" applyBorder="1" applyAlignment="1"/>
    <xf numFmtId="0" fontId="198" fillId="0" borderId="0" xfId="0" applyFont="1" applyFill="1" applyBorder="1" applyAlignment="1"/>
    <xf numFmtId="0" fontId="198" fillId="0" borderId="0" xfId="0" applyFont="1" applyFill="1" applyBorder="1" applyAlignment="1">
      <alignment horizontal="center"/>
    </xf>
    <xf numFmtId="0" fontId="198" fillId="0" borderId="43" xfId="793" applyFont="1" applyFill="1" applyBorder="1" applyAlignment="1">
      <alignment horizontal="center"/>
    </xf>
    <xf numFmtId="171" fontId="194" fillId="0" borderId="43" xfId="0" applyNumberFormat="1" applyFont="1" applyFill="1" applyBorder="1" applyAlignment="1"/>
    <xf numFmtId="171" fontId="194" fillId="0" borderId="0" xfId="0" applyNumberFormat="1" applyFont="1" applyFill="1" applyBorder="1" applyAlignment="1">
      <alignment horizontal="right"/>
    </xf>
    <xf numFmtId="171" fontId="194" fillId="0" borderId="0" xfId="0" applyNumberFormat="1" applyFont="1" applyFill="1" applyBorder="1" applyAlignment="1"/>
    <xf numFmtId="171" fontId="206" fillId="0" borderId="43" xfId="0" applyNumberFormat="1" applyFont="1" applyFill="1" applyBorder="1" applyAlignment="1"/>
    <xf numFmtId="171" fontId="200" fillId="0" borderId="43" xfId="0" applyNumberFormat="1" applyFont="1" applyFill="1" applyBorder="1" applyAlignment="1"/>
    <xf numFmtId="0" fontId="207" fillId="0" borderId="43" xfId="792" applyFont="1" applyFill="1" applyBorder="1"/>
    <xf numFmtId="0" fontId="194" fillId="39" borderId="43" xfId="0" applyFont="1" applyFill="1" applyBorder="1" applyAlignment="1">
      <alignment horizontal="center" vertical="center" wrapText="1"/>
    </xf>
    <xf numFmtId="0" fontId="206" fillId="0" borderId="0" xfId="792" applyFont="1" applyFill="1" applyBorder="1"/>
    <xf numFmtId="0" fontId="15" fillId="0" borderId="0" xfId="792" applyFont="1" applyFill="1" applyBorder="1" applyAlignment="1">
      <alignment horizontal="center"/>
    </xf>
    <xf numFmtId="0" fontId="15" fillId="0" borderId="35" xfId="0" applyFont="1" applyBorder="1" applyAlignment="1">
      <alignment horizontal="center"/>
    </xf>
    <xf numFmtId="0" fontId="205" fillId="39" borderId="43" xfId="1825" applyFont="1" applyFill="1" applyBorder="1" applyAlignment="1">
      <alignment horizontal="center" vertical="center" wrapText="1"/>
    </xf>
    <xf numFmtId="174" fontId="191" fillId="41" borderId="0" xfId="0" applyNumberFormat="1" applyFont="1" applyFill="1" applyBorder="1"/>
    <xf numFmtId="171" fontId="191" fillId="39" borderId="0" xfId="0" applyNumberFormat="1" applyFont="1" applyFill="1" applyAlignment="1">
      <alignment horizontal="right"/>
    </xf>
    <xf numFmtId="171" fontId="0" fillId="0" borderId="0" xfId="0" applyNumberFormat="1"/>
    <xf numFmtId="0" fontId="14" fillId="0" borderId="47" xfId="792" applyFont="1" applyFill="1" applyBorder="1"/>
    <xf numFmtId="171" fontId="14" fillId="0" borderId="47" xfId="0" applyNumberFormat="1" applyFont="1" applyFill="1" applyBorder="1" applyAlignment="1">
      <alignment vertical="center"/>
    </xf>
    <xf numFmtId="0" fontId="11" fillId="0" borderId="47" xfId="792" applyFill="1" applyBorder="1"/>
    <xf numFmtId="0" fontId="187" fillId="0" borderId="47" xfId="1825" applyFont="1" applyFill="1" applyBorder="1" applyAlignment="1">
      <alignment horizontal="left" vertical="center"/>
    </xf>
    <xf numFmtId="0" fontId="15" fillId="0" borderId="46" xfId="1825" applyFont="1" applyFill="1" applyBorder="1" applyAlignment="1">
      <alignment vertical="center"/>
    </xf>
    <xf numFmtId="0" fontId="11" fillId="0" borderId="45" xfId="792" applyFill="1" applyBorder="1"/>
    <xf numFmtId="0" fontId="15" fillId="0" borderId="47" xfId="0" applyFont="1" applyBorder="1" applyAlignment="1">
      <alignment horizontal="center"/>
    </xf>
    <xf numFmtId="0" fontId="15" fillId="0" borderId="33" xfId="792" applyFont="1" applyFill="1" applyBorder="1" applyAlignment="1">
      <alignment horizontal="center"/>
    </xf>
    <xf numFmtId="0" fontId="15" fillId="0" borderId="37" xfId="1825" applyFont="1" applyFill="1" applyBorder="1" applyAlignment="1">
      <alignment vertical="center"/>
    </xf>
    <xf numFmtId="171" fontId="22" fillId="0" borderId="47" xfId="792" applyNumberFormat="1" applyFont="1" applyFill="1" applyBorder="1"/>
    <xf numFmtId="171" fontId="190" fillId="0" borderId="0" xfId="0" applyNumberFormat="1" applyFont="1" applyFill="1"/>
    <xf numFmtId="0" fontId="11" fillId="0" borderId="0" xfId="792" applyFont="1" applyBorder="1"/>
    <xf numFmtId="0" fontId="15" fillId="0" borderId="46" xfId="792" applyFont="1" applyFill="1" applyBorder="1" applyAlignment="1">
      <alignment horizontal="center"/>
    </xf>
    <xf numFmtId="0" fontId="15" fillId="0" borderId="36" xfId="0" applyFont="1" applyBorder="1" applyAlignment="1">
      <alignment horizontal="center"/>
    </xf>
    <xf numFmtId="171" fontId="191" fillId="39" borderId="51" xfId="0" applyNumberFormat="1" applyFont="1" applyFill="1" applyBorder="1" applyAlignment="1" applyProtection="1">
      <alignment horizontal="right"/>
    </xf>
    <xf numFmtId="171" fontId="190" fillId="0" borderId="0" xfId="0" applyNumberFormat="1" applyFont="1" applyFill="1" applyProtection="1"/>
    <xf numFmtId="171" fontId="208" fillId="0" borderId="0" xfId="0" applyNumberFormat="1" applyFont="1" applyBorder="1" applyAlignment="1"/>
    <xf numFmtId="0" fontId="194" fillId="0" borderId="34" xfId="0" applyFont="1" applyFill="1" applyBorder="1" applyAlignment="1">
      <alignment horizontal="center" vertical="center" wrapText="1"/>
    </xf>
    <xf numFmtId="171" fontId="208" fillId="0" borderId="0" xfId="0" applyNumberFormat="1" applyFont="1" applyBorder="1" applyAlignment="1">
      <alignment horizontal="right"/>
    </xf>
    <xf numFmtId="171" fontId="190" fillId="0" borderId="0" xfId="0" applyNumberFormat="1" applyFont="1" applyFill="1" applyAlignment="1" applyProtection="1">
      <alignment horizontal="right"/>
    </xf>
    <xf numFmtId="0" fontId="197" fillId="39" borderId="34" xfId="0" applyFont="1" applyFill="1" applyBorder="1" applyAlignment="1">
      <alignment horizontal="center" vertical="center" wrapText="1"/>
    </xf>
    <xf numFmtId="0" fontId="197" fillId="39" borderId="35" xfId="0" applyFont="1" applyFill="1" applyBorder="1" applyAlignment="1">
      <alignment horizontal="center" vertical="center" wrapText="1"/>
    </xf>
    <xf numFmtId="0" fontId="197" fillId="39" borderId="36" xfId="0" applyFont="1" applyFill="1" applyBorder="1" applyAlignment="1">
      <alignment horizontal="center" vertical="center" wrapText="1"/>
    </xf>
    <xf numFmtId="0" fontId="16" fillId="0" borderId="0" xfId="792" applyFont="1" applyFill="1" applyBorder="1" applyAlignment="1">
      <alignment horizontal="center" vertical="center"/>
    </xf>
    <xf numFmtId="0" fontId="194" fillId="0" borderId="34" xfId="0" applyFont="1" applyFill="1" applyBorder="1" applyAlignment="1">
      <alignment horizontal="center" vertical="center" wrapText="1"/>
    </xf>
    <xf numFmtId="0" fontId="194" fillId="0" borderId="36" xfId="0" applyFont="1" applyFill="1" applyBorder="1" applyAlignment="1">
      <alignment horizontal="center" vertical="center" wrapText="1"/>
    </xf>
    <xf numFmtId="0" fontId="209" fillId="39" borderId="44" xfId="0" applyFont="1" applyFill="1" applyBorder="1" applyAlignment="1">
      <alignment horizontal="center" vertical="center" wrapText="1"/>
    </xf>
    <xf numFmtId="0" fontId="209" fillId="39" borderId="35" xfId="0" applyFont="1" applyFill="1" applyBorder="1" applyAlignment="1">
      <alignment horizontal="center" vertical="center" wrapText="1"/>
    </xf>
    <xf numFmtId="0" fontId="209" fillId="39" borderId="36"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0" xfId="0" applyFont="1" applyFill="1" applyBorder="1" applyAlignment="1">
      <alignment horizontal="left" wrapText="1"/>
    </xf>
    <xf numFmtId="0" fontId="202" fillId="40" borderId="26" xfId="1826" applyFont="1" applyFill="1" applyBorder="1" applyAlignment="1">
      <alignment horizontal="center" vertical="center" textRotation="90" wrapText="1"/>
    </xf>
    <xf numFmtId="0" fontId="202" fillId="40" borderId="1" xfId="1826" applyFont="1" applyFill="1" applyBorder="1" applyAlignment="1">
      <alignment horizontal="center" vertical="center" textRotation="90" wrapText="1"/>
    </xf>
    <xf numFmtId="0" fontId="202" fillId="40" borderId="25" xfId="1826" applyFont="1" applyFill="1" applyBorder="1" applyAlignment="1">
      <alignment horizontal="center" vertical="center" textRotation="90" wrapText="1"/>
    </xf>
    <xf numFmtId="0" fontId="14" fillId="39" borderId="24" xfId="0" applyFont="1" applyFill="1" applyBorder="1" applyAlignment="1">
      <alignment horizontal="left" wrapText="1"/>
    </xf>
    <xf numFmtId="0" fontId="14" fillId="39" borderId="30" xfId="0" applyFont="1" applyFill="1" applyBorder="1" applyAlignment="1">
      <alignment horizontal="left" wrapText="1"/>
    </xf>
    <xf numFmtId="0" fontId="203" fillId="0" borderId="0" xfId="0" applyFont="1" applyFill="1" applyBorder="1" applyAlignment="1">
      <alignment horizontal="left" vertical="center" wrapText="1"/>
    </xf>
  </cellXfs>
  <cellStyles count="1828">
    <cellStyle name="_Fakt_2" xfId="828"/>
    <cellStyle name="_rozhufrovka 2009" xfId="829"/>
    <cellStyle name="_АТиСТ 5а МТР липень 2008" xfId="830"/>
    <cellStyle name="_ПРГК сводний_" xfId="831"/>
    <cellStyle name="_УТГ" xfId="832"/>
    <cellStyle name="_Феодосия 5а МТР липень 2008" xfId="833"/>
    <cellStyle name="_ХТГ довідка." xfId="834"/>
    <cellStyle name="_Шебелинка 5а МТР липень 2008" xfId="835"/>
    <cellStyle name="=C:\WINNT35\SYSTEM32\COMMAND.COM" xfId="836"/>
    <cellStyle name="1 indent" xfId="1"/>
    <cellStyle name="1 indent 10" xfId="2"/>
    <cellStyle name="1 indent 2" xfId="3"/>
    <cellStyle name="1 indent 3" xfId="4"/>
    <cellStyle name="1 indent 4" xfId="5"/>
    <cellStyle name="1 indent 5" xfId="6"/>
    <cellStyle name="1 indent 6" xfId="7"/>
    <cellStyle name="1 indent 7" xfId="8"/>
    <cellStyle name="1 indent 8" xfId="9"/>
    <cellStyle name="1 indent 9" xfId="10"/>
    <cellStyle name="100" xfId="11"/>
    <cellStyle name="2 indents" xfId="12"/>
    <cellStyle name="2 indents 10" xfId="13"/>
    <cellStyle name="2 indents 2" xfId="14"/>
    <cellStyle name="2 indents 3" xfId="15"/>
    <cellStyle name="2 indents 4" xfId="16"/>
    <cellStyle name="2 indents 5" xfId="17"/>
    <cellStyle name="2 indents 6" xfId="18"/>
    <cellStyle name="2 indents 7" xfId="19"/>
    <cellStyle name="2 indents 8" xfId="20"/>
    <cellStyle name="2 indents 9" xfId="21"/>
    <cellStyle name="20% - Accent1" xfId="22"/>
    <cellStyle name="20% - Accent1 10" xfId="23"/>
    <cellStyle name="20% - Accent1 10 2" xfId="837"/>
    <cellStyle name="20% - Accent1 2" xfId="24"/>
    <cellStyle name="20% - Accent1 2 2" xfId="838"/>
    <cellStyle name="20% - Accent1 3" xfId="25"/>
    <cellStyle name="20% - Accent1 3 2" xfId="839"/>
    <cellStyle name="20% - Accent1 4" xfId="26"/>
    <cellStyle name="20% - Accent1 4 2" xfId="840"/>
    <cellStyle name="20% - Accent1 5" xfId="27"/>
    <cellStyle name="20% - Accent1 5 2" xfId="841"/>
    <cellStyle name="20% - Accent1 6" xfId="28"/>
    <cellStyle name="20% - Accent1 6 2" xfId="842"/>
    <cellStyle name="20% - Accent1 7" xfId="29"/>
    <cellStyle name="20% - Accent1 7 2" xfId="843"/>
    <cellStyle name="20% - Accent1 8" xfId="30"/>
    <cellStyle name="20% - Accent1 8 2" xfId="844"/>
    <cellStyle name="20% - Accent1 9" xfId="31"/>
    <cellStyle name="20% - Accent1 9 2" xfId="845"/>
    <cellStyle name="20% - Accent2" xfId="32"/>
    <cellStyle name="20% - Accent2 10" xfId="33"/>
    <cellStyle name="20% - Accent2 10 2" xfId="846"/>
    <cellStyle name="20% - Accent2 2" xfId="34"/>
    <cellStyle name="20% - Accent2 2 2" xfId="847"/>
    <cellStyle name="20% - Accent2 3" xfId="35"/>
    <cellStyle name="20% - Accent2 3 2" xfId="848"/>
    <cellStyle name="20% - Accent2 4" xfId="36"/>
    <cellStyle name="20% - Accent2 4 2" xfId="849"/>
    <cellStyle name="20% - Accent2 5" xfId="37"/>
    <cellStyle name="20% - Accent2 5 2" xfId="850"/>
    <cellStyle name="20% - Accent2 6" xfId="38"/>
    <cellStyle name="20% - Accent2 6 2" xfId="851"/>
    <cellStyle name="20% - Accent2 7" xfId="39"/>
    <cellStyle name="20% - Accent2 7 2" xfId="852"/>
    <cellStyle name="20% - Accent2 8" xfId="40"/>
    <cellStyle name="20% - Accent2 8 2" xfId="853"/>
    <cellStyle name="20% - Accent2 9" xfId="41"/>
    <cellStyle name="20% - Accent2 9 2" xfId="854"/>
    <cellStyle name="20% - Accent3" xfId="42"/>
    <cellStyle name="20% - Accent3 10" xfId="43"/>
    <cellStyle name="20% - Accent3 10 2" xfId="855"/>
    <cellStyle name="20% - Accent3 2" xfId="44"/>
    <cellStyle name="20% - Accent3 2 2" xfId="856"/>
    <cellStyle name="20% - Accent3 3" xfId="45"/>
    <cellStyle name="20% - Accent3 3 2" xfId="857"/>
    <cellStyle name="20% - Accent3 4" xfId="46"/>
    <cellStyle name="20% - Accent3 4 2" xfId="858"/>
    <cellStyle name="20% - Accent3 5" xfId="47"/>
    <cellStyle name="20% - Accent3 5 2" xfId="859"/>
    <cellStyle name="20% - Accent3 6" xfId="48"/>
    <cellStyle name="20% - Accent3 6 2" xfId="860"/>
    <cellStyle name="20% - Accent3 7" xfId="49"/>
    <cellStyle name="20% - Accent3 7 2" xfId="861"/>
    <cellStyle name="20% - Accent3 8" xfId="50"/>
    <cellStyle name="20% - Accent3 8 2" xfId="862"/>
    <cellStyle name="20% - Accent3 9" xfId="51"/>
    <cellStyle name="20% - Accent3 9 2" xfId="863"/>
    <cellStyle name="20% - Accent4" xfId="52"/>
    <cellStyle name="20% - Accent4 10" xfId="53"/>
    <cellStyle name="20% - Accent4 10 2" xfId="864"/>
    <cellStyle name="20% - Accent4 2" xfId="54"/>
    <cellStyle name="20% - Accent4 2 2" xfId="865"/>
    <cellStyle name="20% - Accent4 3" xfId="55"/>
    <cellStyle name="20% - Accent4 3 2" xfId="866"/>
    <cellStyle name="20% - Accent4 4" xfId="56"/>
    <cellStyle name="20% - Accent4 4 2" xfId="867"/>
    <cellStyle name="20% - Accent4 5" xfId="57"/>
    <cellStyle name="20% - Accent4 5 2" xfId="868"/>
    <cellStyle name="20% - Accent4 6" xfId="58"/>
    <cellStyle name="20% - Accent4 6 2" xfId="869"/>
    <cellStyle name="20% - Accent4 7" xfId="59"/>
    <cellStyle name="20% - Accent4 7 2" xfId="870"/>
    <cellStyle name="20% - Accent4 8" xfId="60"/>
    <cellStyle name="20% - Accent4 8 2" xfId="871"/>
    <cellStyle name="20% - Accent4 9" xfId="61"/>
    <cellStyle name="20% - Accent4 9 2" xfId="872"/>
    <cellStyle name="20% - Accent5" xfId="62"/>
    <cellStyle name="20% - Accent5 10" xfId="63"/>
    <cellStyle name="20% - Accent5 10 2" xfId="873"/>
    <cellStyle name="20% - Accent5 2" xfId="64"/>
    <cellStyle name="20% - Accent5 2 2" xfId="874"/>
    <cellStyle name="20% - Accent5 3" xfId="65"/>
    <cellStyle name="20% - Accent5 3 2" xfId="875"/>
    <cellStyle name="20% - Accent5 4" xfId="66"/>
    <cellStyle name="20% - Accent5 4 2" xfId="876"/>
    <cellStyle name="20% - Accent5 5" xfId="67"/>
    <cellStyle name="20% - Accent5 5 2" xfId="877"/>
    <cellStyle name="20% - Accent5 6" xfId="68"/>
    <cellStyle name="20% - Accent5 6 2" xfId="878"/>
    <cellStyle name="20% - Accent5 7" xfId="69"/>
    <cellStyle name="20% - Accent5 7 2" xfId="879"/>
    <cellStyle name="20% - Accent5 8" xfId="70"/>
    <cellStyle name="20% - Accent5 8 2" xfId="880"/>
    <cellStyle name="20% - Accent5 9" xfId="71"/>
    <cellStyle name="20% - Accent5 9 2" xfId="881"/>
    <cellStyle name="20% - Accent6" xfId="72"/>
    <cellStyle name="20% - Accent6 10" xfId="73"/>
    <cellStyle name="20% - Accent6 10 2" xfId="882"/>
    <cellStyle name="20% - Accent6 2" xfId="74"/>
    <cellStyle name="20% - Accent6 2 2" xfId="883"/>
    <cellStyle name="20% - Accent6 3" xfId="75"/>
    <cellStyle name="20% - Accent6 3 2" xfId="884"/>
    <cellStyle name="20% - Accent6 4" xfId="76"/>
    <cellStyle name="20% - Accent6 4 2" xfId="885"/>
    <cellStyle name="20% - Accent6 5" xfId="77"/>
    <cellStyle name="20% - Accent6 5 2" xfId="886"/>
    <cellStyle name="20% - Accent6 6" xfId="78"/>
    <cellStyle name="20% - Accent6 6 2" xfId="887"/>
    <cellStyle name="20% - Accent6 7" xfId="79"/>
    <cellStyle name="20% - Accent6 7 2" xfId="888"/>
    <cellStyle name="20% - Accent6 8" xfId="80"/>
    <cellStyle name="20% - Accent6 8 2" xfId="889"/>
    <cellStyle name="20% - Accent6 9" xfId="81"/>
    <cellStyle name="20% - Accent6 9 2" xfId="890"/>
    <cellStyle name="20% - Акцент1 2" xfId="82"/>
    <cellStyle name="20% - Акцент1 3" xfId="83"/>
    <cellStyle name="20% - Акцент1 4" xfId="891"/>
    <cellStyle name="20% - Акцент2 2" xfId="84"/>
    <cellStyle name="20% - Акцент2 3" xfId="85"/>
    <cellStyle name="20% - Акцент2 4" xfId="892"/>
    <cellStyle name="20% - Акцент3 2" xfId="86"/>
    <cellStyle name="20% - Акцент3 3" xfId="87"/>
    <cellStyle name="20% - Акцент3 4" xfId="893"/>
    <cellStyle name="20% - Акцент4 2" xfId="88"/>
    <cellStyle name="20% - Акцент4 3" xfId="89"/>
    <cellStyle name="20% - Акцент4 4" xfId="894"/>
    <cellStyle name="20% - Акцент5 2" xfId="90"/>
    <cellStyle name="20% - Акцент5 3" xfId="895"/>
    <cellStyle name="20% - Акцент5 4" xfId="896"/>
    <cellStyle name="20% - Акцент6 2" xfId="91"/>
    <cellStyle name="20% - Акцент6 3" xfId="897"/>
    <cellStyle name="20% - Акцент6 4" xfId="898"/>
    <cellStyle name="20% – Акцентування1" xfId="92"/>
    <cellStyle name="20% – Акцентування1 2" xfId="899"/>
    <cellStyle name="20% – Акцентування2" xfId="93"/>
    <cellStyle name="20% – Акцентування2 2" xfId="900"/>
    <cellStyle name="20% – Акцентування3" xfId="94"/>
    <cellStyle name="20% – Акцентування3 2" xfId="901"/>
    <cellStyle name="20% – Акцентування4" xfId="95"/>
    <cellStyle name="20% – Акцентування4 2" xfId="902"/>
    <cellStyle name="20% – Акцентування5" xfId="96"/>
    <cellStyle name="20% – Акцентування5 2" xfId="903"/>
    <cellStyle name="20% – Акцентування6" xfId="97"/>
    <cellStyle name="20% – Акцентування6 2" xfId="904"/>
    <cellStyle name="3 indents" xfId="98"/>
    <cellStyle name="3 indents 2" xfId="905"/>
    <cellStyle name="3 indents 3" xfId="906"/>
    <cellStyle name="4 indents" xfId="99"/>
    <cellStyle name="4 indents 2" xfId="907"/>
    <cellStyle name="4 indents 3" xfId="908"/>
    <cellStyle name="40% - Accent1" xfId="100"/>
    <cellStyle name="40% - Accent1 10" xfId="101"/>
    <cellStyle name="40% - Accent1 10 2" xfId="909"/>
    <cellStyle name="40% - Accent1 2" xfId="102"/>
    <cellStyle name="40% - Accent1 2 2" xfId="910"/>
    <cellStyle name="40% - Accent1 3" xfId="103"/>
    <cellStyle name="40% - Accent1 3 2" xfId="911"/>
    <cellStyle name="40% - Accent1 4" xfId="104"/>
    <cellStyle name="40% - Accent1 4 2" xfId="912"/>
    <cellStyle name="40% - Accent1 5" xfId="105"/>
    <cellStyle name="40% - Accent1 5 2" xfId="913"/>
    <cellStyle name="40% - Accent1 6" xfId="106"/>
    <cellStyle name="40% - Accent1 6 2" xfId="914"/>
    <cellStyle name="40% - Accent1 7" xfId="107"/>
    <cellStyle name="40% - Accent1 7 2" xfId="915"/>
    <cellStyle name="40% - Accent1 8" xfId="108"/>
    <cellStyle name="40% - Accent1 8 2" xfId="916"/>
    <cellStyle name="40% - Accent1 9" xfId="109"/>
    <cellStyle name="40% - Accent1 9 2" xfId="917"/>
    <cellStyle name="40% - Accent2" xfId="110"/>
    <cellStyle name="40% - Accent2 10" xfId="111"/>
    <cellStyle name="40% - Accent2 10 2" xfId="918"/>
    <cellStyle name="40% - Accent2 2" xfId="112"/>
    <cellStyle name="40% - Accent2 2 2" xfId="919"/>
    <cellStyle name="40% - Accent2 3" xfId="113"/>
    <cellStyle name="40% - Accent2 3 2" xfId="920"/>
    <cellStyle name="40% - Accent2 4" xfId="114"/>
    <cellStyle name="40% - Accent2 4 2" xfId="921"/>
    <cellStyle name="40% - Accent2 5" xfId="115"/>
    <cellStyle name="40% - Accent2 5 2" xfId="922"/>
    <cellStyle name="40% - Accent2 6" xfId="116"/>
    <cellStyle name="40% - Accent2 6 2" xfId="923"/>
    <cellStyle name="40% - Accent2 7" xfId="117"/>
    <cellStyle name="40% - Accent2 7 2" xfId="924"/>
    <cellStyle name="40% - Accent2 8" xfId="118"/>
    <cellStyle name="40% - Accent2 8 2" xfId="925"/>
    <cellStyle name="40% - Accent2 9" xfId="119"/>
    <cellStyle name="40% - Accent2 9 2" xfId="926"/>
    <cellStyle name="40% - Accent3" xfId="120"/>
    <cellStyle name="40% - Accent3 10" xfId="121"/>
    <cellStyle name="40% - Accent3 10 2" xfId="927"/>
    <cellStyle name="40% - Accent3 2" xfId="122"/>
    <cellStyle name="40% - Accent3 2 2" xfId="928"/>
    <cellStyle name="40% - Accent3 3" xfId="123"/>
    <cellStyle name="40% - Accent3 3 2" xfId="929"/>
    <cellStyle name="40% - Accent3 4" xfId="124"/>
    <cellStyle name="40% - Accent3 4 2" xfId="930"/>
    <cellStyle name="40% - Accent3 5" xfId="125"/>
    <cellStyle name="40% - Accent3 5 2" xfId="931"/>
    <cellStyle name="40% - Accent3 6" xfId="126"/>
    <cellStyle name="40% - Accent3 6 2" xfId="932"/>
    <cellStyle name="40% - Accent3 7" xfId="127"/>
    <cellStyle name="40% - Accent3 7 2" xfId="933"/>
    <cellStyle name="40% - Accent3 8" xfId="128"/>
    <cellStyle name="40% - Accent3 8 2" xfId="934"/>
    <cellStyle name="40% - Accent3 9" xfId="129"/>
    <cellStyle name="40% - Accent3 9 2" xfId="935"/>
    <cellStyle name="40% - Accent4" xfId="130"/>
    <cellStyle name="40% - Accent4 10" xfId="131"/>
    <cellStyle name="40% - Accent4 10 2" xfId="936"/>
    <cellStyle name="40% - Accent4 2" xfId="132"/>
    <cellStyle name="40% - Accent4 2 2" xfId="937"/>
    <cellStyle name="40% - Accent4 3" xfId="133"/>
    <cellStyle name="40% - Accent4 3 2" xfId="938"/>
    <cellStyle name="40% - Accent4 4" xfId="134"/>
    <cellStyle name="40% - Accent4 4 2" xfId="939"/>
    <cellStyle name="40% - Accent4 5" xfId="135"/>
    <cellStyle name="40% - Accent4 5 2" xfId="940"/>
    <cellStyle name="40% - Accent4 6" xfId="136"/>
    <cellStyle name="40% - Accent4 6 2" xfId="941"/>
    <cellStyle name="40% - Accent4 7" xfId="137"/>
    <cellStyle name="40% - Accent4 7 2" xfId="942"/>
    <cellStyle name="40% - Accent4 8" xfId="138"/>
    <cellStyle name="40% - Accent4 8 2" xfId="943"/>
    <cellStyle name="40% - Accent4 9" xfId="139"/>
    <cellStyle name="40% - Accent4 9 2" xfId="944"/>
    <cellStyle name="40% - Accent5" xfId="140"/>
    <cellStyle name="40% - Accent5 10" xfId="141"/>
    <cellStyle name="40% - Accent5 10 2" xfId="945"/>
    <cellStyle name="40% - Accent5 2" xfId="142"/>
    <cellStyle name="40% - Accent5 2 2" xfId="946"/>
    <cellStyle name="40% - Accent5 3" xfId="143"/>
    <cellStyle name="40% - Accent5 3 2" xfId="947"/>
    <cellStyle name="40% - Accent5 4" xfId="144"/>
    <cellStyle name="40% - Accent5 4 2" xfId="948"/>
    <cellStyle name="40% - Accent5 5" xfId="145"/>
    <cellStyle name="40% - Accent5 5 2" xfId="949"/>
    <cellStyle name="40% - Accent5 6" xfId="146"/>
    <cellStyle name="40% - Accent5 6 2" xfId="950"/>
    <cellStyle name="40% - Accent5 7" xfId="147"/>
    <cellStyle name="40% - Accent5 7 2" xfId="951"/>
    <cellStyle name="40% - Accent5 8" xfId="148"/>
    <cellStyle name="40% - Accent5 8 2" xfId="952"/>
    <cellStyle name="40% - Accent5 9" xfId="149"/>
    <cellStyle name="40% - Accent5 9 2" xfId="953"/>
    <cellStyle name="40% - Accent6" xfId="150"/>
    <cellStyle name="40% - Accent6 10" xfId="151"/>
    <cellStyle name="40% - Accent6 10 2" xfId="954"/>
    <cellStyle name="40% - Accent6 2" xfId="152"/>
    <cellStyle name="40% - Accent6 2 2" xfId="955"/>
    <cellStyle name="40% - Accent6 3" xfId="153"/>
    <cellStyle name="40% - Accent6 3 2" xfId="956"/>
    <cellStyle name="40% - Accent6 4" xfId="154"/>
    <cellStyle name="40% - Accent6 4 2" xfId="957"/>
    <cellStyle name="40% - Accent6 5" xfId="155"/>
    <cellStyle name="40% - Accent6 5 2" xfId="958"/>
    <cellStyle name="40% - Accent6 6" xfId="156"/>
    <cellStyle name="40% - Accent6 6 2" xfId="959"/>
    <cellStyle name="40% - Accent6 7" xfId="157"/>
    <cellStyle name="40% - Accent6 7 2" xfId="960"/>
    <cellStyle name="40% - Accent6 8" xfId="158"/>
    <cellStyle name="40% - Accent6 8 2" xfId="961"/>
    <cellStyle name="40% - Accent6 9" xfId="159"/>
    <cellStyle name="40% - Accent6 9 2" xfId="962"/>
    <cellStyle name="40% - Акцент1 2" xfId="160"/>
    <cellStyle name="40% - Акцент1 3" xfId="963"/>
    <cellStyle name="40% - Акцент1 4" xfId="964"/>
    <cellStyle name="40% - Акцент2 2" xfId="161"/>
    <cellStyle name="40% - Акцент2 3" xfId="965"/>
    <cellStyle name="40% - Акцент2 4" xfId="966"/>
    <cellStyle name="40% - Акцент3 2" xfId="162"/>
    <cellStyle name="40% - Акцент3 3" xfId="163"/>
    <cellStyle name="40% - Акцент3 4" xfId="967"/>
    <cellStyle name="40% - Акцент4 2" xfId="164"/>
    <cellStyle name="40% - Акцент4 3" xfId="968"/>
    <cellStyle name="40% - Акцент4 4" xfId="969"/>
    <cellStyle name="40% - Акцент5 2" xfId="165"/>
    <cellStyle name="40% - Акцент5 3" xfId="970"/>
    <cellStyle name="40% - Акцент5 4" xfId="971"/>
    <cellStyle name="40% - Акцент6 2" xfId="166"/>
    <cellStyle name="40% - Акцент6 3" xfId="972"/>
    <cellStyle name="40% - Акцент6 4" xfId="973"/>
    <cellStyle name="40% – Акцентування1" xfId="167"/>
    <cellStyle name="40% – Акцентування1 2" xfId="974"/>
    <cellStyle name="40% – Акцентування2" xfId="168"/>
    <cellStyle name="40% – Акцентування2 2" xfId="975"/>
    <cellStyle name="40% – Акцентування3" xfId="169"/>
    <cellStyle name="40% – Акцентування3 2" xfId="976"/>
    <cellStyle name="40% – Акцентування4" xfId="170"/>
    <cellStyle name="40% – Акцентування4 2" xfId="977"/>
    <cellStyle name="40% – Акцентування5" xfId="171"/>
    <cellStyle name="40% – Акцентування5 2" xfId="978"/>
    <cellStyle name="40% – Акцентування6" xfId="172"/>
    <cellStyle name="40% – Акцентування6 2" xfId="979"/>
    <cellStyle name="5 indents" xfId="173"/>
    <cellStyle name="60% - Accent1" xfId="174"/>
    <cellStyle name="60% - Accent1 10" xfId="175"/>
    <cellStyle name="60% - Accent1 10 2" xfId="980"/>
    <cellStyle name="60% - Accent1 2" xfId="176"/>
    <cellStyle name="60% - Accent1 2 2" xfId="981"/>
    <cellStyle name="60% - Accent1 3" xfId="177"/>
    <cellStyle name="60% - Accent1 3 2" xfId="982"/>
    <cellStyle name="60% - Accent1 4" xfId="178"/>
    <cellStyle name="60% - Accent1 4 2" xfId="983"/>
    <cellStyle name="60% - Accent1 5" xfId="179"/>
    <cellStyle name="60% - Accent1 5 2" xfId="984"/>
    <cellStyle name="60% - Accent1 6" xfId="180"/>
    <cellStyle name="60% - Accent1 6 2" xfId="985"/>
    <cellStyle name="60% - Accent1 7" xfId="181"/>
    <cellStyle name="60% - Accent1 7 2" xfId="986"/>
    <cellStyle name="60% - Accent1 8" xfId="182"/>
    <cellStyle name="60% - Accent1 8 2" xfId="987"/>
    <cellStyle name="60% - Accent1 9" xfId="183"/>
    <cellStyle name="60% - Accent1 9 2" xfId="988"/>
    <cellStyle name="60% - Accent2" xfId="184"/>
    <cellStyle name="60% - Accent2 10" xfId="185"/>
    <cellStyle name="60% - Accent2 10 2" xfId="989"/>
    <cellStyle name="60% - Accent2 2" xfId="186"/>
    <cellStyle name="60% - Accent2 2 2" xfId="990"/>
    <cellStyle name="60% - Accent2 3" xfId="187"/>
    <cellStyle name="60% - Accent2 3 2" xfId="991"/>
    <cellStyle name="60% - Accent2 4" xfId="188"/>
    <cellStyle name="60% - Accent2 4 2" xfId="992"/>
    <cellStyle name="60% - Accent2 5" xfId="189"/>
    <cellStyle name="60% - Accent2 5 2" xfId="993"/>
    <cellStyle name="60% - Accent2 6" xfId="190"/>
    <cellStyle name="60% - Accent2 6 2" xfId="994"/>
    <cellStyle name="60% - Accent2 7" xfId="191"/>
    <cellStyle name="60% - Accent2 7 2" xfId="995"/>
    <cellStyle name="60% - Accent2 8" xfId="192"/>
    <cellStyle name="60% - Accent2 8 2" xfId="996"/>
    <cellStyle name="60% - Accent2 9" xfId="193"/>
    <cellStyle name="60% - Accent2 9 2" xfId="997"/>
    <cellStyle name="60% - Accent3" xfId="194"/>
    <cellStyle name="60% - Accent3 10" xfId="195"/>
    <cellStyle name="60% - Accent3 10 2" xfId="998"/>
    <cellStyle name="60% - Accent3 2" xfId="196"/>
    <cellStyle name="60% - Accent3 2 2" xfId="999"/>
    <cellStyle name="60% - Accent3 3" xfId="197"/>
    <cellStyle name="60% - Accent3 3 2" xfId="1000"/>
    <cellStyle name="60% - Accent3 4" xfId="198"/>
    <cellStyle name="60% - Accent3 4 2" xfId="1001"/>
    <cellStyle name="60% - Accent3 5" xfId="199"/>
    <cellStyle name="60% - Accent3 5 2" xfId="1002"/>
    <cellStyle name="60% - Accent3 6" xfId="200"/>
    <cellStyle name="60% - Accent3 6 2" xfId="1003"/>
    <cellStyle name="60% - Accent3 7" xfId="201"/>
    <cellStyle name="60% - Accent3 7 2" xfId="1004"/>
    <cellStyle name="60% - Accent3 8" xfId="202"/>
    <cellStyle name="60% - Accent3 8 2" xfId="1005"/>
    <cellStyle name="60% - Accent3 9" xfId="203"/>
    <cellStyle name="60% - Accent3 9 2" xfId="1006"/>
    <cellStyle name="60% - Accent4" xfId="204"/>
    <cellStyle name="60% - Accent4 10" xfId="205"/>
    <cellStyle name="60% - Accent4 10 2" xfId="1007"/>
    <cellStyle name="60% - Accent4 2" xfId="206"/>
    <cellStyle name="60% - Accent4 2 2" xfId="1008"/>
    <cellStyle name="60% - Accent4 3" xfId="207"/>
    <cellStyle name="60% - Accent4 3 2" xfId="1009"/>
    <cellStyle name="60% - Accent4 4" xfId="208"/>
    <cellStyle name="60% - Accent4 4 2" xfId="1010"/>
    <cellStyle name="60% - Accent4 5" xfId="209"/>
    <cellStyle name="60% - Accent4 5 2" xfId="1011"/>
    <cellStyle name="60% - Accent4 6" xfId="210"/>
    <cellStyle name="60% - Accent4 6 2" xfId="1012"/>
    <cellStyle name="60% - Accent4 7" xfId="211"/>
    <cellStyle name="60% - Accent4 7 2" xfId="1013"/>
    <cellStyle name="60% - Accent4 8" xfId="212"/>
    <cellStyle name="60% - Accent4 8 2" xfId="1014"/>
    <cellStyle name="60% - Accent4 9" xfId="213"/>
    <cellStyle name="60% - Accent4 9 2" xfId="1015"/>
    <cellStyle name="60% - Accent5" xfId="214"/>
    <cellStyle name="60% - Accent5 10" xfId="215"/>
    <cellStyle name="60% - Accent5 10 2" xfId="1016"/>
    <cellStyle name="60% - Accent5 2" xfId="216"/>
    <cellStyle name="60% - Accent5 2 2" xfId="1017"/>
    <cellStyle name="60% - Accent5 3" xfId="217"/>
    <cellStyle name="60% - Accent5 3 2" xfId="1018"/>
    <cellStyle name="60% - Accent5 4" xfId="218"/>
    <cellStyle name="60% - Accent5 4 2" xfId="1019"/>
    <cellStyle name="60% - Accent5 5" xfId="219"/>
    <cellStyle name="60% - Accent5 5 2" xfId="1020"/>
    <cellStyle name="60% - Accent5 6" xfId="220"/>
    <cellStyle name="60% - Accent5 6 2" xfId="1021"/>
    <cellStyle name="60% - Accent5 7" xfId="221"/>
    <cellStyle name="60% - Accent5 7 2" xfId="1022"/>
    <cellStyle name="60% - Accent5 8" xfId="222"/>
    <cellStyle name="60% - Accent5 8 2" xfId="1023"/>
    <cellStyle name="60% - Accent5 9" xfId="223"/>
    <cellStyle name="60% - Accent5 9 2" xfId="1024"/>
    <cellStyle name="60% - Accent6" xfId="224"/>
    <cellStyle name="60% - Accent6 10" xfId="225"/>
    <cellStyle name="60% - Accent6 10 2" xfId="1025"/>
    <cellStyle name="60% - Accent6 2" xfId="226"/>
    <cellStyle name="60% - Accent6 2 2" xfId="1026"/>
    <cellStyle name="60% - Accent6 3" xfId="227"/>
    <cellStyle name="60% - Accent6 3 2" xfId="1027"/>
    <cellStyle name="60% - Accent6 4" xfId="228"/>
    <cellStyle name="60% - Accent6 4 2" xfId="1028"/>
    <cellStyle name="60% - Accent6 5" xfId="229"/>
    <cellStyle name="60% - Accent6 5 2" xfId="1029"/>
    <cellStyle name="60% - Accent6 6" xfId="230"/>
    <cellStyle name="60% - Accent6 6 2" xfId="1030"/>
    <cellStyle name="60% - Accent6 7" xfId="231"/>
    <cellStyle name="60% - Accent6 7 2" xfId="1031"/>
    <cellStyle name="60% - Accent6 8" xfId="232"/>
    <cellStyle name="60% - Accent6 8 2" xfId="1032"/>
    <cellStyle name="60% - Accent6 9" xfId="233"/>
    <cellStyle name="60% - Accent6 9 2" xfId="1033"/>
    <cellStyle name="60% - Акцент1 2" xfId="234"/>
    <cellStyle name="60% - Акцент1 3" xfId="1034"/>
    <cellStyle name="60% - Акцент1 4" xfId="1035"/>
    <cellStyle name="60% - Акцент2 2" xfId="235"/>
    <cellStyle name="60% - Акцент2 3" xfId="1036"/>
    <cellStyle name="60% - Акцент2 4" xfId="1037"/>
    <cellStyle name="60% - Акцент3 2" xfId="236"/>
    <cellStyle name="60% - Акцент3 3" xfId="237"/>
    <cellStyle name="60% - Акцент3 4" xfId="1038"/>
    <cellStyle name="60% - Акцент4 2" xfId="238"/>
    <cellStyle name="60% - Акцент4 3" xfId="239"/>
    <cellStyle name="60% - Акцент4 4" xfId="1039"/>
    <cellStyle name="60% - Акцент5 2" xfId="240"/>
    <cellStyle name="60% - Акцент5 3" xfId="1040"/>
    <cellStyle name="60% - Акцент5 4" xfId="1041"/>
    <cellStyle name="60% - Акцент6 2" xfId="241"/>
    <cellStyle name="60% - Акцент6 3" xfId="242"/>
    <cellStyle name="60% - Акцент6 4" xfId="1042"/>
    <cellStyle name="60% – Акцентування1" xfId="243"/>
    <cellStyle name="60% – Акцентування1 2" xfId="1043"/>
    <cellStyle name="60% – Акцентування2" xfId="244"/>
    <cellStyle name="60% – Акцентування2 2" xfId="1044"/>
    <cellStyle name="60% – Акцентування3" xfId="245"/>
    <cellStyle name="60% – Акцентування3 2" xfId="1045"/>
    <cellStyle name="60% – Акцентування4" xfId="246"/>
    <cellStyle name="60% – Акцентування4 2" xfId="1046"/>
    <cellStyle name="60% – Акцентування5" xfId="247"/>
    <cellStyle name="60% – Акцентування5 2" xfId="1047"/>
    <cellStyle name="60% – Акцентування6" xfId="248"/>
    <cellStyle name="60% – Акцентування6 2" xfId="1048"/>
    <cellStyle name="Accent1" xfId="249"/>
    <cellStyle name="Accent1 10" xfId="250"/>
    <cellStyle name="Accent1 10 2" xfId="1049"/>
    <cellStyle name="Accent1 2" xfId="251"/>
    <cellStyle name="Accent1 2 2" xfId="1050"/>
    <cellStyle name="Accent1 3" xfId="252"/>
    <cellStyle name="Accent1 3 2" xfId="1051"/>
    <cellStyle name="Accent1 4" xfId="253"/>
    <cellStyle name="Accent1 4 2" xfId="1052"/>
    <cellStyle name="Accent1 5" xfId="254"/>
    <cellStyle name="Accent1 5 2" xfId="1053"/>
    <cellStyle name="Accent1 6" xfId="255"/>
    <cellStyle name="Accent1 6 2" xfId="1054"/>
    <cellStyle name="Accent1 7" xfId="256"/>
    <cellStyle name="Accent1 7 2" xfId="1055"/>
    <cellStyle name="Accent1 8" xfId="257"/>
    <cellStyle name="Accent1 8 2" xfId="1056"/>
    <cellStyle name="Accent1 9" xfId="258"/>
    <cellStyle name="Accent1 9 2" xfId="1057"/>
    <cellStyle name="Accent2" xfId="259"/>
    <cellStyle name="Accent2 10" xfId="260"/>
    <cellStyle name="Accent2 10 2" xfId="1058"/>
    <cellStyle name="Accent2 2" xfId="261"/>
    <cellStyle name="Accent2 2 2" xfId="1059"/>
    <cellStyle name="Accent2 3" xfId="262"/>
    <cellStyle name="Accent2 3 2" xfId="1060"/>
    <cellStyle name="Accent2 4" xfId="263"/>
    <cellStyle name="Accent2 4 2" xfId="1061"/>
    <cellStyle name="Accent2 5" xfId="264"/>
    <cellStyle name="Accent2 5 2" xfId="1062"/>
    <cellStyle name="Accent2 6" xfId="265"/>
    <cellStyle name="Accent2 6 2" xfId="1063"/>
    <cellStyle name="Accent2 7" xfId="266"/>
    <cellStyle name="Accent2 7 2" xfId="1064"/>
    <cellStyle name="Accent2 8" xfId="267"/>
    <cellStyle name="Accent2 8 2" xfId="1065"/>
    <cellStyle name="Accent2 9" xfId="268"/>
    <cellStyle name="Accent2 9 2" xfId="1066"/>
    <cellStyle name="Accent3" xfId="269"/>
    <cellStyle name="Accent3 10" xfId="270"/>
    <cellStyle name="Accent3 10 2" xfId="1067"/>
    <cellStyle name="Accent3 2" xfId="271"/>
    <cellStyle name="Accent3 2 2" xfId="1068"/>
    <cellStyle name="Accent3 3" xfId="272"/>
    <cellStyle name="Accent3 3 2" xfId="1069"/>
    <cellStyle name="Accent3 4" xfId="273"/>
    <cellStyle name="Accent3 4 2" xfId="1070"/>
    <cellStyle name="Accent3 5" xfId="274"/>
    <cellStyle name="Accent3 5 2" xfId="1071"/>
    <cellStyle name="Accent3 6" xfId="275"/>
    <cellStyle name="Accent3 6 2" xfId="1072"/>
    <cellStyle name="Accent3 7" xfId="276"/>
    <cellStyle name="Accent3 7 2" xfId="1073"/>
    <cellStyle name="Accent3 8" xfId="277"/>
    <cellStyle name="Accent3 8 2" xfId="1074"/>
    <cellStyle name="Accent3 9" xfId="278"/>
    <cellStyle name="Accent3 9 2" xfId="1075"/>
    <cellStyle name="Accent4" xfId="279"/>
    <cellStyle name="Accent4 10" xfId="280"/>
    <cellStyle name="Accent4 10 2" xfId="1076"/>
    <cellStyle name="Accent4 2" xfId="281"/>
    <cellStyle name="Accent4 2 2" xfId="1077"/>
    <cellStyle name="Accent4 3" xfId="282"/>
    <cellStyle name="Accent4 3 2" xfId="1078"/>
    <cellStyle name="Accent4 4" xfId="283"/>
    <cellStyle name="Accent4 4 2" xfId="1079"/>
    <cellStyle name="Accent4 5" xfId="284"/>
    <cellStyle name="Accent4 5 2" xfId="1080"/>
    <cellStyle name="Accent4 6" xfId="285"/>
    <cellStyle name="Accent4 6 2" xfId="1081"/>
    <cellStyle name="Accent4 7" xfId="286"/>
    <cellStyle name="Accent4 7 2" xfId="1082"/>
    <cellStyle name="Accent4 8" xfId="287"/>
    <cellStyle name="Accent4 8 2" xfId="1083"/>
    <cellStyle name="Accent4 9" xfId="288"/>
    <cellStyle name="Accent4 9 2" xfId="1084"/>
    <cellStyle name="Accent5" xfId="289"/>
    <cellStyle name="Accent5 10" xfId="290"/>
    <cellStyle name="Accent5 10 2" xfId="1085"/>
    <cellStyle name="Accent5 2" xfId="291"/>
    <cellStyle name="Accent5 2 2" xfId="1086"/>
    <cellStyle name="Accent5 3" xfId="292"/>
    <cellStyle name="Accent5 3 2" xfId="1087"/>
    <cellStyle name="Accent5 4" xfId="293"/>
    <cellStyle name="Accent5 4 2" xfId="1088"/>
    <cellStyle name="Accent5 5" xfId="294"/>
    <cellStyle name="Accent5 5 2" xfId="1089"/>
    <cellStyle name="Accent5 6" xfId="295"/>
    <cellStyle name="Accent5 6 2" xfId="1090"/>
    <cellStyle name="Accent5 7" xfId="296"/>
    <cellStyle name="Accent5 7 2" xfId="1091"/>
    <cellStyle name="Accent5 8" xfId="297"/>
    <cellStyle name="Accent5 8 2" xfId="1092"/>
    <cellStyle name="Accent5 9" xfId="298"/>
    <cellStyle name="Accent5 9 2" xfId="1093"/>
    <cellStyle name="Accent6" xfId="299"/>
    <cellStyle name="Accent6 10" xfId="300"/>
    <cellStyle name="Accent6 10 2" xfId="1094"/>
    <cellStyle name="Accent6 2" xfId="301"/>
    <cellStyle name="Accent6 2 2" xfId="1095"/>
    <cellStyle name="Accent6 3" xfId="302"/>
    <cellStyle name="Accent6 3 2" xfId="1096"/>
    <cellStyle name="Accent6 4" xfId="303"/>
    <cellStyle name="Accent6 4 2" xfId="1097"/>
    <cellStyle name="Accent6 5" xfId="304"/>
    <cellStyle name="Accent6 5 2" xfId="1098"/>
    <cellStyle name="Accent6 6" xfId="305"/>
    <cellStyle name="Accent6 6 2" xfId="1099"/>
    <cellStyle name="Accent6 7" xfId="306"/>
    <cellStyle name="Accent6 7 2" xfId="1100"/>
    <cellStyle name="Accent6 8" xfId="307"/>
    <cellStyle name="Accent6 8 2" xfId="1101"/>
    <cellStyle name="Accent6 9" xfId="308"/>
    <cellStyle name="Accent6 9 2" xfId="1102"/>
    <cellStyle name="Aeia?nnueea" xfId="309"/>
    <cellStyle name="Aeia?nnueea 2" xfId="1103"/>
    <cellStyle name="Ãèïåðññûëêà" xfId="310"/>
    <cellStyle name="Ãèïåðññûëêà 2" xfId="1104"/>
    <cellStyle name="Array" xfId="311"/>
    <cellStyle name="Array Enter" xfId="312"/>
    <cellStyle name="Array_Book2" xfId="313"/>
    <cellStyle name="Bad" xfId="314"/>
    <cellStyle name="Bad 10" xfId="315"/>
    <cellStyle name="Bad 10 2" xfId="1105"/>
    <cellStyle name="Bad 2" xfId="316"/>
    <cellStyle name="Bad 2 2" xfId="1106"/>
    <cellStyle name="Bad 3" xfId="317"/>
    <cellStyle name="Bad 3 2" xfId="1107"/>
    <cellStyle name="Bad 4" xfId="318"/>
    <cellStyle name="Bad 4 2" xfId="1108"/>
    <cellStyle name="Bad 5" xfId="319"/>
    <cellStyle name="Bad 5 2" xfId="1109"/>
    <cellStyle name="Bad 6" xfId="320"/>
    <cellStyle name="Bad 6 2" xfId="1110"/>
    <cellStyle name="Bad 7" xfId="321"/>
    <cellStyle name="Bad 7 2" xfId="1111"/>
    <cellStyle name="Bad 8" xfId="322"/>
    <cellStyle name="Bad 8 2" xfId="1112"/>
    <cellStyle name="Bad 9" xfId="323"/>
    <cellStyle name="Bad 9 2" xfId="1113"/>
    <cellStyle name="Cabe‡alho 1" xfId="1114"/>
    <cellStyle name="Cabe‡alho 2" xfId="1115"/>
    <cellStyle name="Cabecera 1" xfId="1116"/>
    <cellStyle name="Cabecera 2" xfId="1117"/>
    <cellStyle name="Calculation" xfId="324"/>
    <cellStyle name="Calculation 10" xfId="325"/>
    <cellStyle name="Calculation 10 2" xfId="1118"/>
    <cellStyle name="Calculation 2" xfId="326"/>
    <cellStyle name="Calculation 2 2" xfId="1119"/>
    <cellStyle name="Calculation 3" xfId="327"/>
    <cellStyle name="Calculation 3 2" xfId="1120"/>
    <cellStyle name="Calculation 4" xfId="328"/>
    <cellStyle name="Calculation 4 2" xfId="1121"/>
    <cellStyle name="Calculation 5" xfId="329"/>
    <cellStyle name="Calculation 5 2" xfId="1122"/>
    <cellStyle name="Calculation 6" xfId="330"/>
    <cellStyle name="Calculation 6 2" xfId="1123"/>
    <cellStyle name="Calculation 7" xfId="331"/>
    <cellStyle name="Calculation 7 2" xfId="1124"/>
    <cellStyle name="Calculation 8" xfId="332"/>
    <cellStyle name="Calculation 8 2" xfId="1125"/>
    <cellStyle name="Calculation 9" xfId="333"/>
    <cellStyle name="Calculation 9 2" xfId="1126"/>
    <cellStyle name="Celkem" xfId="334"/>
    <cellStyle name="Check Cell" xfId="335"/>
    <cellStyle name="Check Cell 10" xfId="336"/>
    <cellStyle name="Check Cell 10 2" xfId="1127"/>
    <cellStyle name="Check Cell 2" xfId="337"/>
    <cellStyle name="Check Cell 2 2" xfId="1128"/>
    <cellStyle name="Check Cell 3" xfId="338"/>
    <cellStyle name="Check Cell 3 2" xfId="1129"/>
    <cellStyle name="Check Cell 4" xfId="339"/>
    <cellStyle name="Check Cell 4 2" xfId="1130"/>
    <cellStyle name="Check Cell 5" xfId="340"/>
    <cellStyle name="Check Cell 5 2" xfId="1131"/>
    <cellStyle name="Check Cell 6" xfId="341"/>
    <cellStyle name="Check Cell 6 2" xfId="1132"/>
    <cellStyle name="Check Cell 7" xfId="342"/>
    <cellStyle name="Check Cell 7 2" xfId="1133"/>
    <cellStyle name="Check Cell 8" xfId="343"/>
    <cellStyle name="Check Cell 8 2" xfId="1134"/>
    <cellStyle name="Check Cell 9" xfId="344"/>
    <cellStyle name="Check Cell 9 2" xfId="1135"/>
    <cellStyle name="Clive" xfId="1136"/>
    <cellStyle name="clsAltData" xfId="345"/>
    <cellStyle name="clsAltData 2" xfId="1137"/>
    <cellStyle name="clsAltMRVData" xfId="346"/>
    <cellStyle name="clsAltMRVData 2" xfId="1138"/>
    <cellStyle name="clsBlank" xfId="347"/>
    <cellStyle name="clsBlank 2" xfId="1139"/>
    <cellStyle name="clsColumnHeader" xfId="348"/>
    <cellStyle name="clsColumnHeader 2" xfId="1140"/>
    <cellStyle name="clsData" xfId="349"/>
    <cellStyle name="clsData 2" xfId="1141"/>
    <cellStyle name="clsDefault" xfId="350"/>
    <cellStyle name="clsDefault 2" xfId="351"/>
    <cellStyle name="clsFooter" xfId="352"/>
    <cellStyle name="clsFooter 2" xfId="1142"/>
    <cellStyle name="clsIndexTableData" xfId="353"/>
    <cellStyle name="clsIndexTableData 2" xfId="1143"/>
    <cellStyle name="clsIndexTableHdr" xfId="354"/>
    <cellStyle name="clsIndexTableHdr 2" xfId="1144"/>
    <cellStyle name="clsIndexTableTitle" xfId="355"/>
    <cellStyle name="clsIndexTableTitle 2" xfId="1145"/>
    <cellStyle name="clsMRVData" xfId="356"/>
    <cellStyle name="clsMRVData 2" xfId="1146"/>
    <cellStyle name="clsReportFooter" xfId="357"/>
    <cellStyle name="clsReportFooter 2" xfId="1147"/>
    <cellStyle name="clsReportHeader" xfId="358"/>
    <cellStyle name="clsReportHeader 2" xfId="1148"/>
    <cellStyle name="clsRowHeader" xfId="359"/>
    <cellStyle name="clsRowHeader 2" xfId="1149"/>
    <cellStyle name="clsScale" xfId="360"/>
    <cellStyle name="clsScale 2" xfId="1150"/>
    <cellStyle name="clsSection" xfId="361"/>
    <cellStyle name="clsSection 2" xfId="1151"/>
    <cellStyle name="Column-Header" xfId="1152"/>
    <cellStyle name="Column-Header 2" xfId="1153"/>
    <cellStyle name="Column-Header 3" xfId="1154"/>
    <cellStyle name="Column-Header 4" xfId="1155"/>
    <cellStyle name="Column-Header 5" xfId="1156"/>
    <cellStyle name="Column-Header 6" xfId="1157"/>
    <cellStyle name="Column-Header 7" xfId="1158"/>
    <cellStyle name="Column-Header 7 2" xfId="1159"/>
    <cellStyle name="Column-Header 8" xfId="1160"/>
    <cellStyle name="Column-Header 8 2" xfId="1161"/>
    <cellStyle name="Column-Header 9" xfId="1162"/>
    <cellStyle name="Column-Header 9 2" xfId="1163"/>
    <cellStyle name="Column-Header_Zvit rux-koshtiv 2010 Департамент " xfId="1164"/>
    <cellStyle name="Comma  - Style1" xfId="362"/>
    <cellStyle name="Comma  - Style2" xfId="363"/>
    <cellStyle name="Comma  - Style3" xfId="364"/>
    <cellStyle name="Comma  - Style4" xfId="365"/>
    <cellStyle name="Comma  - Style5" xfId="366"/>
    <cellStyle name="Comma  - Style6" xfId="367"/>
    <cellStyle name="Comma  - Style7" xfId="368"/>
    <cellStyle name="Comma  - Style8" xfId="369"/>
    <cellStyle name="Comma [0]" xfId="370"/>
    <cellStyle name="Comma [0] 2" xfId="371"/>
    <cellStyle name="Comma [0] 3" xfId="372"/>
    <cellStyle name="Comma [0]_AUK2000" xfId="373"/>
    <cellStyle name="Comma [0]䧟Лист3" xfId="374"/>
    <cellStyle name="Comma 10" xfId="1165"/>
    <cellStyle name="Comma 11" xfId="1166"/>
    <cellStyle name="Comma 12" xfId="1167"/>
    <cellStyle name="Comma 2" xfId="375"/>
    <cellStyle name="Comma 2 2" xfId="1168"/>
    <cellStyle name="Comma 2 3" xfId="1169"/>
    <cellStyle name="Comma 3" xfId="376"/>
    <cellStyle name="Comma 3 2" xfId="377"/>
    <cellStyle name="Comma 3 3" xfId="378"/>
    <cellStyle name="Comma 4" xfId="379"/>
    <cellStyle name="Comma 5" xfId="1170"/>
    <cellStyle name="Comma 6" xfId="1171"/>
    <cellStyle name="Comma 7" xfId="1172"/>
    <cellStyle name="Comma 8" xfId="1173"/>
    <cellStyle name="Comma 9" xfId="1174"/>
    <cellStyle name="Comma(3)" xfId="380"/>
    <cellStyle name="Comma_AUK2000" xfId="381"/>
    <cellStyle name="Comma0" xfId="382"/>
    <cellStyle name="Comma0 - Style3" xfId="383"/>
    <cellStyle name="Comma0 2" xfId="1175"/>
    <cellStyle name="Comma0 3" xfId="1176"/>
    <cellStyle name="Comma0 4" xfId="1177"/>
    <cellStyle name="Comma0 5" xfId="1178"/>
    <cellStyle name="Comma0 6" xfId="1179"/>
    <cellStyle name="Comma0 7" xfId="1180"/>
    <cellStyle name="Comma0 8" xfId="1181"/>
    <cellStyle name="Comma0_BG Money (current)" xfId="384"/>
    <cellStyle name="Curren - Style3" xfId="385"/>
    <cellStyle name="Curren - Style4" xfId="386"/>
    <cellStyle name="Currency [0]" xfId="387"/>
    <cellStyle name="Currency_AUK2000" xfId="388"/>
    <cellStyle name="Currency0" xfId="389"/>
    <cellStyle name="Currency0 2" xfId="1182"/>
    <cellStyle name="Data" xfId="1183"/>
    <cellStyle name="Date" xfId="390"/>
    <cellStyle name="Date 2" xfId="1184"/>
    <cellStyle name="Datum" xfId="391"/>
    <cellStyle name="Define-Column" xfId="1185"/>
    <cellStyle name="Define-Column 10" xfId="1186"/>
    <cellStyle name="Define-Column 2" xfId="1187"/>
    <cellStyle name="Define-Column 3" xfId="1188"/>
    <cellStyle name="Define-Column 4" xfId="1189"/>
    <cellStyle name="Define-Column 5" xfId="1190"/>
    <cellStyle name="Define-Column 6" xfId="1191"/>
    <cellStyle name="Define-Column 7" xfId="1192"/>
    <cellStyle name="Define-Column 7 2" xfId="1193"/>
    <cellStyle name="Define-Column 7 3" xfId="1194"/>
    <cellStyle name="Define-Column 8" xfId="1195"/>
    <cellStyle name="Define-Column 8 2" xfId="1196"/>
    <cellStyle name="Define-Column 8 3" xfId="1197"/>
    <cellStyle name="Define-Column 9" xfId="1198"/>
    <cellStyle name="Define-Column 9 2" xfId="1199"/>
    <cellStyle name="Define-Column 9 3" xfId="1200"/>
    <cellStyle name="Define-Column_Zvit rux-koshtiv 2010 Департамент " xfId="1201"/>
    <cellStyle name="diskette" xfId="1202"/>
    <cellStyle name="Euro" xfId="392"/>
    <cellStyle name="Euro 2" xfId="1203"/>
    <cellStyle name="Excel.Chart" xfId="1204"/>
    <cellStyle name="Explanatory Text" xfId="393"/>
    <cellStyle name="Explanatory Text 10" xfId="394"/>
    <cellStyle name="Explanatory Text 10 2" xfId="1205"/>
    <cellStyle name="Explanatory Text 2" xfId="395"/>
    <cellStyle name="Explanatory Text 2 2" xfId="1206"/>
    <cellStyle name="Explanatory Text 3" xfId="396"/>
    <cellStyle name="Explanatory Text 3 2" xfId="1207"/>
    <cellStyle name="Explanatory Text 4" xfId="397"/>
    <cellStyle name="Explanatory Text 4 2" xfId="1208"/>
    <cellStyle name="Explanatory Text 5" xfId="398"/>
    <cellStyle name="Explanatory Text 5 2" xfId="1209"/>
    <cellStyle name="Explanatory Text 6" xfId="399"/>
    <cellStyle name="Explanatory Text 6 2" xfId="1210"/>
    <cellStyle name="Explanatory Text 7" xfId="400"/>
    <cellStyle name="Explanatory Text 7 2" xfId="1211"/>
    <cellStyle name="Explanatory Text 8" xfId="401"/>
    <cellStyle name="Explanatory Text 8 2" xfId="1212"/>
    <cellStyle name="Explanatory Text 9" xfId="402"/>
    <cellStyle name="Explanatory Text 9 2" xfId="1213"/>
    <cellStyle name="Ezres [0]_10mell99" xfId="403"/>
    <cellStyle name="Ezres_10mell99" xfId="404"/>
    <cellStyle name="F2" xfId="405"/>
    <cellStyle name="F2 2" xfId="1214"/>
    <cellStyle name="F3" xfId="406"/>
    <cellStyle name="F3 2" xfId="1215"/>
    <cellStyle name="F4" xfId="407"/>
    <cellStyle name="F4 2" xfId="1216"/>
    <cellStyle name="F5" xfId="408"/>
    <cellStyle name="F5 - Style8" xfId="409"/>
    <cellStyle name="F5 - Style8 2" xfId="1217"/>
    <cellStyle name="F5 2" xfId="1218"/>
    <cellStyle name="F6" xfId="410"/>
    <cellStyle name="F6 - Style5" xfId="411"/>
    <cellStyle name="F6 - Style5 2" xfId="1219"/>
    <cellStyle name="F6 2" xfId="1220"/>
    <cellStyle name="F7" xfId="412"/>
    <cellStyle name="F7 - Style7" xfId="413"/>
    <cellStyle name="F7 - Style7 2" xfId="1221"/>
    <cellStyle name="F7 2" xfId="1222"/>
    <cellStyle name="F8" xfId="414"/>
    <cellStyle name="F8 - Style6" xfId="415"/>
    <cellStyle name="F8 - Style6 2" xfId="1223"/>
    <cellStyle name="F8 2" xfId="1224"/>
    <cellStyle name="facha" xfId="1225"/>
    <cellStyle name="Fecha" xfId="1226"/>
    <cellStyle name="Fijo" xfId="1227"/>
    <cellStyle name="Finanční0" xfId="416"/>
    <cellStyle name="Finanèní0" xfId="417"/>
    <cellStyle name="Fixed" xfId="418"/>
    <cellStyle name="Fixed 2" xfId="1228"/>
    <cellStyle name="fixed0 - Style4" xfId="419"/>
    <cellStyle name="fixed0 - Style4 2" xfId="1229"/>
    <cellStyle name="Fixed1 - Style1" xfId="420"/>
    <cellStyle name="Fixed1 - Style1 2" xfId="1230"/>
    <cellStyle name="Fixed1 - Style2" xfId="421"/>
    <cellStyle name="Fixed1 - Style2 2" xfId="1231"/>
    <cellStyle name="Fixed2 - Style2" xfId="422"/>
    <cellStyle name="Fixo" xfId="1232"/>
    <cellStyle name="FS10" xfId="1233"/>
    <cellStyle name="Good" xfId="423"/>
    <cellStyle name="Good 10" xfId="424"/>
    <cellStyle name="Good 10 2" xfId="1234"/>
    <cellStyle name="Good 2" xfId="425"/>
    <cellStyle name="Good 2 2" xfId="1235"/>
    <cellStyle name="Good 3" xfId="426"/>
    <cellStyle name="Good 3 2" xfId="1236"/>
    <cellStyle name="Good 4" xfId="427"/>
    <cellStyle name="Good 4 2" xfId="1237"/>
    <cellStyle name="Good 5" xfId="428"/>
    <cellStyle name="Good 5 2" xfId="1238"/>
    <cellStyle name="Good 6" xfId="429"/>
    <cellStyle name="Good 6 2" xfId="1239"/>
    <cellStyle name="Good 7" xfId="430"/>
    <cellStyle name="Good 7 2" xfId="1240"/>
    <cellStyle name="Good 8" xfId="431"/>
    <cellStyle name="Good 8 2" xfId="1241"/>
    <cellStyle name="Good 9" xfId="432"/>
    <cellStyle name="Good 9 2" xfId="1242"/>
    <cellStyle name="Grey" xfId="433"/>
    <cellStyle name="Heading 1" xfId="434"/>
    <cellStyle name="Heading 1 10" xfId="435"/>
    <cellStyle name="Heading 1 10 2" xfId="1243"/>
    <cellStyle name="Heading 1 2" xfId="436"/>
    <cellStyle name="Heading 1 2 2" xfId="1244"/>
    <cellStyle name="Heading 1 3" xfId="437"/>
    <cellStyle name="Heading 1 3 2" xfId="1245"/>
    <cellStyle name="Heading 1 4" xfId="438"/>
    <cellStyle name="Heading 1 4 2" xfId="1246"/>
    <cellStyle name="Heading 1 5" xfId="439"/>
    <cellStyle name="Heading 1 5 2" xfId="1247"/>
    <cellStyle name="Heading 1 6" xfId="440"/>
    <cellStyle name="Heading 1 6 2" xfId="1248"/>
    <cellStyle name="Heading 1 7" xfId="441"/>
    <cellStyle name="Heading 1 7 2" xfId="1249"/>
    <cellStyle name="Heading 1 8" xfId="442"/>
    <cellStyle name="Heading 1 8 2" xfId="1250"/>
    <cellStyle name="Heading 1 9" xfId="443"/>
    <cellStyle name="Heading 1 9 2" xfId="1251"/>
    <cellStyle name="Heading 2" xfId="444"/>
    <cellStyle name="Heading 2 10" xfId="445"/>
    <cellStyle name="Heading 2 10 2" xfId="1252"/>
    <cellStyle name="Heading 2 2" xfId="446"/>
    <cellStyle name="Heading 2 2 2" xfId="1253"/>
    <cellStyle name="Heading 2 3" xfId="447"/>
    <cellStyle name="Heading 2 3 2" xfId="1254"/>
    <cellStyle name="Heading 2 4" xfId="448"/>
    <cellStyle name="Heading 2 4 2" xfId="1255"/>
    <cellStyle name="Heading 2 5" xfId="449"/>
    <cellStyle name="Heading 2 5 2" xfId="1256"/>
    <cellStyle name="Heading 2 6" xfId="450"/>
    <cellStyle name="Heading 2 6 2" xfId="1257"/>
    <cellStyle name="Heading 2 7" xfId="451"/>
    <cellStyle name="Heading 2 7 2" xfId="1258"/>
    <cellStyle name="Heading 2 8" xfId="452"/>
    <cellStyle name="Heading 2 8 2" xfId="1259"/>
    <cellStyle name="Heading 2 9" xfId="453"/>
    <cellStyle name="Heading 2 9 2" xfId="1260"/>
    <cellStyle name="Heading 3" xfId="454"/>
    <cellStyle name="Heading 3 10" xfId="455"/>
    <cellStyle name="Heading 3 10 2" xfId="1261"/>
    <cellStyle name="Heading 3 2" xfId="456"/>
    <cellStyle name="Heading 3 2 2" xfId="1262"/>
    <cellStyle name="Heading 3 3" xfId="457"/>
    <cellStyle name="Heading 3 3 2" xfId="1263"/>
    <cellStyle name="Heading 3 4" xfId="458"/>
    <cellStyle name="Heading 3 4 2" xfId="1264"/>
    <cellStyle name="Heading 3 5" xfId="459"/>
    <cellStyle name="Heading 3 5 2" xfId="1265"/>
    <cellStyle name="Heading 3 6" xfId="460"/>
    <cellStyle name="Heading 3 6 2" xfId="1266"/>
    <cellStyle name="Heading 3 7" xfId="461"/>
    <cellStyle name="Heading 3 7 2" xfId="1267"/>
    <cellStyle name="Heading 3 8" xfId="462"/>
    <cellStyle name="Heading 3 8 2" xfId="1268"/>
    <cellStyle name="Heading 3 9" xfId="463"/>
    <cellStyle name="Heading 3 9 2" xfId="1269"/>
    <cellStyle name="Heading 4" xfId="464"/>
    <cellStyle name="Heading 4 10" xfId="465"/>
    <cellStyle name="Heading 4 10 2" xfId="1270"/>
    <cellStyle name="Heading 4 2" xfId="466"/>
    <cellStyle name="Heading 4 2 2" xfId="1271"/>
    <cellStyle name="Heading 4 3" xfId="467"/>
    <cellStyle name="Heading 4 3 2" xfId="1272"/>
    <cellStyle name="Heading 4 4" xfId="468"/>
    <cellStyle name="Heading 4 4 2" xfId="1273"/>
    <cellStyle name="Heading 4 5" xfId="469"/>
    <cellStyle name="Heading 4 5 2" xfId="1274"/>
    <cellStyle name="Heading 4 6" xfId="470"/>
    <cellStyle name="Heading 4 6 2" xfId="1275"/>
    <cellStyle name="Heading 4 7" xfId="471"/>
    <cellStyle name="Heading 4 7 2" xfId="1276"/>
    <cellStyle name="Heading 4 8" xfId="472"/>
    <cellStyle name="Heading 4 8 2" xfId="1277"/>
    <cellStyle name="Heading 4 9" xfId="473"/>
    <cellStyle name="Heading 4 9 2" xfId="1278"/>
    <cellStyle name="Heading1" xfId="474"/>
    <cellStyle name="Heading1 2" xfId="1279"/>
    <cellStyle name="Heading2" xfId="475"/>
    <cellStyle name="Heading2 2" xfId="1280"/>
    <cellStyle name="Hiperhivatkozás" xfId="476"/>
    <cellStyle name="Hipervínculo" xfId="1281"/>
    <cellStyle name="Hipervínculo visitado" xfId="1282"/>
    <cellStyle name="Hipervínculo_10-01-03 2003 2003 NUEVOS RON -NUEVOS INTERESES" xfId="1283"/>
    <cellStyle name="Hyperlink 2" xfId="477"/>
    <cellStyle name="Hyperlink 2 2" xfId="1284"/>
    <cellStyle name="Hyperlink 2 3" xfId="1285"/>
    <cellStyle name="Hyperlink 2 4" xfId="1286"/>
    <cellStyle name="Hyperlink 3" xfId="1287"/>
    <cellStyle name="Hyperlink 4" xfId="1288"/>
    <cellStyle name="Hyperlink seguido_NFGC_SPE_1995_2003" xfId="1289"/>
    <cellStyle name="Hyperlink_UKR Fin table" xfId="478"/>
    <cellStyle name="Iau?iue_Eeno1" xfId="479"/>
    <cellStyle name="Îáû÷íûé_Table16" xfId="480"/>
    <cellStyle name="imf-one decimal" xfId="481"/>
    <cellStyle name="imf-one decimal 2" xfId="1290"/>
    <cellStyle name="imf-one decimal 3" xfId="1291"/>
    <cellStyle name="imf-zero decimal" xfId="482"/>
    <cellStyle name="imf-zero decimal 2" xfId="1292"/>
    <cellStyle name="imf-zero decimal 3" xfId="1293"/>
    <cellStyle name="Input" xfId="483"/>
    <cellStyle name="Input [yellow]" xfId="484"/>
    <cellStyle name="Input 10" xfId="485"/>
    <cellStyle name="Input 10 2" xfId="1294"/>
    <cellStyle name="Input 2" xfId="486"/>
    <cellStyle name="Input 2 2" xfId="1295"/>
    <cellStyle name="Input 3" xfId="487"/>
    <cellStyle name="Input 3 2" xfId="1296"/>
    <cellStyle name="Input 4" xfId="488"/>
    <cellStyle name="Input 4 2" xfId="1297"/>
    <cellStyle name="Input 5" xfId="489"/>
    <cellStyle name="Input 5 2" xfId="1298"/>
    <cellStyle name="Input 6" xfId="490"/>
    <cellStyle name="Input 6 2" xfId="1299"/>
    <cellStyle name="Input 7" xfId="491"/>
    <cellStyle name="Input 7 2" xfId="1300"/>
    <cellStyle name="Input 8" xfId="492"/>
    <cellStyle name="Input 8 2" xfId="1301"/>
    <cellStyle name="Input 9" xfId="493"/>
    <cellStyle name="Input 9 2" xfId="1302"/>
    <cellStyle name="Ioe?uaaaoayny aeia?nnueea" xfId="494"/>
    <cellStyle name="Ioe?uaaaoayny aeia?nnueea 2" xfId="1303"/>
    <cellStyle name="Îòêðûâàâøàÿñÿ ãèïåðññûëêà" xfId="495"/>
    <cellStyle name="Îòêðûâàâøàÿñÿ ãèïåðññûëêà 2" xfId="1304"/>
    <cellStyle name="jo[" xfId="1305"/>
    <cellStyle name="Label" xfId="496"/>
    <cellStyle name="leftli - Style3" xfId="497"/>
    <cellStyle name="leftli - Style3 2" xfId="1306"/>
    <cellStyle name="Level0" xfId="1307"/>
    <cellStyle name="Level0 10" xfId="1308"/>
    <cellStyle name="Level0 2" xfId="1309"/>
    <cellStyle name="Level0 2 2" xfId="1310"/>
    <cellStyle name="Level0 3" xfId="1311"/>
    <cellStyle name="Level0 3 2" xfId="1312"/>
    <cellStyle name="Level0 4" xfId="1313"/>
    <cellStyle name="Level0 4 2" xfId="1314"/>
    <cellStyle name="Level0 5" xfId="1315"/>
    <cellStyle name="Level0 6" xfId="1316"/>
    <cellStyle name="Level0 7" xfId="1317"/>
    <cellStyle name="Level0 7 2" xfId="1318"/>
    <cellStyle name="Level0 7 3" xfId="1319"/>
    <cellStyle name="Level0 8" xfId="1320"/>
    <cellStyle name="Level0 8 2" xfId="1321"/>
    <cellStyle name="Level0 8 3" xfId="1322"/>
    <cellStyle name="Level0 9" xfId="1323"/>
    <cellStyle name="Level0 9 2" xfId="1324"/>
    <cellStyle name="Level0 9 3" xfId="1325"/>
    <cellStyle name="Level0_Zvit rux-koshtiv 2010 Департамент " xfId="1326"/>
    <cellStyle name="Level1" xfId="1327"/>
    <cellStyle name="Level1 2" xfId="1328"/>
    <cellStyle name="Level1-Numbers" xfId="1329"/>
    <cellStyle name="Level1-Numbers 2" xfId="1330"/>
    <cellStyle name="Level1-Numbers-Hide" xfId="1331"/>
    <cellStyle name="Level2" xfId="1332"/>
    <cellStyle name="Level2 2" xfId="1333"/>
    <cellStyle name="Level2-Hide" xfId="1334"/>
    <cellStyle name="Level2-Hide 2" xfId="1335"/>
    <cellStyle name="Level2-Numbers" xfId="1336"/>
    <cellStyle name="Level2-Numbers 2" xfId="1337"/>
    <cellStyle name="Level2-Numbers-Hide" xfId="1338"/>
    <cellStyle name="Level3" xfId="1339"/>
    <cellStyle name="Level3 2" xfId="1340"/>
    <cellStyle name="Level3 3" xfId="1341"/>
    <cellStyle name="Level3_План департамент_2010_1207" xfId="1342"/>
    <cellStyle name="Level3-Hide" xfId="1343"/>
    <cellStyle name="Level3-Hide 2" xfId="1344"/>
    <cellStyle name="Level3-Numbers" xfId="1345"/>
    <cellStyle name="Level3-Numbers 2" xfId="1346"/>
    <cellStyle name="Level3-Numbers 3" xfId="1347"/>
    <cellStyle name="Level3-Numbers_План департамент_2010_1207" xfId="1348"/>
    <cellStyle name="Level3-Numbers-Hide" xfId="1349"/>
    <cellStyle name="Level4" xfId="1350"/>
    <cellStyle name="Level4 2" xfId="1351"/>
    <cellStyle name="Level4-Hide" xfId="1352"/>
    <cellStyle name="Level4-Hide 2" xfId="1353"/>
    <cellStyle name="Level4-Numbers" xfId="1354"/>
    <cellStyle name="Level4-Numbers 2" xfId="1355"/>
    <cellStyle name="Level4-Numbers-Hide" xfId="1356"/>
    <cellStyle name="Level5" xfId="1357"/>
    <cellStyle name="Level5 2" xfId="1358"/>
    <cellStyle name="Level5-Hide" xfId="1359"/>
    <cellStyle name="Level5-Hide 2" xfId="1360"/>
    <cellStyle name="Level5-Numbers" xfId="1361"/>
    <cellStyle name="Level5-Numbers 2" xfId="1362"/>
    <cellStyle name="Level5-Numbers-Hide" xfId="1363"/>
    <cellStyle name="Level6" xfId="1364"/>
    <cellStyle name="Level6 2" xfId="1365"/>
    <cellStyle name="Level6-Hide" xfId="1366"/>
    <cellStyle name="Level6-Hide 2" xfId="1367"/>
    <cellStyle name="Level6-Numbers" xfId="1368"/>
    <cellStyle name="Level6-Numbers 2" xfId="1369"/>
    <cellStyle name="Level7" xfId="1370"/>
    <cellStyle name="Level7-Hide" xfId="1371"/>
    <cellStyle name="Level7-Numbers" xfId="1372"/>
    <cellStyle name="Linked Cell" xfId="498"/>
    <cellStyle name="Linked Cell 10" xfId="499"/>
    <cellStyle name="Linked Cell 10 2" xfId="1373"/>
    <cellStyle name="Linked Cell 2" xfId="500"/>
    <cellStyle name="Linked Cell 2 2" xfId="1374"/>
    <cellStyle name="Linked Cell 3" xfId="501"/>
    <cellStyle name="Linked Cell 3 2" xfId="1375"/>
    <cellStyle name="Linked Cell 4" xfId="502"/>
    <cellStyle name="Linked Cell 4 2" xfId="1376"/>
    <cellStyle name="Linked Cell 5" xfId="503"/>
    <cellStyle name="Linked Cell 5 2" xfId="1377"/>
    <cellStyle name="Linked Cell 6" xfId="504"/>
    <cellStyle name="Linked Cell 6 2" xfId="1378"/>
    <cellStyle name="Linked Cell 7" xfId="505"/>
    <cellStyle name="Linked Cell 7 2" xfId="1379"/>
    <cellStyle name="Linked Cell 8" xfId="506"/>
    <cellStyle name="Linked Cell 8 2" xfId="1380"/>
    <cellStyle name="Linked Cell 9" xfId="507"/>
    <cellStyle name="Linked Cell 9 2" xfId="1381"/>
    <cellStyle name="MacroCode" xfId="508"/>
    <cellStyle name="Már látott hiperhivatkozás" xfId="509"/>
    <cellStyle name="Měna0" xfId="510"/>
    <cellStyle name="Mheading1" xfId="1382"/>
    <cellStyle name="Mheading2" xfId="1383"/>
    <cellStyle name="Millares [0]_11.1.3. bis" xfId="1384"/>
    <cellStyle name="Millares_11.1.3. bis" xfId="1385"/>
    <cellStyle name="Milliers [0]_Encours - Apr rééch" xfId="511"/>
    <cellStyle name="Milliers_Encours - Apr rééch" xfId="512"/>
    <cellStyle name="Mìna0" xfId="513"/>
    <cellStyle name="Moeda [0]_A" xfId="1386"/>
    <cellStyle name="Moeda_A" xfId="1387"/>
    <cellStyle name="Moeda0" xfId="1388"/>
    <cellStyle name="Moneda [0]_11.1.3. bis" xfId="1389"/>
    <cellStyle name="Moneda_11.1.3. bis" xfId="1390"/>
    <cellStyle name="Monétaire [0]_Encours - Apr rééch" xfId="514"/>
    <cellStyle name="Monétaire_Encours - Apr rééch" xfId="515"/>
    <cellStyle name="Monetario" xfId="1391"/>
    <cellStyle name="Monetario0" xfId="1392"/>
    <cellStyle name="Nedefinován" xfId="516"/>
    <cellStyle name="Neutral" xfId="517"/>
    <cellStyle name="Neutral 10" xfId="518"/>
    <cellStyle name="Neutral 10 2" xfId="1393"/>
    <cellStyle name="Neutral 2" xfId="519"/>
    <cellStyle name="Neutral 2 2" xfId="1394"/>
    <cellStyle name="Neutral 3" xfId="520"/>
    <cellStyle name="Neutral 3 2" xfId="1395"/>
    <cellStyle name="Neutral 4" xfId="521"/>
    <cellStyle name="Neutral 4 2" xfId="1396"/>
    <cellStyle name="Neutral 5" xfId="522"/>
    <cellStyle name="Neutral 5 2" xfId="1397"/>
    <cellStyle name="Neutral 6" xfId="523"/>
    <cellStyle name="Neutral 6 2" xfId="1398"/>
    <cellStyle name="Neutral 7" xfId="524"/>
    <cellStyle name="Neutral 7 2" xfId="1399"/>
    <cellStyle name="Neutral 8" xfId="525"/>
    <cellStyle name="Neutral 8 2" xfId="1400"/>
    <cellStyle name="Neutral 9" xfId="526"/>
    <cellStyle name="Neutral 9 2" xfId="1401"/>
    <cellStyle name="Non défini" xfId="1402"/>
    <cellStyle name="normal" xfId="527"/>
    <cellStyle name="Normal - Style1" xfId="528"/>
    <cellStyle name="Normal - Style1 2" xfId="1403"/>
    <cellStyle name="Normal - Style2" xfId="529"/>
    <cellStyle name="Normal - Style2 2" xfId="1404"/>
    <cellStyle name="Normal - Style2_IM" xfId="1405"/>
    <cellStyle name="Normal - Style3" xfId="530"/>
    <cellStyle name="Normal - Style3 2" xfId="1406"/>
    <cellStyle name="Normal - Style4" xfId="1407"/>
    <cellStyle name="Normal - Style5" xfId="531"/>
    <cellStyle name="Normal - Style6" xfId="532"/>
    <cellStyle name="Normal - Style7" xfId="533"/>
    <cellStyle name="Normal - Style8" xfId="534"/>
    <cellStyle name="Normal 10" xfId="535"/>
    <cellStyle name="Normal 10 2" xfId="536"/>
    <cellStyle name="Normal 10 3" xfId="1408"/>
    <cellStyle name="Normal 10 3 2" xfId="1409"/>
    <cellStyle name="Normal 10_IM" xfId="1410"/>
    <cellStyle name="Normal 11" xfId="537"/>
    <cellStyle name="Normal 11 2" xfId="538"/>
    <cellStyle name="Normal 12" xfId="539"/>
    <cellStyle name="Normal 12 2" xfId="540"/>
    <cellStyle name="Normal 13" xfId="541"/>
    <cellStyle name="Normal 13 2" xfId="542"/>
    <cellStyle name="Normal 14" xfId="543"/>
    <cellStyle name="Normal 15" xfId="544"/>
    <cellStyle name="Normal 16" xfId="545"/>
    <cellStyle name="Normal 17" xfId="546"/>
    <cellStyle name="Normal 18" xfId="547"/>
    <cellStyle name="Normal 19" xfId="548"/>
    <cellStyle name="Normal 2" xfId="549"/>
    <cellStyle name="Normal 2 10" xfId="1411"/>
    <cellStyle name="Normal 2 11" xfId="1412"/>
    <cellStyle name="Normal 2 12" xfId="1413"/>
    <cellStyle name="Normal 2 2" xfId="550"/>
    <cellStyle name="Normal 2 2 2" xfId="551"/>
    <cellStyle name="Normal 2 2 2 2" xfId="552"/>
    <cellStyle name="Normal 2 2 2 2 2" xfId="1414"/>
    <cellStyle name="Normal 2 2 2 3" xfId="1415"/>
    <cellStyle name="Normal 2 2 3" xfId="1416"/>
    <cellStyle name="Normal 2 3" xfId="1417"/>
    <cellStyle name="Normal 2 4" xfId="1418"/>
    <cellStyle name="Normal 2 5" xfId="1419"/>
    <cellStyle name="Normal 2 5 2" xfId="1420"/>
    <cellStyle name="Normal 2 6" xfId="1421"/>
    <cellStyle name="Normal 2 6 2" xfId="1422"/>
    <cellStyle name="Normal 2 7" xfId="1423"/>
    <cellStyle name="Normal 2 7 2" xfId="1424"/>
    <cellStyle name="Normal 2 8" xfId="1425"/>
    <cellStyle name="Normal 2 8 2" xfId="1426"/>
    <cellStyle name="Normal 2 9" xfId="1427"/>
    <cellStyle name="Normal 2_IM" xfId="1428"/>
    <cellStyle name="Normal 20" xfId="553"/>
    <cellStyle name="Normal 21" xfId="554"/>
    <cellStyle name="Normal 22" xfId="555"/>
    <cellStyle name="Normal 23" xfId="556"/>
    <cellStyle name="Normal 24" xfId="557"/>
    <cellStyle name="Normal 25" xfId="558"/>
    <cellStyle name="Normal 26" xfId="559"/>
    <cellStyle name="Normal 27" xfId="560"/>
    <cellStyle name="Normal 28" xfId="561"/>
    <cellStyle name="Normal 29" xfId="562"/>
    <cellStyle name="Normal 3" xfId="563"/>
    <cellStyle name="Normal 3 2" xfId="1429"/>
    <cellStyle name="Normal 3 2 2" xfId="1430"/>
    <cellStyle name="Normal 3 3" xfId="1431"/>
    <cellStyle name="Normal 3_IM" xfId="1432"/>
    <cellStyle name="Normal 30" xfId="564"/>
    <cellStyle name="Normal 31" xfId="565"/>
    <cellStyle name="Normal 32" xfId="566"/>
    <cellStyle name="Normal 33" xfId="567"/>
    <cellStyle name="Normal 34" xfId="568"/>
    <cellStyle name="Normal 35" xfId="569"/>
    <cellStyle name="Normal 36" xfId="570"/>
    <cellStyle name="Normal 37" xfId="571"/>
    <cellStyle name="Normal 38" xfId="572"/>
    <cellStyle name="Normal 39" xfId="573"/>
    <cellStyle name="Normal 4" xfId="574"/>
    <cellStyle name="Normal 4 2" xfId="575"/>
    <cellStyle name="Normal 4 2 2" xfId="1433"/>
    <cellStyle name="Normal 4 3" xfId="576"/>
    <cellStyle name="Normal 40" xfId="577"/>
    <cellStyle name="Normal 41" xfId="578"/>
    <cellStyle name="Normal 42" xfId="579"/>
    <cellStyle name="Normal 43" xfId="580"/>
    <cellStyle name="Normal 44" xfId="581"/>
    <cellStyle name="Normal 45" xfId="582"/>
    <cellStyle name="Normal 46" xfId="583"/>
    <cellStyle name="Normal 47" xfId="584"/>
    <cellStyle name="Normal 48" xfId="585"/>
    <cellStyle name="Normal 49" xfId="586"/>
    <cellStyle name="Normal 5" xfId="587"/>
    <cellStyle name="Normal 5 2" xfId="588"/>
    <cellStyle name="Normal 5 3" xfId="1434"/>
    <cellStyle name="Normal 5_IM" xfId="1435"/>
    <cellStyle name="Normal 50" xfId="589"/>
    <cellStyle name="Normal 51" xfId="590"/>
    <cellStyle name="Normal 52" xfId="591"/>
    <cellStyle name="Normal 53" xfId="592"/>
    <cellStyle name="Normal 54" xfId="593"/>
    <cellStyle name="Normal 55" xfId="594"/>
    <cellStyle name="Normal 56" xfId="595"/>
    <cellStyle name="Normal 57" xfId="596"/>
    <cellStyle name="Normal 58" xfId="597"/>
    <cellStyle name="Normal 59" xfId="598"/>
    <cellStyle name="Normal 6" xfId="599"/>
    <cellStyle name="Normal 6 2" xfId="600"/>
    <cellStyle name="Normal 6 3" xfId="1436"/>
    <cellStyle name="Normal 6_IM" xfId="1437"/>
    <cellStyle name="Normal 60" xfId="601"/>
    <cellStyle name="Normal 61" xfId="602"/>
    <cellStyle name="Normal 62" xfId="603"/>
    <cellStyle name="Normal 63" xfId="1438"/>
    <cellStyle name="Normal 64" xfId="1439"/>
    <cellStyle name="Normal 65" xfId="1440"/>
    <cellStyle name="Normal 66" xfId="1441"/>
    <cellStyle name="Normal 67" xfId="1442"/>
    <cellStyle name="Normal 68" xfId="1443"/>
    <cellStyle name="Normal 69" xfId="1444"/>
    <cellStyle name="Normal 69 2" xfId="1445"/>
    <cellStyle name="Normal 7" xfId="604"/>
    <cellStyle name="Normal 7 2" xfId="605"/>
    <cellStyle name="Normal 8" xfId="606"/>
    <cellStyle name="Normal 8 2" xfId="607"/>
    <cellStyle name="Normal 9" xfId="608"/>
    <cellStyle name="Normal Table" xfId="609"/>
    <cellStyle name="Normál_10mell99" xfId="610"/>
    <cellStyle name="Normal_A" xfId="611"/>
    <cellStyle name="Normal_SEI(feb17)" xfId="612"/>
    <cellStyle name="normální_FR NPCH-zari01" xfId="613"/>
    <cellStyle name="Note" xfId="614"/>
    <cellStyle name="Note 10" xfId="615"/>
    <cellStyle name="Note 10 2" xfId="1446"/>
    <cellStyle name="Note 11" xfId="616"/>
    <cellStyle name="Note 2" xfId="617"/>
    <cellStyle name="Note 2 2" xfId="1447"/>
    <cellStyle name="Note 3" xfId="618"/>
    <cellStyle name="Note 3 2" xfId="1448"/>
    <cellStyle name="Note 4" xfId="619"/>
    <cellStyle name="Note 4 2" xfId="1449"/>
    <cellStyle name="Note 5" xfId="620"/>
    <cellStyle name="Note 5 2" xfId="1450"/>
    <cellStyle name="Note 6" xfId="621"/>
    <cellStyle name="Note 6 2" xfId="1451"/>
    <cellStyle name="Note 7" xfId="622"/>
    <cellStyle name="Note 7 2" xfId="1452"/>
    <cellStyle name="Note 8" xfId="623"/>
    <cellStyle name="Note 8 2" xfId="1453"/>
    <cellStyle name="Note 9" xfId="624"/>
    <cellStyle name="Note 9 2" xfId="1454"/>
    <cellStyle name="Number-Cells" xfId="1455"/>
    <cellStyle name="Number-Cells-Column2" xfId="1456"/>
    <cellStyle name="Number-Cells-Column5" xfId="1457"/>
    <cellStyle name="Obično_ENG.30.04.2004" xfId="625"/>
    <cellStyle name="Ôèíàíñîâûé_Tranche" xfId="626"/>
    <cellStyle name="Output" xfId="627"/>
    <cellStyle name="Output 10" xfId="628"/>
    <cellStyle name="Output 10 2" xfId="1458"/>
    <cellStyle name="Output 2" xfId="629"/>
    <cellStyle name="Output 2 2" xfId="1459"/>
    <cellStyle name="Output 3" xfId="630"/>
    <cellStyle name="Output 3 2" xfId="1460"/>
    <cellStyle name="Output 4" xfId="631"/>
    <cellStyle name="Output 4 2" xfId="1461"/>
    <cellStyle name="Output 5" xfId="632"/>
    <cellStyle name="Output 5 2" xfId="1462"/>
    <cellStyle name="Output 6" xfId="633"/>
    <cellStyle name="Output 6 2" xfId="1463"/>
    <cellStyle name="Output 7" xfId="634"/>
    <cellStyle name="Output 7 2" xfId="1464"/>
    <cellStyle name="Output 8" xfId="635"/>
    <cellStyle name="Output 8 2" xfId="1465"/>
    <cellStyle name="Output 9" xfId="636"/>
    <cellStyle name="Output 9 2" xfId="1466"/>
    <cellStyle name="Pénznem [0]_10mell99" xfId="637"/>
    <cellStyle name="Pénznem_10mell99" xfId="638"/>
    <cellStyle name="Percen - Style1" xfId="639"/>
    <cellStyle name="Percent [2]" xfId="640"/>
    <cellStyle name="Percent 2" xfId="641"/>
    <cellStyle name="Percent 2 2" xfId="1467"/>
    <cellStyle name="Percent 2 3" xfId="1468"/>
    <cellStyle name="Percent 3" xfId="642"/>
    <cellStyle name="Percent 3 2" xfId="643"/>
    <cellStyle name="Percent 3 3" xfId="644"/>
    <cellStyle name="Percent 4" xfId="1469"/>
    <cellStyle name="Percent 5" xfId="1470"/>
    <cellStyle name="percentage difference" xfId="645"/>
    <cellStyle name="percentage difference 2" xfId="1471"/>
    <cellStyle name="percentage difference one decimal" xfId="646"/>
    <cellStyle name="percentage difference zero decimal" xfId="647"/>
    <cellStyle name="Percentual" xfId="1472"/>
    <cellStyle name="Pevný" xfId="648"/>
    <cellStyle name="Ponto" xfId="1473"/>
    <cellStyle name="Porcentagem_SEP1196" xfId="1474"/>
    <cellStyle name="Porcentaje" xfId="1475"/>
    <cellStyle name="Presentation" xfId="649"/>
    <cellStyle name="Presentation 2" xfId="1476"/>
    <cellStyle name="Publication" xfId="650"/>
    <cellStyle name="Punto" xfId="1477"/>
    <cellStyle name="Punto0" xfId="1478"/>
    <cellStyle name="Red Text" xfId="651"/>
    <cellStyle name="reduced" xfId="652"/>
    <cellStyle name="Row-Header" xfId="1479"/>
    <cellStyle name="Row-Header 2" xfId="1480"/>
    <cellStyle name="SAPBEXaggData" xfId="1481"/>
    <cellStyle name="SAPBEXaggDataEmph" xfId="1482"/>
    <cellStyle name="SAPBEXaggItem" xfId="1483"/>
    <cellStyle name="SAPBEXchaText" xfId="1484"/>
    <cellStyle name="SAPBEXexcBad" xfId="1485"/>
    <cellStyle name="SAPBEXexcCritical" xfId="1486"/>
    <cellStyle name="SAPBEXexcGood" xfId="1487"/>
    <cellStyle name="SAPBEXexcVeryBad" xfId="1488"/>
    <cellStyle name="SAPBEXfilterDrill" xfId="1489"/>
    <cellStyle name="SAPBEXfilterItem" xfId="1490"/>
    <cellStyle name="SAPBEXfilterText" xfId="1491"/>
    <cellStyle name="SAPBEXformats" xfId="1492"/>
    <cellStyle name="SAPBEXheaderData" xfId="1493"/>
    <cellStyle name="SAPBEXheaderItem" xfId="1494"/>
    <cellStyle name="SAPBEXheaderText" xfId="1495"/>
    <cellStyle name="SAPBEXresData" xfId="1496"/>
    <cellStyle name="SAPBEXresDataEmph" xfId="1497"/>
    <cellStyle name="SAPBEXresItem" xfId="1498"/>
    <cellStyle name="SAPBEXstdData" xfId="1499"/>
    <cellStyle name="SAPBEXstdDataEmph" xfId="1500"/>
    <cellStyle name="SAPBEXstdItem" xfId="1501"/>
    <cellStyle name="SAPBEXsubData" xfId="1502"/>
    <cellStyle name="SAPBEXsubDataEmph" xfId="1503"/>
    <cellStyle name="SAPBEXsubItem" xfId="1504"/>
    <cellStyle name="SAPBEXtitle" xfId="1505"/>
    <cellStyle name="SAPBEXundefined" xfId="1506"/>
    <cellStyle name="Sep. milhar [2]" xfId="1507"/>
    <cellStyle name="Separador de m" xfId="1508"/>
    <cellStyle name="Separador de milhares [0]_A" xfId="1509"/>
    <cellStyle name="Separador de milhares_A" xfId="1510"/>
    <cellStyle name="Sheet Title" xfId="1511"/>
    <cellStyle name="STYL1 - Style1" xfId="653"/>
    <cellStyle name="Text" xfId="654"/>
    <cellStyle name="Text 2" xfId="1512"/>
    <cellStyle name="Title" xfId="655"/>
    <cellStyle name="Title 10" xfId="656"/>
    <cellStyle name="Title 10 2" xfId="1513"/>
    <cellStyle name="Title 2" xfId="657"/>
    <cellStyle name="Title 2 2" xfId="1514"/>
    <cellStyle name="Title 3" xfId="658"/>
    <cellStyle name="Title 3 2" xfId="1515"/>
    <cellStyle name="Title 4" xfId="659"/>
    <cellStyle name="Title 4 2" xfId="1516"/>
    <cellStyle name="Title 5" xfId="660"/>
    <cellStyle name="Title 5 2" xfId="1517"/>
    <cellStyle name="Title 6" xfId="661"/>
    <cellStyle name="Title 6 2" xfId="1518"/>
    <cellStyle name="Title 7" xfId="662"/>
    <cellStyle name="Title 7 2" xfId="1519"/>
    <cellStyle name="Title 8" xfId="663"/>
    <cellStyle name="Title 8 2" xfId="1520"/>
    <cellStyle name="Title 9" xfId="664"/>
    <cellStyle name="Title 9 2" xfId="1521"/>
    <cellStyle name="Titulo1" xfId="1522"/>
    <cellStyle name="Titulo2" xfId="1523"/>
    <cellStyle name="TopGrey" xfId="665"/>
    <cellStyle name="Total" xfId="666"/>
    <cellStyle name="Total 2" xfId="667"/>
    <cellStyle name="Total_01 BoP forecast comparative scenario-4" xfId="668"/>
    <cellStyle name="Undefiniert" xfId="669"/>
    <cellStyle name="V¡rgula" xfId="1524"/>
    <cellStyle name="V¡rgula0" xfId="1525"/>
    <cellStyle name="vaca" xfId="1526"/>
    <cellStyle name="Vírgula" xfId="1527"/>
    <cellStyle name="Warning Text" xfId="670"/>
    <cellStyle name="Warning Text 10" xfId="671"/>
    <cellStyle name="Warning Text 10 2" xfId="1528"/>
    <cellStyle name="Warning Text 2" xfId="672"/>
    <cellStyle name="Warning Text 2 2" xfId="1529"/>
    <cellStyle name="Warning Text 3" xfId="673"/>
    <cellStyle name="Warning Text 3 2" xfId="1530"/>
    <cellStyle name="Warning Text 4" xfId="674"/>
    <cellStyle name="Warning Text 4 2" xfId="1531"/>
    <cellStyle name="Warning Text 5" xfId="675"/>
    <cellStyle name="Warning Text 5 2" xfId="1532"/>
    <cellStyle name="Warning Text 6" xfId="676"/>
    <cellStyle name="Warning Text 6 2" xfId="1533"/>
    <cellStyle name="Warning Text 7" xfId="677"/>
    <cellStyle name="Warning Text 7 2" xfId="1534"/>
    <cellStyle name="Warning Text 8" xfId="678"/>
    <cellStyle name="Warning Text 8 2" xfId="1535"/>
    <cellStyle name="Warning Text 9" xfId="679"/>
    <cellStyle name="Warning Text 9 2" xfId="1536"/>
    <cellStyle name="WebAnchor1" xfId="1537"/>
    <cellStyle name="WebAnchor2" xfId="1538"/>
    <cellStyle name="WebAnchor3" xfId="1539"/>
    <cellStyle name="WebAnchor4" xfId="1540"/>
    <cellStyle name="WebAnchor5" xfId="1541"/>
    <cellStyle name="WebAnchor6" xfId="1542"/>
    <cellStyle name="WebAnchor7" xfId="1543"/>
    <cellStyle name="Webexclude" xfId="1544"/>
    <cellStyle name="WebFN" xfId="1545"/>
    <cellStyle name="WebFN1" xfId="1546"/>
    <cellStyle name="WebFN2" xfId="1547"/>
    <cellStyle name="WebFN3" xfId="1548"/>
    <cellStyle name="WebFN4" xfId="1549"/>
    <cellStyle name="WebHR" xfId="1550"/>
    <cellStyle name="WebIndent1" xfId="1551"/>
    <cellStyle name="WebIndent1wFN3" xfId="1552"/>
    <cellStyle name="WebIndent2" xfId="1553"/>
    <cellStyle name="WebNoBR" xfId="1554"/>
    <cellStyle name="Záhlaví 1" xfId="680"/>
    <cellStyle name="Záhlaví 2" xfId="681"/>
    <cellStyle name="zero" xfId="682"/>
    <cellStyle name="Акцент1 2" xfId="683"/>
    <cellStyle name="Акцент1 3" xfId="1555"/>
    <cellStyle name="Акцент1 4" xfId="1556"/>
    <cellStyle name="Акцент2 2" xfId="684"/>
    <cellStyle name="Акцент2 3" xfId="1557"/>
    <cellStyle name="Акцент2 4" xfId="1558"/>
    <cellStyle name="Акцент3 2" xfId="685"/>
    <cellStyle name="Акцент3 3" xfId="1559"/>
    <cellStyle name="Акцент3 4" xfId="1560"/>
    <cellStyle name="Акцент4 2" xfId="686"/>
    <cellStyle name="Акцент4 3" xfId="1561"/>
    <cellStyle name="Акцент4 4" xfId="1562"/>
    <cellStyle name="Акцент5 2" xfId="687"/>
    <cellStyle name="Акцент5 3" xfId="1563"/>
    <cellStyle name="Акцент5 4" xfId="1564"/>
    <cellStyle name="Акцент6 2" xfId="688"/>
    <cellStyle name="Акцент6 3" xfId="1565"/>
    <cellStyle name="Акцент6 4" xfId="1566"/>
    <cellStyle name="Акцентування1" xfId="689"/>
    <cellStyle name="Акцентування1 2" xfId="1567"/>
    <cellStyle name="Акцентування2" xfId="690"/>
    <cellStyle name="Акцентування2 2" xfId="1568"/>
    <cellStyle name="Акцентування3" xfId="691"/>
    <cellStyle name="Акцентування3 2" xfId="1569"/>
    <cellStyle name="Акцентування4" xfId="692"/>
    <cellStyle name="Акцентування4 2" xfId="1570"/>
    <cellStyle name="Акцентування5" xfId="693"/>
    <cellStyle name="Акцентування5 2" xfId="1571"/>
    <cellStyle name="Акцентування6" xfId="694"/>
    <cellStyle name="Акцентування6 2" xfId="1572"/>
    <cellStyle name="Ввід" xfId="695"/>
    <cellStyle name="Ввід 2" xfId="1573"/>
    <cellStyle name="Ввод  2" xfId="696"/>
    <cellStyle name="Ввод  3" xfId="1574"/>
    <cellStyle name="Ввод  4" xfId="1575"/>
    <cellStyle name="Вывод 2" xfId="697"/>
    <cellStyle name="Вывод 3" xfId="1576"/>
    <cellStyle name="Вывод 4" xfId="1577"/>
    <cellStyle name="Вычисление 2" xfId="698"/>
    <cellStyle name="Вычисление 3" xfId="1578"/>
    <cellStyle name="Вычисление 4" xfId="1579"/>
    <cellStyle name="Гіперпосилання" xfId="1825" builtinId="8"/>
    <cellStyle name="ДАТА" xfId="699"/>
    <cellStyle name="ДАТА 2" xfId="1580"/>
    <cellStyle name="Денджный_CPI (2)" xfId="700"/>
    <cellStyle name="Денежный 2" xfId="1581"/>
    <cellStyle name="Добре" xfId="701"/>
    <cellStyle name="Добре 2" xfId="1582"/>
    <cellStyle name="Заголовки до таблиць в бюлетень" xfId="702"/>
    <cellStyle name="Заголовок 1 2" xfId="703"/>
    <cellStyle name="Заголовок 1 3" xfId="1583"/>
    <cellStyle name="Заголовок 1 4" xfId="1584"/>
    <cellStyle name="Заголовок 2 2" xfId="704"/>
    <cellStyle name="Заголовок 2 3" xfId="1585"/>
    <cellStyle name="Заголовок 2 4" xfId="1586"/>
    <cellStyle name="Заголовок 3 2" xfId="705"/>
    <cellStyle name="Заголовок 3 3" xfId="1587"/>
    <cellStyle name="Заголовок 3 4" xfId="1588"/>
    <cellStyle name="Заголовок 4 2" xfId="706"/>
    <cellStyle name="Заголовок 4 3" xfId="1589"/>
    <cellStyle name="Заголовок 4 4" xfId="1590"/>
    <cellStyle name="ЗАГОЛОВОК1" xfId="707"/>
    <cellStyle name="ЗАГОЛОВОК1 2" xfId="1591"/>
    <cellStyle name="ЗАГОЛОВОК2" xfId="708"/>
    <cellStyle name="ЗАГОЛОВОК2 2" xfId="1592"/>
    <cellStyle name="Звичайний" xfId="0" builtinId="0"/>
    <cellStyle name="Звичайний 2" xfId="709"/>
    <cellStyle name="Зв'язана клітинка" xfId="710"/>
    <cellStyle name="Зв'язана клітинка 2" xfId="1593"/>
    <cellStyle name="Итог 2" xfId="711"/>
    <cellStyle name="Итог 3" xfId="1594"/>
    <cellStyle name="Итог 4" xfId="1595"/>
    <cellStyle name="ИТОГОВЫЙ" xfId="712"/>
    <cellStyle name="ИТОГОВЫЙ 2" xfId="1596"/>
    <cellStyle name="Контрольна клітинка" xfId="713"/>
    <cellStyle name="Контрольна клітинка 2" xfId="1597"/>
    <cellStyle name="Контрольная ячейка 2" xfId="714"/>
    <cellStyle name="Контрольная ячейка 3" xfId="1598"/>
    <cellStyle name="Контрольная ячейка 4" xfId="1599"/>
    <cellStyle name="Назва" xfId="715"/>
    <cellStyle name="Назва 2" xfId="1600"/>
    <cellStyle name="Название 2" xfId="716"/>
    <cellStyle name="Название 3" xfId="1601"/>
    <cellStyle name="Название 4" xfId="1602"/>
    <cellStyle name="Нейтральный 2" xfId="717"/>
    <cellStyle name="Нейтральный 3" xfId="1603"/>
    <cellStyle name="Нейтральный 4" xfId="1604"/>
    <cellStyle name="Обчислення" xfId="718"/>
    <cellStyle name="Обчислення 2" xfId="1605"/>
    <cellStyle name="Обычный 10" xfId="719"/>
    <cellStyle name="Обычный 10 2" xfId="1606"/>
    <cellStyle name="Обычный 11" xfId="720"/>
    <cellStyle name="Обычный 11 2" xfId="1607"/>
    <cellStyle name="Обычный 12" xfId="721"/>
    <cellStyle name="Обычный 12 2" xfId="1608"/>
    <cellStyle name="Обычный 13" xfId="722"/>
    <cellStyle name="Обычный 13 2" xfId="1609"/>
    <cellStyle name="Обычный 14" xfId="723"/>
    <cellStyle name="Обычный 14 2" xfId="1610"/>
    <cellStyle name="Обычный 15" xfId="724"/>
    <cellStyle name="Обычный 15 2" xfId="1611"/>
    <cellStyle name="Обычный 16" xfId="725"/>
    <cellStyle name="Обычный 16 2" xfId="1612"/>
    <cellStyle name="Обычный 17" xfId="726"/>
    <cellStyle name="Обычный 17 2" xfId="1613"/>
    <cellStyle name="Обычный 18" xfId="727"/>
    <cellStyle name="Обычный 18 2" xfId="1614"/>
    <cellStyle name="Обычный 19" xfId="728"/>
    <cellStyle name="Обычный 19 2" xfId="1615"/>
    <cellStyle name="Обычный 2" xfId="729"/>
    <cellStyle name="Обычный 2 10" xfId="1616"/>
    <cellStyle name="Обычный 2 11" xfId="1617"/>
    <cellStyle name="Обычный 2 12" xfId="1618"/>
    <cellStyle name="Обычный 2 13" xfId="1619"/>
    <cellStyle name="Обычный 2 14" xfId="1620"/>
    <cellStyle name="Обычный 2 15" xfId="1621"/>
    <cellStyle name="Обычный 2 16" xfId="1622"/>
    <cellStyle name="Обычный 2 17" xfId="1623"/>
    <cellStyle name="Обычный 2 2" xfId="730"/>
    <cellStyle name="Обычный 2 2 2" xfId="731"/>
    <cellStyle name="Обычный 2 2 2 2" xfId="1624"/>
    <cellStyle name="Обычный 2 2 2 3" xfId="1625"/>
    <cellStyle name="Обычный 2 2 3" xfId="732"/>
    <cellStyle name="Обычный 2 2 3 2" xfId="1626"/>
    <cellStyle name="Обычный 2 2 4" xfId="733"/>
    <cellStyle name="Обычный 2 2 4 2" xfId="1627"/>
    <cellStyle name="Обычный 2 2 5" xfId="734"/>
    <cellStyle name="Обычный 2 2 5 2" xfId="1628"/>
    <cellStyle name="Обычный 2 2 6" xfId="735"/>
    <cellStyle name="Обычный 2 2 6 2" xfId="1629"/>
    <cellStyle name="Обычный 2 2 7" xfId="736"/>
    <cellStyle name="Обычный 2 2 7 2" xfId="1630"/>
    <cellStyle name="Обычный 2 2 8" xfId="1631"/>
    <cellStyle name="Обычный 2 2_004 витрати на закупівлю імпортованого газу" xfId="1632"/>
    <cellStyle name="Обычный 2 3" xfId="737"/>
    <cellStyle name="Обычный 2 3 2" xfId="1633"/>
    <cellStyle name="Обычный 2 4" xfId="738"/>
    <cellStyle name="Обычный 2 4 2" xfId="1634"/>
    <cellStyle name="Обычный 2 5" xfId="739"/>
    <cellStyle name="Обычный 2 5 2" xfId="1635"/>
    <cellStyle name="Обычный 2 6" xfId="740"/>
    <cellStyle name="Обычный 2 6 2" xfId="1636"/>
    <cellStyle name="Обычный 2 7" xfId="741"/>
    <cellStyle name="Обычный 2 7 2" xfId="1637"/>
    <cellStyle name="Обычный 2 8" xfId="1638"/>
    <cellStyle name="Обычный 2 9" xfId="1639"/>
    <cellStyle name="Обычный 2_2604-2010" xfId="1640"/>
    <cellStyle name="Обычный 20" xfId="742"/>
    <cellStyle name="Обычный 20 2" xfId="1641"/>
    <cellStyle name="Обычный 21" xfId="743"/>
    <cellStyle name="Обычный 21 2" xfId="1642"/>
    <cellStyle name="Обычный 22" xfId="744"/>
    <cellStyle name="Обычный 22 2" xfId="1643"/>
    <cellStyle name="Обычный 23" xfId="745"/>
    <cellStyle name="Обычный 23 2" xfId="1644"/>
    <cellStyle name="Обычный 24" xfId="746"/>
    <cellStyle name="Обычный 24 2" xfId="1645"/>
    <cellStyle name="Обычный 25" xfId="747"/>
    <cellStyle name="Обычный 25 2" xfId="1646"/>
    <cellStyle name="Обычный 26" xfId="748"/>
    <cellStyle name="Обычный 26 2" xfId="1647"/>
    <cellStyle name="Обычный 27" xfId="749"/>
    <cellStyle name="Обычный 27 2" xfId="1648"/>
    <cellStyle name="Обычный 28" xfId="750"/>
    <cellStyle name="Обычный 28 2" xfId="1649"/>
    <cellStyle name="Обычный 29" xfId="751"/>
    <cellStyle name="Обычный 29 2" xfId="1650"/>
    <cellStyle name="Обычный 3" xfId="752"/>
    <cellStyle name="Обычный 3 10" xfId="1651"/>
    <cellStyle name="Обычный 3 11" xfId="1652"/>
    <cellStyle name="Обычный 3 12" xfId="1653"/>
    <cellStyle name="Обычный 3 13" xfId="1654"/>
    <cellStyle name="Обычный 3 14" xfId="1655"/>
    <cellStyle name="Обычный 3 14 2" xfId="1656"/>
    <cellStyle name="Обычный 3 14 3" xfId="1657"/>
    <cellStyle name="Обычный 3 14_004 витрати на закупівлю імпортованого газу" xfId="1658"/>
    <cellStyle name="Обычный 3 15" xfId="1659"/>
    <cellStyle name="Обычный 3 2" xfId="753"/>
    <cellStyle name="Обычный 3 2 2" xfId="754"/>
    <cellStyle name="Обычный 3 2 2 2" xfId="1660"/>
    <cellStyle name="Обычный 3 2 3" xfId="1661"/>
    <cellStyle name="Обычный 3 2_borg_010609_rab22" xfId="755"/>
    <cellStyle name="Обычный 3 3" xfId="1662"/>
    <cellStyle name="Обычный 3 4" xfId="1663"/>
    <cellStyle name="Обычный 3 5" xfId="1664"/>
    <cellStyle name="Обычный 3 6" xfId="1665"/>
    <cellStyle name="Обычный 3 7" xfId="1666"/>
    <cellStyle name="Обычный 3 8" xfId="1667"/>
    <cellStyle name="Обычный 3 9" xfId="1668"/>
    <cellStyle name="Обычный 3_% Золотые ворота" xfId="1669"/>
    <cellStyle name="Обычный 30" xfId="756"/>
    <cellStyle name="Обычный 30 2" xfId="1670"/>
    <cellStyle name="Обычный 31" xfId="757"/>
    <cellStyle name="Обычный 31 2" xfId="1671"/>
    <cellStyle name="Обычный 32" xfId="758"/>
    <cellStyle name="Обычный 32 2" xfId="1672"/>
    <cellStyle name="Обычный 33" xfId="759"/>
    <cellStyle name="Обычный 33 2" xfId="1673"/>
    <cellStyle name="Обычный 34" xfId="760"/>
    <cellStyle name="Обычный 34 2" xfId="1674"/>
    <cellStyle name="Обычный 35" xfId="761"/>
    <cellStyle name="Обычный 35 2" xfId="1675"/>
    <cellStyle name="Обычный 36" xfId="762"/>
    <cellStyle name="Обычный 36 2" xfId="1676"/>
    <cellStyle name="Обычный 37" xfId="763"/>
    <cellStyle name="Обычный 37 2" xfId="1677"/>
    <cellStyle name="Обычный 38" xfId="764"/>
    <cellStyle name="Обычный 38 2" xfId="1678"/>
    <cellStyle name="Обычный 39" xfId="765"/>
    <cellStyle name="Обычный 39 2" xfId="1679"/>
    <cellStyle name="Обычный 4" xfId="766"/>
    <cellStyle name="Обычный 4 2" xfId="767"/>
    <cellStyle name="Обычный 4 2 2" xfId="1680"/>
    <cellStyle name="Обычный 4 3" xfId="768"/>
    <cellStyle name="Обычный 4 4" xfId="769"/>
    <cellStyle name="Обычный 4_BOP Tables for NBU_103011" xfId="770"/>
    <cellStyle name="Обычный 40" xfId="771"/>
    <cellStyle name="Обычный 40 2" xfId="1681"/>
    <cellStyle name="Обычный 41" xfId="772"/>
    <cellStyle name="Обычный 41 2" xfId="1682"/>
    <cellStyle name="Обычный 42" xfId="773"/>
    <cellStyle name="Обычный 42 2" xfId="1683"/>
    <cellStyle name="Обычный 43" xfId="823"/>
    <cellStyle name="Обычный 44" xfId="824"/>
    <cellStyle name="Обычный 45" xfId="774"/>
    <cellStyle name="Обычный 45 2" xfId="1684"/>
    <cellStyle name="Обычный 46" xfId="775"/>
    <cellStyle name="Обычный 46 2" xfId="1685"/>
    <cellStyle name="Обычный 47" xfId="776"/>
    <cellStyle name="Обычный 47 2" xfId="1686"/>
    <cellStyle name="Обычный 48" xfId="777"/>
    <cellStyle name="Обычный 48 2" xfId="1687"/>
    <cellStyle name="Обычный 49" xfId="778"/>
    <cellStyle name="Обычный 49 2" xfId="1688"/>
    <cellStyle name="Обычный 5" xfId="779"/>
    <cellStyle name="Обычный 5 2" xfId="780"/>
    <cellStyle name="Обычный 5 2 2" xfId="1689"/>
    <cellStyle name="Обычный 5 3" xfId="781"/>
    <cellStyle name="Обычный 50" xfId="782"/>
    <cellStyle name="Обычный 50 2" xfId="1690"/>
    <cellStyle name="Обычный 51" xfId="783"/>
    <cellStyle name="Обычный 51 2" xfId="1691"/>
    <cellStyle name="Обычный 52" xfId="784"/>
    <cellStyle name="Обычный 52 2" xfId="1692"/>
    <cellStyle name="Обычный 53" xfId="785"/>
    <cellStyle name="Обычный 53 2" xfId="1693"/>
    <cellStyle name="Обычный 54" xfId="786"/>
    <cellStyle name="Обычный 54 2" xfId="1694"/>
    <cellStyle name="Обычный 55" xfId="1695"/>
    <cellStyle name="Обычный 56" xfId="1696"/>
    <cellStyle name="Обычный 57" xfId="1697"/>
    <cellStyle name="Обычный 58" xfId="1698"/>
    <cellStyle name="Обычный 59" xfId="1699"/>
    <cellStyle name="Обычный 6" xfId="787"/>
    <cellStyle name="Обычный 6 2" xfId="788"/>
    <cellStyle name="Обычный 6 2 2" xfId="1700"/>
    <cellStyle name="Обычный 6 3" xfId="1701"/>
    <cellStyle name="Обычный 6 4" xfId="1702"/>
    <cellStyle name="Обычный 6_Баланс_газа_апарат_2011_2101" xfId="1703"/>
    <cellStyle name="Обычный 60" xfId="1704"/>
    <cellStyle name="Обычный 62" xfId="1827"/>
    <cellStyle name="Обычный 7" xfId="789"/>
    <cellStyle name="Обычный 7 2" xfId="1705"/>
    <cellStyle name="Обычный 8" xfId="790"/>
    <cellStyle name="Обычный 8 2" xfId="1706"/>
    <cellStyle name="Обычный 9" xfId="791"/>
    <cellStyle name="Обычный 9 2" xfId="1707"/>
    <cellStyle name="Обычный_Forec table IMF style 39" xfId="792"/>
    <cellStyle name="Обычный_OverAll Table 3" xfId="793"/>
    <cellStyle name="Обычный_VVP_new" xfId="1826"/>
    <cellStyle name="Підсумок" xfId="794"/>
    <cellStyle name="Підсумок 2" xfId="1708"/>
    <cellStyle name="Плохой 2" xfId="795"/>
    <cellStyle name="Плохой 3" xfId="1709"/>
    <cellStyle name="Плохой 4" xfId="1710"/>
    <cellStyle name="Поганий" xfId="796"/>
    <cellStyle name="Поганий 2" xfId="1711"/>
    <cellStyle name="Пояснение 2" xfId="797"/>
    <cellStyle name="Пояснение 3" xfId="1712"/>
    <cellStyle name="Пояснение 4" xfId="1713"/>
    <cellStyle name="Примечание 2" xfId="798"/>
    <cellStyle name="Примечание 3" xfId="1714"/>
    <cellStyle name="Примечание 4" xfId="799"/>
    <cellStyle name="Примітка" xfId="800"/>
    <cellStyle name="Примітка 2" xfId="1715"/>
    <cellStyle name="Процентный 2" xfId="801"/>
    <cellStyle name="Процентный 2 10" xfId="1716"/>
    <cellStyle name="Процентный 2 11" xfId="1717"/>
    <cellStyle name="Процентный 2 12" xfId="1718"/>
    <cellStyle name="Процентный 2 13" xfId="1719"/>
    <cellStyle name="Процентный 2 14" xfId="1720"/>
    <cellStyle name="Процентный 2 15" xfId="1721"/>
    <cellStyle name="Процентный 2 16" xfId="1722"/>
    <cellStyle name="Процентный 2 2" xfId="802"/>
    <cellStyle name="Процентный 2 3" xfId="803"/>
    <cellStyle name="Процентный 2 4" xfId="804"/>
    <cellStyle name="Процентный 2 5" xfId="805"/>
    <cellStyle name="Процентный 2 6" xfId="806"/>
    <cellStyle name="Процентный 2 7" xfId="807"/>
    <cellStyle name="Процентный 2 8" xfId="1723"/>
    <cellStyle name="Процентный 2 9" xfId="1724"/>
    <cellStyle name="Процентный 3" xfId="808"/>
    <cellStyle name="Процентный 4" xfId="825"/>
    <cellStyle name="Процентный 4 2" xfId="1725"/>
    <cellStyle name="Процентный 4 2 2" xfId="1726"/>
    <cellStyle name="Процентный 4 2 3" xfId="1727"/>
    <cellStyle name="Процентный 4 3" xfId="1728"/>
    <cellStyle name="Процентный 4 4" xfId="1729"/>
    <cellStyle name="Процентный 4 5" xfId="1730"/>
    <cellStyle name="Процентный 5" xfId="1731"/>
    <cellStyle name="Процентный 6" xfId="1732"/>
    <cellStyle name="Результат" xfId="809"/>
    <cellStyle name="Результат 2" xfId="1733"/>
    <cellStyle name="РівеньРядків_2 3" xfId="826"/>
    <cellStyle name="РівеньСтовпців_1 2" xfId="827"/>
    <cellStyle name="Связанная ячейка 2" xfId="810"/>
    <cellStyle name="Связанная ячейка 3" xfId="1734"/>
    <cellStyle name="Связанная ячейка 4" xfId="1735"/>
    <cellStyle name="Середній" xfId="811"/>
    <cellStyle name="Середній 2" xfId="1736"/>
    <cellStyle name="Стиль 1" xfId="812"/>
    <cellStyle name="Стиль 1 2" xfId="1737"/>
    <cellStyle name="Стиль 1 3" xfId="1738"/>
    <cellStyle name="Стиль 1 4" xfId="1739"/>
    <cellStyle name="Стиль 1 5" xfId="1740"/>
    <cellStyle name="Стиль 1 6" xfId="1741"/>
    <cellStyle name="Стиль 1 7" xfId="1742"/>
    <cellStyle name="ТЕКСТ" xfId="813"/>
    <cellStyle name="ТЕКСТ 2" xfId="1743"/>
    <cellStyle name="Текст попередження" xfId="814"/>
    <cellStyle name="Текст попередження 2" xfId="1744"/>
    <cellStyle name="Текст пояснення" xfId="815"/>
    <cellStyle name="Текст пояснення 2" xfId="1745"/>
    <cellStyle name="Текст предупреждения 2" xfId="816"/>
    <cellStyle name="Текст предупреждения 3" xfId="1746"/>
    <cellStyle name="Текст предупреждения 4" xfId="1747"/>
    <cellStyle name="Тысячи [0]_1.62" xfId="1748"/>
    <cellStyle name="Тысячи_1.62" xfId="1749"/>
    <cellStyle name="УровеньСтолб_1_Структура державного боргу" xfId="1750"/>
    <cellStyle name="УровеньСтрок_1_Структура державного боргу" xfId="1751"/>
    <cellStyle name="ФИКСИРОВАННЫЙ" xfId="817"/>
    <cellStyle name="Финансовый 2" xfId="818"/>
    <cellStyle name="Финансовый 2 10" xfId="1752"/>
    <cellStyle name="Финансовый 2 10 2" xfId="1753"/>
    <cellStyle name="Финансовый 2 10 3" xfId="1754"/>
    <cellStyle name="Финансовый 2 11" xfId="1755"/>
    <cellStyle name="Финансовый 2 11 2" xfId="1756"/>
    <cellStyle name="Финансовый 2 11 3" xfId="1757"/>
    <cellStyle name="Финансовый 2 12" xfId="1758"/>
    <cellStyle name="Финансовый 2 12 2" xfId="1759"/>
    <cellStyle name="Финансовый 2 12 3" xfId="1760"/>
    <cellStyle name="Финансовый 2 13" xfId="1761"/>
    <cellStyle name="Финансовый 2 13 2" xfId="1762"/>
    <cellStyle name="Финансовый 2 13 3" xfId="1763"/>
    <cellStyle name="Финансовый 2 14" xfId="1764"/>
    <cellStyle name="Финансовый 2 14 2" xfId="1765"/>
    <cellStyle name="Финансовый 2 14 3" xfId="1766"/>
    <cellStyle name="Финансовый 2 15" xfId="1767"/>
    <cellStyle name="Финансовый 2 15 2" xfId="1768"/>
    <cellStyle name="Финансовый 2 15 3" xfId="1769"/>
    <cellStyle name="Финансовый 2 16" xfId="1770"/>
    <cellStyle name="Финансовый 2 16 2" xfId="1771"/>
    <cellStyle name="Финансовый 2 16 3" xfId="1772"/>
    <cellStyle name="Финансовый 2 17" xfId="1773"/>
    <cellStyle name="Финансовый 2 17 2" xfId="1774"/>
    <cellStyle name="Финансовый 2 17 3" xfId="1775"/>
    <cellStyle name="Финансовый 2 18" xfId="1776"/>
    <cellStyle name="Финансовый 2 19" xfId="1777"/>
    <cellStyle name="Финансовый 2 2" xfId="1778"/>
    <cellStyle name="Финансовый 2 2 2" xfId="1779"/>
    <cellStyle name="Финансовый 2 2 3" xfId="1780"/>
    <cellStyle name="Финансовый 2 20" xfId="1781"/>
    <cellStyle name="Финансовый 2 3" xfId="1782"/>
    <cellStyle name="Финансовый 2 3 2" xfId="1783"/>
    <cellStyle name="Финансовый 2 3 3" xfId="1784"/>
    <cellStyle name="Финансовый 2 4" xfId="1785"/>
    <cellStyle name="Финансовый 2 4 2" xfId="1786"/>
    <cellStyle name="Финансовый 2 4 3" xfId="1787"/>
    <cellStyle name="Финансовый 2 5" xfId="1788"/>
    <cellStyle name="Финансовый 2 5 2" xfId="1789"/>
    <cellStyle name="Финансовый 2 5 3" xfId="1790"/>
    <cellStyle name="Финансовый 2 6" xfId="1791"/>
    <cellStyle name="Финансовый 2 6 2" xfId="1792"/>
    <cellStyle name="Финансовый 2 6 3" xfId="1793"/>
    <cellStyle name="Финансовый 2 7" xfId="1794"/>
    <cellStyle name="Финансовый 2 7 2" xfId="1795"/>
    <cellStyle name="Финансовый 2 7 3" xfId="1796"/>
    <cellStyle name="Финансовый 2 8" xfId="1797"/>
    <cellStyle name="Финансовый 2 8 2" xfId="1798"/>
    <cellStyle name="Финансовый 2 8 3" xfId="1799"/>
    <cellStyle name="Финансовый 2 9" xfId="1800"/>
    <cellStyle name="Финансовый 2 9 2" xfId="1801"/>
    <cellStyle name="Финансовый 2 9 3" xfId="1802"/>
    <cellStyle name="Финансовый 3" xfId="822"/>
    <cellStyle name="Финансовый 3 2" xfId="1803"/>
    <cellStyle name="Финансовый 4" xfId="1804"/>
    <cellStyle name="Финансовый 4 2" xfId="1805"/>
    <cellStyle name="Финансовый 4 2 2" xfId="1806"/>
    <cellStyle name="Финансовый 4 2 3" xfId="1807"/>
    <cellStyle name="Финансовый 4 2 4" xfId="1808"/>
    <cellStyle name="Финансовый 4 3" xfId="1809"/>
    <cellStyle name="Финансовый 4 3 2" xfId="1810"/>
    <cellStyle name="Финансовый 4 3 3" xfId="1811"/>
    <cellStyle name="Финансовый 5" xfId="1812"/>
    <cellStyle name="Финансовый 5 2" xfId="1813"/>
    <cellStyle name="Финансовый 5 3" xfId="1814"/>
    <cellStyle name="Финансовый 6" xfId="1815"/>
    <cellStyle name="Финансовый 7" xfId="1816"/>
    <cellStyle name="Финансовый 8" xfId="1817"/>
    <cellStyle name="Финансовый 9" xfId="1818"/>
    <cellStyle name="Фінансовий [0]" xfId="1824" builtinId="6"/>
    <cellStyle name="Фᦸнансовый" xfId="819"/>
    <cellStyle name="Хороший 2" xfId="820"/>
    <cellStyle name="Хороший 3" xfId="1819"/>
    <cellStyle name="Хороший 4" xfId="1820"/>
    <cellStyle name="числовой" xfId="1821"/>
    <cellStyle name="Шапка" xfId="821"/>
    <cellStyle name="Ю" xfId="1822"/>
    <cellStyle name="Ю-FreeSet_10" xfId="1823"/>
  </cellStyles>
  <dxfs count="0"/>
  <tableStyles count="0" defaultTableStyle="TableStyleMedium2" defaultPivotStyle="PivotStyleLight16"/>
  <colors>
    <mruColors>
      <color rgb="FF005B2B"/>
      <color rgb="FFC4D79B"/>
      <color rgb="FFEBF1DE"/>
      <color rgb="FFF0FEE6"/>
      <color rgb="FF007236"/>
      <color rgb="FF008236"/>
      <color rgb="FF009B78"/>
      <color rgb="FF008278"/>
      <color rgb="FF00C878"/>
      <color rgb="FF0064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List" dx="16" fmlaLink="$A$1" fmlaRange="$A$3:$A$4" noThreeD="1" sel="1" val="0"/>
</file>

<file path=xl/drawings/drawing1.xml><?xml version="1.0" encoding="utf-8"?>
<xdr:wsDr xmlns:xdr="http://schemas.openxmlformats.org/drawingml/2006/spreadsheetDrawing" xmlns:a="http://schemas.openxmlformats.org/drawingml/2006/main">
  <xdr:twoCellAnchor>
    <xdr:from>
      <xdr:col>3</xdr:col>
      <xdr:colOff>1813560</xdr:colOff>
      <xdr:row>7</xdr:row>
      <xdr:rowOff>228601</xdr:rowOff>
    </xdr:from>
    <xdr:to>
      <xdr:col>5</xdr:col>
      <xdr:colOff>15240</xdr:colOff>
      <xdr:row>14</xdr:row>
      <xdr:rowOff>0</xdr:rowOff>
    </xdr:to>
    <xdr:cxnSp macro="">
      <xdr:nvCxnSpPr>
        <xdr:cNvPr id="3" name="Пряма зі стрілкою 2"/>
        <xdr:cNvCxnSpPr/>
      </xdr:nvCxnSpPr>
      <xdr:spPr>
        <a:xfrm flipV="1">
          <a:off x="5524500" y="1447801"/>
          <a:ext cx="1082040" cy="1539239"/>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586741</xdr:colOff>
      <xdr:row>7</xdr:row>
      <xdr:rowOff>15240</xdr:rowOff>
    </xdr:from>
    <xdr:to>
      <xdr:col>1</xdr:col>
      <xdr:colOff>589046</xdr:colOff>
      <xdr:row>14</xdr:row>
      <xdr:rowOff>350922</xdr:rowOff>
    </xdr:to>
    <xdr:cxnSp macro="">
      <xdr:nvCxnSpPr>
        <xdr:cNvPr id="7" name="Пряма сполучна лінія 6"/>
        <xdr:cNvCxnSpPr/>
      </xdr:nvCxnSpPr>
      <xdr:spPr>
        <a:xfrm>
          <a:off x="1062991" y="1807444"/>
          <a:ext cx="2305" cy="2178017"/>
        </a:xfrm>
        <a:prstGeom prst="line">
          <a:avLst/>
        </a:prstGeom>
        <a:ln w="25400" cmpd="sng">
          <a:solidFill>
            <a:srgbClr val="005B2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14</xdr:row>
      <xdr:rowOff>0</xdr:rowOff>
    </xdr:from>
    <xdr:to>
      <xdr:col>5</xdr:col>
      <xdr:colOff>0</xdr:colOff>
      <xdr:row>15</xdr:row>
      <xdr:rowOff>0</xdr:rowOff>
    </xdr:to>
    <xdr:cxnSp macro="">
      <xdr:nvCxnSpPr>
        <xdr:cNvPr id="18" name="Пряма зі стрілкою 17"/>
        <xdr:cNvCxnSpPr/>
      </xdr:nvCxnSpPr>
      <xdr:spPr>
        <a:xfrm>
          <a:off x="5549265" y="3013710"/>
          <a:ext cx="1042035" cy="49911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xdr:row>
      <xdr:rowOff>304800</xdr:rowOff>
    </xdr:from>
    <xdr:to>
      <xdr:col>4</xdr:col>
      <xdr:colOff>1043940</xdr:colOff>
      <xdr:row>14</xdr:row>
      <xdr:rowOff>0</xdr:rowOff>
    </xdr:to>
    <xdr:cxnSp macro="">
      <xdr:nvCxnSpPr>
        <xdr:cNvPr id="6" name="Пряма зі стрілкою 2"/>
        <xdr:cNvCxnSpPr/>
      </xdr:nvCxnSpPr>
      <xdr:spPr>
        <a:xfrm flipV="1">
          <a:off x="5539740" y="480060"/>
          <a:ext cx="1043940" cy="257556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xdr:colOff>
      <xdr:row>14</xdr:row>
      <xdr:rowOff>0</xdr:rowOff>
    </xdr:from>
    <xdr:to>
      <xdr:col>4</xdr:col>
      <xdr:colOff>1203960</xdr:colOff>
      <xdr:row>16</xdr:row>
      <xdr:rowOff>243840</xdr:rowOff>
    </xdr:to>
    <xdr:cxnSp macro="">
      <xdr:nvCxnSpPr>
        <xdr:cNvPr id="8" name="Пряма зі стрілкою 2"/>
        <xdr:cNvCxnSpPr/>
      </xdr:nvCxnSpPr>
      <xdr:spPr>
        <a:xfrm>
          <a:off x="6225540" y="3078480"/>
          <a:ext cx="1196340" cy="144018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11</xdr:row>
      <xdr:rowOff>236220</xdr:rowOff>
    </xdr:from>
    <xdr:to>
      <xdr:col>5</xdr:col>
      <xdr:colOff>0</xdr:colOff>
      <xdr:row>14</xdr:row>
      <xdr:rowOff>0</xdr:rowOff>
    </xdr:to>
    <xdr:cxnSp macro="">
      <xdr:nvCxnSpPr>
        <xdr:cNvPr id="11" name="Пряма зі стрілкою 2"/>
        <xdr:cNvCxnSpPr/>
      </xdr:nvCxnSpPr>
      <xdr:spPr>
        <a:xfrm flipV="1">
          <a:off x="5539740" y="2461260"/>
          <a:ext cx="1051560" cy="53340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xdr:row>
      <xdr:rowOff>120316</xdr:rowOff>
    </xdr:from>
    <xdr:to>
      <xdr:col>7</xdr:col>
      <xdr:colOff>0</xdr:colOff>
      <xdr:row>1</xdr:row>
      <xdr:rowOff>220982</xdr:rowOff>
    </xdr:to>
    <xdr:cxnSp macro="">
      <xdr:nvCxnSpPr>
        <xdr:cNvPr id="39" name="Пряма зі стрілкою 2"/>
        <xdr:cNvCxnSpPr/>
      </xdr:nvCxnSpPr>
      <xdr:spPr>
        <a:xfrm flipV="1">
          <a:off x="9761220" y="348916"/>
          <a:ext cx="1013460" cy="100666"/>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1</xdr:row>
      <xdr:rowOff>236220</xdr:rowOff>
    </xdr:from>
    <xdr:to>
      <xdr:col>7</xdr:col>
      <xdr:colOff>10027</xdr:colOff>
      <xdr:row>3</xdr:row>
      <xdr:rowOff>160421</xdr:rowOff>
    </xdr:to>
    <xdr:cxnSp macro="">
      <xdr:nvCxnSpPr>
        <xdr:cNvPr id="44" name="Пряма зі стрілкою 2"/>
        <xdr:cNvCxnSpPr/>
      </xdr:nvCxnSpPr>
      <xdr:spPr>
        <a:xfrm>
          <a:off x="9776460" y="464820"/>
          <a:ext cx="1008247" cy="51856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xdr:colOff>
      <xdr:row>7</xdr:row>
      <xdr:rowOff>140368</xdr:rowOff>
    </xdr:from>
    <xdr:to>
      <xdr:col>7</xdr:col>
      <xdr:colOff>0</xdr:colOff>
      <xdr:row>8</xdr:row>
      <xdr:rowOff>3</xdr:rowOff>
    </xdr:to>
    <xdr:cxnSp macro="">
      <xdr:nvCxnSpPr>
        <xdr:cNvPr id="45" name="Пряма зі стрілкою 2"/>
        <xdr:cNvCxnSpPr/>
      </xdr:nvCxnSpPr>
      <xdr:spPr>
        <a:xfrm flipV="1">
          <a:off x="9768840" y="1946308"/>
          <a:ext cx="1005840" cy="11109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8</xdr:row>
      <xdr:rowOff>30480</xdr:rowOff>
    </xdr:from>
    <xdr:to>
      <xdr:col>7</xdr:col>
      <xdr:colOff>0</xdr:colOff>
      <xdr:row>9</xdr:row>
      <xdr:rowOff>129540</xdr:rowOff>
    </xdr:to>
    <xdr:cxnSp macro="">
      <xdr:nvCxnSpPr>
        <xdr:cNvPr id="46" name="Пряма зі стрілкою 2"/>
        <xdr:cNvCxnSpPr/>
      </xdr:nvCxnSpPr>
      <xdr:spPr>
        <a:xfrm>
          <a:off x="9776460" y="2087880"/>
          <a:ext cx="998220" cy="3505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xdr:colOff>
      <xdr:row>11</xdr:row>
      <xdr:rowOff>130342</xdr:rowOff>
    </xdr:from>
    <xdr:to>
      <xdr:col>7</xdr:col>
      <xdr:colOff>10027</xdr:colOff>
      <xdr:row>12</xdr:row>
      <xdr:rowOff>2</xdr:rowOff>
    </xdr:to>
    <xdr:cxnSp macro="">
      <xdr:nvCxnSpPr>
        <xdr:cNvPr id="47" name="Пряма зі стрілкою 2"/>
        <xdr:cNvCxnSpPr/>
      </xdr:nvCxnSpPr>
      <xdr:spPr>
        <a:xfrm flipV="1">
          <a:off x="9768840" y="2942122"/>
          <a:ext cx="1015867" cy="1211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xdr:colOff>
      <xdr:row>12</xdr:row>
      <xdr:rowOff>7620</xdr:rowOff>
    </xdr:from>
    <xdr:to>
      <xdr:col>7</xdr:col>
      <xdr:colOff>0</xdr:colOff>
      <xdr:row>13</xdr:row>
      <xdr:rowOff>144780</xdr:rowOff>
    </xdr:to>
    <xdr:cxnSp macro="">
      <xdr:nvCxnSpPr>
        <xdr:cNvPr id="48" name="Пряма зі стрілкою 2"/>
        <xdr:cNvCxnSpPr/>
      </xdr:nvCxnSpPr>
      <xdr:spPr>
        <a:xfrm>
          <a:off x="9768840" y="3070860"/>
          <a:ext cx="1005840" cy="3886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14</xdr:row>
      <xdr:rowOff>130342</xdr:rowOff>
    </xdr:from>
    <xdr:to>
      <xdr:col>7</xdr:col>
      <xdr:colOff>10027</xdr:colOff>
      <xdr:row>15</xdr:row>
      <xdr:rowOff>0</xdr:rowOff>
    </xdr:to>
    <xdr:cxnSp macro="">
      <xdr:nvCxnSpPr>
        <xdr:cNvPr id="49" name="Пряма зі стрілкою 2"/>
        <xdr:cNvCxnSpPr/>
      </xdr:nvCxnSpPr>
      <xdr:spPr>
        <a:xfrm flipV="1">
          <a:off x="9776460" y="3947962"/>
          <a:ext cx="1008247" cy="1211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3840089</xdr:colOff>
      <xdr:row>17</xdr:row>
      <xdr:rowOff>0</xdr:rowOff>
    </xdr:from>
    <xdr:to>
      <xdr:col>7</xdr:col>
      <xdr:colOff>0</xdr:colOff>
      <xdr:row>17</xdr:row>
      <xdr:rowOff>150395</xdr:rowOff>
    </xdr:to>
    <xdr:cxnSp macro="">
      <xdr:nvCxnSpPr>
        <xdr:cNvPr id="50" name="Пряма зі стрілкою 2"/>
        <xdr:cNvCxnSpPr/>
      </xdr:nvCxnSpPr>
      <xdr:spPr>
        <a:xfrm>
          <a:off x="9753209" y="5086450"/>
          <a:ext cx="1021471" cy="39032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30079</xdr:colOff>
      <xdr:row>16</xdr:row>
      <xdr:rowOff>110289</xdr:rowOff>
    </xdr:from>
    <xdr:to>
      <xdr:col>6</xdr:col>
      <xdr:colOff>1002631</xdr:colOff>
      <xdr:row>17</xdr:row>
      <xdr:rowOff>0</xdr:rowOff>
    </xdr:to>
    <xdr:cxnSp macro="">
      <xdr:nvCxnSpPr>
        <xdr:cNvPr id="51" name="Пряма зі стрілкою 2"/>
        <xdr:cNvCxnSpPr/>
      </xdr:nvCxnSpPr>
      <xdr:spPr>
        <a:xfrm flipV="1">
          <a:off x="9791299" y="4933749"/>
          <a:ext cx="972552" cy="151197"/>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30480</xdr:colOff>
      <xdr:row>15</xdr:row>
      <xdr:rowOff>0</xdr:rowOff>
    </xdr:from>
    <xdr:to>
      <xdr:col>6</xdr:col>
      <xdr:colOff>992605</xdr:colOff>
      <xdr:row>15</xdr:row>
      <xdr:rowOff>160421</xdr:rowOff>
    </xdr:to>
    <xdr:cxnSp macro="">
      <xdr:nvCxnSpPr>
        <xdr:cNvPr id="52" name="Пряма зі стрілкою 2"/>
        <xdr:cNvCxnSpPr/>
      </xdr:nvCxnSpPr>
      <xdr:spPr>
        <a:xfrm>
          <a:off x="9791700" y="4076700"/>
          <a:ext cx="962125" cy="40426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2151</xdr:colOff>
      <xdr:row>16</xdr:row>
      <xdr:rowOff>127257</xdr:rowOff>
    </xdr:from>
    <xdr:to>
      <xdr:col>11</xdr:col>
      <xdr:colOff>10026</xdr:colOff>
      <xdr:row>16</xdr:row>
      <xdr:rowOff>130342</xdr:rowOff>
    </xdr:to>
    <xdr:cxnSp macro="">
      <xdr:nvCxnSpPr>
        <xdr:cNvPr id="53" name="Пряма зі стрілкою 2"/>
        <xdr:cNvCxnSpPr/>
      </xdr:nvCxnSpPr>
      <xdr:spPr>
        <a:xfrm>
          <a:off x="13321911" y="4950717"/>
          <a:ext cx="1097535" cy="308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24114</xdr:colOff>
      <xdr:row>5</xdr:row>
      <xdr:rowOff>128984</xdr:rowOff>
    </xdr:from>
    <xdr:to>
      <xdr:col>7</xdr:col>
      <xdr:colOff>0</xdr:colOff>
      <xdr:row>7</xdr:row>
      <xdr:rowOff>229082</xdr:rowOff>
    </xdr:to>
    <xdr:cxnSp macro="">
      <xdr:nvCxnSpPr>
        <xdr:cNvPr id="54" name="Пряма зі стрілкою 2"/>
        <xdr:cNvCxnSpPr/>
      </xdr:nvCxnSpPr>
      <xdr:spPr>
        <a:xfrm flipV="1">
          <a:off x="9785334" y="1439624"/>
          <a:ext cx="989346" cy="595398"/>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19050</xdr:rowOff>
        </xdr:from>
        <xdr:to>
          <xdr:col>1</xdr:col>
          <xdr:colOff>0</xdr:colOff>
          <xdr:row>1</xdr:row>
          <xdr:rowOff>161925</xdr:rowOff>
        </xdr:to>
        <xdr:sp macro="" textlink="">
          <xdr:nvSpPr>
            <xdr:cNvPr id="53249" name="List Box 1" hidden="1">
              <a:extLst>
                <a:ext uri="{63B3BB69-23CF-44E3-9099-C40C66FF867C}">
                  <a14:compatExt spid="_x0000_s532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589046</xdr:colOff>
      <xdr:row>14</xdr:row>
      <xdr:rowOff>363454</xdr:rowOff>
    </xdr:from>
    <xdr:to>
      <xdr:col>3</xdr:col>
      <xdr:colOff>25066</xdr:colOff>
      <xdr:row>15</xdr:row>
      <xdr:rowOff>0</xdr:rowOff>
    </xdr:to>
    <xdr:cxnSp macro="">
      <xdr:nvCxnSpPr>
        <xdr:cNvPr id="21" name="Пряма сполучна лінія 20"/>
        <xdr:cNvCxnSpPr/>
      </xdr:nvCxnSpPr>
      <xdr:spPr>
        <a:xfrm>
          <a:off x="1065296" y="3997993"/>
          <a:ext cx="1691941" cy="12533"/>
        </a:xfrm>
        <a:prstGeom prst="line">
          <a:avLst/>
        </a:prstGeom>
        <a:ln w="25400" cmpd="sng">
          <a:solidFill>
            <a:srgbClr val="005B2B"/>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tabColor indexed="50"/>
    <pageSetUpPr fitToPage="1"/>
  </sheetPr>
  <dimension ref="A1:P29"/>
  <sheetViews>
    <sheetView showGridLines="0" tabSelected="1" showOutlineSymbols="0" zoomScale="76" zoomScaleNormal="76" zoomScaleSheetLayoutView="130" workbookViewId="0">
      <selection activeCell="D20" sqref="D20"/>
    </sheetView>
  </sheetViews>
  <sheetFormatPr defaultColWidth="9.33203125" defaultRowHeight="18.75"/>
  <cols>
    <col min="1" max="1" width="8.33203125" style="1" customWidth="1"/>
    <col min="2" max="2" width="32" style="4" customWidth="1"/>
    <col min="3" max="3" width="7.5" style="4" customWidth="1"/>
    <col min="4" max="4" width="23.1640625" style="4" customWidth="1"/>
    <col min="5" max="5" width="15.33203125" style="4" customWidth="1"/>
    <col min="6" max="6" width="56.1640625" style="4" customWidth="1"/>
    <col min="7" max="7" width="14.83203125" style="4" customWidth="1"/>
    <col min="8" max="8" width="9.1640625" style="94" customWidth="1"/>
    <col min="9" max="9" width="28" style="4" customWidth="1"/>
    <col min="10" max="10" width="8.5" style="4" customWidth="1"/>
    <col min="11" max="11" width="7.5" style="4" customWidth="1"/>
    <col min="12" max="12" width="10.33203125" style="109" customWidth="1"/>
    <col min="13" max="13" width="23.1640625" style="4" customWidth="1"/>
    <col min="14" max="14" width="78.5" style="4" customWidth="1"/>
    <col min="15" max="16" width="9.33203125" style="4"/>
    <col min="17" max="16384" width="9.33203125" style="1"/>
  </cols>
  <sheetData>
    <row r="1" spans="1:16" ht="19.5" thickBot="1">
      <c r="A1" s="8">
        <v>1</v>
      </c>
    </row>
    <row r="2" spans="1:16" ht="22.9" customHeight="1" thickTop="1" thickBot="1">
      <c r="B2" s="10"/>
      <c r="C2" s="10"/>
      <c r="D2" s="28"/>
      <c r="E2" s="28"/>
      <c r="F2" s="139" t="str">
        <f>IF(A1=1,"Середньомісячна заробітна плата за видами економічної діяльності","Average monthly wages by types of economic activity")</f>
        <v>Середньомісячна заробітна плата за видами економічної діяльності</v>
      </c>
      <c r="G2" s="51"/>
      <c r="H2" s="95"/>
      <c r="I2" s="52" t="str">
        <f>IF(A1=1,"Місяць","Month")</f>
        <v>Місяць</v>
      </c>
      <c r="J2" s="28"/>
    </row>
    <row r="3" spans="1:16" ht="19.899999999999999" customHeight="1" thickTop="1" thickBot="1">
      <c r="A3" s="50" t="s">
        <v>1</v>
      </c>
      <c r="B3" s="135" t="str">
        <f>IF(A1=1,"РИНОК ПРАЦІ","LABOR MARKET")</f>
        <v>РИНОК ПРАЦІ</v>
      </c>
      <c r="C3" s="11"/>
      <c r="D3" s="11"/>
      <c r="E3" s="11"/>
      <c r="F3" s="140"/>
      <c r="G3" s="45"/>
      <c r="H3" s="96"/>
      <c r="I3" s="47"/>
    </row>
    <row r="4" spans="1:16" ht="19.5" customHeight="1" thickTop="1" thickBot="1">
      <c r="A4" s="50" t="s">
        <v>2</v>
      </c>
      <c r="B4" s="136"/>
      <c r="C4" s="36"/>
      <c r="D4" s="138"/>
      <c r="E4" s="44"/>
      <c r="G4" s="44"/>
      <c r="H4" s="97"/>
      <c r="I4" s="52" t="str">
        <f>IF(A1=1,"Рік","Year")</f>
        <v>Рік</v>
      </c>
      <c r="J4" s="46"/>
    </row>
    <row r="5" spans="1:16" ht="19.5" customHeight="1" thickTop="1" thickBot="1">
      <c r="A5" s="50"/>
      <c r="B5" s="136"/>
      <c r="C5" s="36"/>
      <c r="D5" s="138"/>
      <c r="E5" s="44"/>
      <c r="G5" s="44"/>
      <c r="H5" s="98"/>
      <c r="I5" s="71"/>
      <c r="J5" s="44"/>
    </row>
    <row r="6" spans="1:16" ht="19.5" customHeight="1" thickTop="1" thickBot="1">
      <c r="A6" s="50"/>
      <c r="B6" s="136"/>
      <c r="C6" s="36"/>
      <c r="D6" s="138"/>
      <c r="E6" s="44"/>
      <c r="G6" s="44"/>
      <c r="H6" s="97"/>
      <c r="I6" s="52" t="str">
        <f>IF(A1=1,"Місяць","Month")</f>
        <v>Місяць</v>
      </c>
      <c r="J6" s="44"/>
    </row>
    <row r="7" spans="1:16" ht="19.899999999999999" customHeight="1" thickTop="1" thickBot="1">
      <c r="B7" s="137"/>
      <c r="C7" s="36"/>
      <c r="D7" s="138"/>
      <c r="E7" s="41"/>
      <c r="G7" s="80"/>
      <c r="H7" s="99"/>
      <c r="I7" s="48"/>
      <c r="J7" s="80"/>
    </row>
    <row r="8" spans="1:16" ht="19.899999999999999" customHeight="1" thickTop="1" thickBot="1">
      <c r="B8" s="43"/>
      <c r="C8" s="36"/>
      <c r="D8" s="138"/>
      <c r="E8" s="29"/>
      <c r="F8" s="139" t="str">
        <f>IF(A1=1,"Середньооблікова кількість штатних працівників","Average staff number")</f>
        <v>Середньооблікова кількість штатних працівників</v>
      </c>
      <c r="G8" s="29"/>
      <c r="H8" s="100"/>
      <c r="I8" s="52" t="str">
        <f>IF(A1=1,"Квартал","Quarter")</f>
        <v>Квартал</v>
      </c>
      <c r="J8" s="29"/>
      <c r="K8" s="29"/>
    </row>
    <row r="9" spans="1:16" ht="19.899999999999999" customHeight="1" thickTop="1" thickBot="1">
      <c r="B9" s="12"/>
      <c r="C9" s="12"/>
      <c r="D9" s="53"/>
      <c r="E9" s="30"/>
      <c r="F9" s="140"/>
      <c r="G9" s="30"/>
      <c r="I9" s="49"/>
      <c r="J9" s="37"/>
      <c r="K9" s="37"/>
    </row>
    <row r="10" spans="1:16" s="2" customFormat="1" ht="19.899999999999999" customHeight="1" thickTop="1" thickBot="1">
      <c r="B10" s="13"/>
      <c r="C10" s="54"/>
      <c r="D10" s="141" t="str">
        <f>IF(A1=1,"Оплата праці","Wages")</f>
        <v>Оплата праці</v>
      </c>
      <c r="E10" s="42"/>
      <c r="F10" s="60"/>
      <c r="G10" s="24"/>
      <c r="H10" s="101"/>
      <c r="I10" s="52" t="str">
        <f>IF(A1=1,"Рік","Year")</f>
        <v>Рік</v>
      </c>
      <c r="J10" s="37"/>
      <c r="K10" s="37"/>
      <c r="L10" s="126"/>
      <c r="O10" s="5"/>
      <c r="P10" s="5"/>
    </row>
    <row r="11" spans="1:16" ht="19.899999999999999" customHeight="1" thickTop="1" thickBot="1">
      <c r="B11" s="14"/>
      <c r="C11" s="55"/>
      <c r="D11" s="142"/>
      <c r="E11" s="58"/>
      <c r="G11" s="25"/>
      <c r="H11" s="102"/>
      <c r="I11" s="49"/>
      <c r="J11" s="37"/>
      <c r="K11" s="37"/>
    </row>
    <row r="12" spans="1:16" ht="19.899999999999999" customHeight="1" thickTop="1" thickBot="1">
      <c r="B12" s="15"/>
      <c r="C12" s="56"/>
      <c r="D12" s="142"/>
      <c r="E12" s="59"/>
      <c r="F12" s="139" t="str">
        <f>IF(A1=1,"Фонд оплати праці ","Payroll")</f>
        <v xml:space="preserve">Фонд оплати праці </v>
      </c>
      <c r="G12" s="24"/>
      <c r="H12" s="101"/>
      <c r="I12" s="52" t="str">
        <f>IF(A1=1,"Квартал","Quarter")</f>
        <v>Квартал</v>
      </c>
      <c r="J12" s="37"/>
      <c r="K12" s="37"/>
    </row>
    <row r="13" spans="1:16" ht="19.899999999999999" customHeight="1" thickTop="1" thickBot="1">
      <c r="B13" s="15"/>
      <c r="C13" s="56"/>
      <c r="D13" s="142"/>
      <c r="E13" s="59"/>
      <c r="F13" s="140"/>
      <c r="G13" s="24"/>
      <c r="H13" s="103"/>
      <c r="I13" s="49"/>
      <c r="J13" s="37"/>
      <c r="K13" s="37"/>
      <c r="L13" s="127"/>
    </row>
    <row r="14" spans="1:16" ht="26.25" customHeight="1" thickTop="1" thickBot="1">
      <c r="B14" s="15"/>
      <c r="C14" s="56"/>
      <c r="D14" s="142"/>
      <c r="E14" s="59"/>
      <c r="G14" s="24"/>
      <c r="H14" s="101"/>
      <c r="I14" s="52" t="str">
        <f>IF(A1=1,"Рік","Year")</f>
        <v>Рік</v>
      </c>
      <c r="J14" s="37"/>
      <c r="K14" s="118"/>
      <c r="L14" s="110">
        <v>1</v>
      </c>
      <c r="M14" s="81" t="str">
        <f>IF(A1=1,"КВЕД 2010","CTEA 2010")</f>
        <v>КВЕД 2010</v>
      </c>
      <c r="N14" s="82"/>
    </row>
    <row r="15" spans="1:16" s="2" customFormat="1" ht="29.25" customHeight="1" thickTop="1" thickBot="1">
      <c r="B15" s="16"/>
      <c r="C15" s="57"/>
      <c r="D15" s="143"/>
      <c r="E15" s="39"/>
      <c r="F15" s="132" t="str">
        <f>IF(A1=1,"Індекси реальної заробітної плати","Real wage indices")</f>
        <v>Індекси реальної заробітної плати</v>
      </c>
      <c r="G15" s="26"/>
      <c r="H15" s="104"/>
      <c r="I15" s="52" t="str">
        <f>IF(A1=1,"Місяць","Month")</f>
        <v>Місяць</v>
      </c>
      <c r="J15" s="37"/>
      <c r="K15" s="118"/>
      <c r="L15" s="121">
        <v>3</v>
      </c>
      <c r="M15" s="83" t="str">
        <f>IF(A1=1,"до попереднього місяця, % КВЕД 2010","to the previous month, % CTEA 2010")</f>
        <v>до попереднього місяця, % КВЕД 2010</v>
      </c>
      <c r="N15" s="84"/>
      <c r="O15" s="5"/>
      <c r="P15" s="5"/>
    </row>
    <row r="16" spans="1:16" s="3" customFormat="1" ht="19.899999999999999" customHeight="1" thickTop="1" thickBot="1">
      <c r="B16" s="17"/>
      <c r="C16" s="17"/>
      <c r="D16" s="35"/>
      <c r="E16" s="27"/>
      <c r="G16" s="27"/>
      <c r="H16" s="105"/>
      <c r="I16" s="52" t="str">
        <f>IF(A1=1,"Рік","Year")</f>
        <v>Рік</v>
      </c>
      <c r="J16" s="37"/>
      <c r="K16" s="118"/>
      <c r="L16" s="121">
        <v>5</v>
      </c>
      <c r="M16" s="83" t="str">
        <f>IF(A1=1,"до фонду оплати праці, % КВЕД 2010","to the payroll, % CTEA 2010")</f>
        <v>до фонду оплати праці, % КВЕД 2010</v>
      </c>
      <c r="N16" s="115"/>
      <c r="O16" s="6"/>
      <c r="P16" s="6"/>
    </row>
    <row r="17" spans="2:16" ht="39" customHeight="1" thickTop="1" thickBot="1">
      <c r="B17" s="16"/>
      <c r="C17" s="16"/>
      <c r="D17" s="31"/>
      <c r="E17" s="31"/>
      <c r="F17" s="107" t="str">
        <f>IF(A1=1,"Заборгованість з виплати заробітної плати ","Wage arrears")</f>
        <v xml:space="preserve">Заборгованість з виплати заробітної плати </v>
      </c>
      <c r="G17" s="31"/>
      <c r="H17" s="106"/>
      <c r="I17" s="52" t="str">
        <f>IF(A1=1,"Місяць","Month")</f>
        <v>Місяць</v>
      </c>
      <c r="J17" s="32"/>
      <c r="K17" s="124"/>
      <c r="L17" s="121">
        <v>7</v>
      </c>
      <c r="M17" s="83" t="str">
        <f>IF(A1=1,"економічно активні підприємства, КВЕД 2010","economically active enterprises, CTEA 2010")</f>
        <v>економічно активні підприємства, КВЕД 2010</v>
      </c>
      <c r="N17" s="116"/>
    </row>
    <row r="18" spans="2:16" ht="19.899999999999999" customHeight="1" thickTop="1" thickBot="1">
      <c r="B18" s="18"/>
      <c r="C18" s="18"/>
      <c r="H18" s="107">
        <v>1</v>
      </c>
      <c r="I18" s="111" t="str">
        <f>IF(A1=1,"Рік","Year")</f>
        <v>Рік</v>
      </c>
      <c r="K18" s="117"/>
      <c r="L18" s="121">
        <v>9</v>
      </c>
      <c r="M18" s="123" t="str">
        <f>IF(A1=1,"економічно активні підприємства до попереднього місяця, % КВЕД 2010","economically active enterprises to the previous month, % CTEA 2010")</f>
        <v>економічно активні підприємства до попереднього місяця, % КВЕД 2010</v>
      </c>
      <c r="N18" s="117"/>
    </row>
    <row r="19" spans="2:16" ht="19.899999999999999" customHeight="1" thickTop="1">
      <c r="B19" s="19"/>
      <c r="C19" s="19"/>
      <c r="K19" s="117"/>
      <c r="L19" s="121">
        <v>11</v>
      </c>
      <c r="M19" s="83" t="str">
        <f>IF(A1=1,"кількість працівників, яким не виплачено заробітну плату, КВЕД 2010","number of unpaid employees, CTEA 2010")</f>
        <v>кількість працівників, яким не виплачено заробітну плату, КВЕД 2010</v>
      </c>
      <c r="N19" s="117"/>
    </row>
    <row r="20" spans="2:16">
      <c r="B20" s="20"/>
      <c r="C20" s="20"/>
      <c r="L20" s="110">
        <v>13</v>
      </c>
      <c r="M20" s="83" t="str">
        <f>IF(A1=1,"заборгованість за регіонами","arrears by regions")</f>
        <v>заборгованість за регіонами</v>
      </c>
      <c r="N20" s="117"/>
    </row>
    <row r="21" spans="2:16" ht="19.5" thickBot="1">
      <c r="B21" s="21"/>
      <c r="C21" s="21"/>
      <c r="L21" s="128">
        <v>14</v>
      </c>
      <c r="M21" s="119" t="str">
        <f>IF(A1=1,"за рахунок бюджетних коштів","from the budget")</f>
        <v>за рахунок бюджетних коштів</v>
      </c>
      <c r="N21" s="120"/>
    </row>
    <row r="22" spans="2:16" ht="20.25" thickTop="1">
      <c r="B22" s="22"/>
      <c r="C22" s="22"/>
      <c r="D22" s="33"/>
      <c r="E22" s="33"/>
      <c r="F22" s="33"/>
      <c r="G22" s="33"/>
      <c r="H22" s="108"/>
      <c r="I22" s="33"/>
      <c r="J22" s="33"/>
      <c r="K22" s="33"/>
      <c r="L22" s="122"/>
      <c r="P22" s="7"/>
    </row>
    <row r="23" spans="2:16" ht="19.5">
      <c r="B23" s="22"/>
      <c r="C23" s="22"/>
      <c r="D23" s="33"/>
      <c r="E23" s="33"/>
      <c r="F23" s="33"/>
      <c r="G23" s="33"/>
      <c r="H23" s="108"/>
      <c r="I23" s="33"/>
      <c r="J23" s="33"/>
      <c r="K23" s="33"/>
    </row>
    <row r="24" spans="2:16" ht="19.5">
      <c r="B24" s="22"/>
      <c r="C24" s="22"/>
      <c r="D24" s="33"/>
      <c r="E24" s="33"/>
      <c r="F24" s="33"/>
      <c r="G24" s="33"/>
      <c r="H24" s="108"/>
      <c r="I24" s="33"/>
      <c r="J24" s="33"/>
      <c r="K24" s="33"/>
    </row>
    <row r="25" spans="2:16">
      <c r="B25" s="19"/>
      <c r="C25" s="19"/>
    </row>
    <row r="26" spans="2:16">
      <c r="B26" s="9"/>
      <c r="C26" s="9"/>
    </row>
    <row r="27" spans="2:16">
      <c r="B27" s="9"/>
      <c r="C27" s="9"/>
    </row>
    <row r="28" spans="2:16" ht="15.75" customHeight="1">
      <c r="B28" s="9"/>
      <c r="C28" s="9"/>
    </row>
    <row r="29" spans="2:16">
      <c r="B29" s="23"/>
      <c r="C29" s="23"/>
    </row>
  </sheetData>
  <mergeCells count="6">
    <mergeCell ref="B3:B7"/>
    <mergeCell ref="D4:D8"/>
    <mergeCell ref="F2:F3"/>
    <mergeCell ref="F8:F9"/>
    <mergeCell ref="D10:D15"/>
    <mergeCell ref="F12:F13"/>
  </mergeCells>
  <phoneticPr fontId="18" type="noConversion"/>
  <hyperlinks>
    <hyperlink ref="I18" location="'1'!A1" display="'1'!A1"/>
  </hyperlinks>
  <pageMargins left="0.55118110236220474" right="0.11811023622047245" top="3.937007874015748E-2" bottom="7.874015748031496E-2" header="0.15748031496062992" footer="0.19685039370078741"/>
  <pageSetup paperSize="9" scale="58" orientation="landscape" horizontalDpi="4294967294" r:id="rId1"/>
  <headerFooter alignWithMargins="0">
    <oddFooter>&amp;R&amp;D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49" r:id="rId4" name="List Box 1">
              <controlPr defaultSize="0" autoLine="0" autoPict="0">
                <anchor moveWithCells="1">
                  <from>
                    <xdr:col>0</xdr:col>
                    <xdr:colOff>0</xdr:colOff>
                    <xdr:row>0</xdr:row>
                    <xdr:rowOff>19050</xdr:rowOff>
                  </from>
                  <to>
                    <xdr:col>1</xdr:col>
                    <xdr:colOff>0</xdr:colOff>
                    <xdr:row>1</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A47"/>
  <sheetViews>
    <sheetView showGridLines="0" showRowColHeaders="0" zoomScale="91" zoomScaleNormal="91" workbookViewId="0">
      <pane xSplit="2" ySplit="2" topLeftCell="C26" activePane="bottomRight" state="frozen"/>
      <selection pane="topRight" activeCell="C1" sqref="C1"/>
      <selection pane="bottomLeft" activeCell="A3" sqref="A3"/>
      <selection pane="bottomRight" activeCell="AA26" sqref="AA26"/>
    </sheetView>
  </sheetViews>
  <sheetFormatPr defaultColWidth="8.83203125" defaultRowHeight="12.75" outlineLevelRow="1" outlineLevelCol="1"/>
  <cols>
    <col min="1" max="1" width="10.5" customWidth="1"/>
    <col min="2" max="2" width="45.83203125" customWidth="1"/>
    <col min="3" max="4" width="8.83203125" hidden="1" customWidth="1" outlineLevel="1"/>
    <col min="5" max="18" width="10.83203125" hidden="1" customWidth="1" outlineLevel="1"/>
    <col min="19" max="19" width="10.83203125" customWidth="1" collapsed="1"/>
    <col min="20" max="20" width="10.83203125" customWidth="1"/>
    <col min="21" max="27" width="10.83203125" style="38" customWidth="1"/>
    <col min="28" max="34" width="10.83203125" customWidth="1"/>
  </cols>
  <sheetData>
    <row r="1" spans="1:27" ht="24" customHeight="1">
      <c r="A1" s="72" t="str">
        <f>IF('0'!A1=1,"до змісту","to title")</f>
        <v>до змісту</v>
      </c>
      <c r="B1" s="34"/>
    </row>
    <row r="2" spans="1:27" s="75" customFormat="1" ht="15.75" customHeight="1">
      <c r="A2" s="73"/>
      <c r="B2" s="74"/>
      <c r="C2" s="85">
        <v>1998</v>
      </c>
      <c r="D2" s="85">
        <v>1999</v>
      </c>
      <c r="E2" s="90">
        <v>2000</v>
      </c>
      <c r="F2" s="90">
        <v>2001</v>
      </c>
      <c r="G2" s="90">
        <v>2002</v>
      </c>
      <c r="H2" s="90">
        <v>2003</v>
      </c>
      <c r="I2" s="90">
        <v>2004</v>
      </c>
      <c r="J2" s="90">
        <v>2005</v>
      </c>
      <c r="K2" s="90">
        <v>2006</v>
      </c>
      <c r="L2" s="90">
        <v>2007</v>
      </c>
      <c r="M2" s="90">
        <v>2008</v>
      </c>
      <c r="N2" s="90">
        <v>2009</v>
      </c>
      <c r="O2" s="90">
        <v>2010</v>
      </c>
      <c r="P2" s="90">
        <v>2011</v>
      </c>
      <c r="Q2" s="90">
        <v>2012</v>
      </c>
      <c r="R2" s="91">
        <v>2013</v>
      </c>
      <c r="S2" s="92">
        <v>2014</v>
      </c>
      <c r="T2" s="93">
        <v>2015</v>
      </c>
      <c r="U2" s="92">
        <v>2016</v>
      </c>
      <c r="V2" s="93">
        <v>2017</v>
      </c>
      <c r="W2" s="93">
        <v>2018</v>
      </c>
      <c r="X2" s="93">
        <v>2019</v>
      </c>
      <c r="Y2" s="93">
        <v>2020</v>
      </c>
      <c r="Z2" s="93">
        <v>2021</v>
      </c>
      <c r="AA2" s="93">
        <v>2022</v>
      </c>
    </row>
    <row r="3" spans="1:27" ht="63.75" hidden="1" customHeight="1" outlineLevel="1">
      <c r="A3" s="149" t="str">
        <f>IF('0'!A1=1,"Заборгованість з виплати заробітної плати на початок року (млн. грн) КВЕД 2005","Wage arrears at the beginning of the year (mln. UAH) CTEA 2005")</f>
        <v>Заборгованість з виплати заробітної плати на початок року (млн. грн) КВЕД 2005</v>
      </c>
      <c r="B3" s="150"/>
      <c r="C3" s="87">
        <v>5165.7</v>
      </c>
      <c r="D3" s="87">
        <v>6518.6</v>
      </c>
      <c r="E3" s="87">
        <v>6400.8</v>
      </c>
      <c r="F3" s="87">
        <v>4928</v>
      </c>
      <c r="G3" s="87">
        <v>2656.605</v>
      </c>
      <c r="H3" s="87">
        <v>2548.2379999999998</v>
      </c>
      <c r="I3" s="87">
        <v>2232.3870000000002</v>
      </c>
      <c r="J3" s="87">
        <v>1111.2380000000001</v>
      </c>
      <c r="K3" s="87">
        <v>960.33100000000002</v>
      </c>
      <c r="L3" s="88">
        <v>806.39800000000002</v>
      </c>
      <c r="M3" s="88">
        <v>668.7</v>
      </c>
      <c r="N3" s="88">
        <v>1188.6759999999999</v>
      </c>
      <c r="O3" s="88">
        <v>1473.329</v>
      </c>
      <c r="P3" s="88">
        <v>1218.0719999999999</v>
      </c>
      <c r="Q3" s="88">
        <v>977.36500000000001</v>
      </c>
      <c r="R3" s="88">
        <v>893.702</v>
      </c>
      <c r="S3" s="89" t="s">
        <v>0</v>
      </c>
      <c r="T3" s="89" t="s">
        <v>0</v>
      </c>
      <c r="U3" s="89" t="s">
        <v>0</v>
      </c>
      <c r="V3" s="89" t="s">
        <v>0</v>
      </c>
      <c r="W3" s="89" t="s">
        <v>0</v>
      </c>
      <c r="X3" s="89" t="s">
        <v>0</v>
      </c>
      <c r="Y3" s="79"/>
    </row>
    <row r="4" spans="1:27" ht="30" hidden="1" customHeight="1" outlineLevel="1">
      <c r="A4" s="146" t="str">
        <f>IF('0'!A1=1,"За видами економічної діяльності КВЕД 2005","By types of economic activity CTEA 2005")</f>
        <v>За видами економічної діяльності КВЕД 2005</v>
      </c>
      <c r="B4" s="61" t="str">
        <f>IF('0'!A1=1,"Сільське господарство, мисливство та пов'язані з ними послуги","Agriculture, hunting and related services")</f>
        <v>Сільське господарство, мисливство та пов'язані з ними послуги</v>
      </c>
      <c r="C4" s="64" t="s">
        <v>0</v>
      </c>
      <c r="D4" s="64" t="s">
        <v>0</v>
      </c>
      <c r="E4" s="64" t="s">
        <v>0</v>
      </c>
      <c r="F4" s="64" t="s">
        <v>0</v>
      </c>
      <c r="G4" s="64" t="s">
        <v>0</v>
      </c>
      <c r="H4" s="64" t="s">
        <v>0</v>
      </c>
      <c r="I4" s="64" t="s">
        <v>0</v>
      </c>
      <c r="J4" s="78">
        <v>275.89999999999998</v>
      </c>
      <c r="K4" s="78">
        <v>263.43299999999999</v>
      </c>
      <c r="L4" s="78">
        <v>174.9</v>
      </c>
      <c r="M4" s="78">
        <v>97.9</v>
      </c>
      <c r="N4" s="78">
        <v>85.936999999999998</v>
      </c>
      <c r="O4" s="78">
        <v>66.903999999999996</v>
      </c>
      <c r="P4" s="76">
        <v>40.054000000000002</v>
      </c>
      <c r="Q4" s="76">
        <v>25.597000000000001</v>
      </c>
      <c r="R4" s="76">
        <v>25.943999999999999</v>
      </c>
      <c r="S4" s="64" t="s">
        <v>0</v>
      </c>
      <c r="T4" s="64" t="s">
        <v>0</v>
      </c>
      <c r="U4" s="64" t="s">
        <v>0</v>
      </c>
      <c r="V4" s="64" t="s">
        <v>0</v>
      </c>
      <c r="W4" s="64" t="s">
        <v>0</v>
      </c>
      <c r="X4" s="64" t="s">
        <v>0</v>
      </c>
      <c r="Y4" s="78"/>
    </row>
    <row r="5" spans="1:27" ht="30" hidden="1" customHeight="1" outlineLevel="1">
      <c r="A5" s="147"/>
      <c r="B5" s="62" t="str">
        <f>IF('0'!A1=1,"Лісове господарство та пов'язані з ним послуги","forestry and related services")</f>
        <v>Лісове господарство та пов'язані з ним послуги</v>
      </c>
      <c r="C5" s="64" t="s">
        <v>0</v>
      </c>
      <c r="D5" s="64" t="s">
        <v>0</v>
      </c>
      <c r="E5" s="64" t="s">
        <v>0</v>
      </c>
      <c r="F5" s="64" t="s">
        <v>0</v>
      </c>
      <c r="G5" s="64" t="s">
        <v>0</v>
      </c>
      <c r="H5" s="64" t="s">
        <v>0</v>
      </c>
      <c r="I5" s="64" t="s">
        <v>0</v>
      </c>
      <c r="J5" s="78">
        <v>0.4</v>
      </c>
      <c r="K5" s="78">
        <v>0.55100000000000005</v>
      </c>
      <c r="L5" s="78">
        <v>1.0529999999999999</v>
      </c>
      <c r="M5" s="78">
        <v>0.8</v>
      </c>
      <c r="N5" s="78">
        <v>12.683</v>
      </c>
      <c r="O5" s="78">
        <v>4.383</v>
      </c>
      <c r="P5" s="76">
        <v>0.69399999999999995</v>
      </c>
      <c r="Q5" s="76">
        <v>0.72899999999999998</v>
      </c>
      <c r="R5" s="76">
        <v>1.004</v>
      </c>
      <c r="S5" s="64" t="s">
        <v>0</v>
      </c>
      <c r="T5" s="64" t="s">
        <v>0</v>
      </c>
      <c r="U5" s="64" t="s">
        <v>0</v>
      </c>
      <c r="V5" s="64" t="s">
        <v>0</v>
      </c>
      <c r="W5" s="64" t="s">
        <v>0</v>
      </c>
      <c r="X5" s="64" t="s">
        <v>0</v>
      </c>
      <c r="Y5" s="78"/>
    </row>
    <row r="6" spans="1:27" ht="30" hidden="1" customHeight="1" outlineLevel="1">
      <c r="A6" s="147"/>
      <c r="B6" s="62" t="str">
        <f>IF('0'!A1=1,"Рибальство, рибництво","Fishing, fishery")</f>
        <v>Рибальство, рибництво</v>
      </c>
      <c r="C6" s="64" t="s">
        <v>0</v>
      </c>
      <c r="D6" s="64" t="s">
        <v>0</v>
      </c>
      <c r="E6" s="64" t="s">
        <v>0</v>
      </c>
      <c r="F6" s="64" t="s">
        <v>0</v>
      </c>
      <c r="G6" s="64" t="s">
        <v>0</v>
      </c>
      <c r="H6" s="64" t="s">
        <v>0</v>
      </c>
      <c r="I6" s="64" t="s">
        <v>0</v>
      </c>
      <c r="J6" s="78">
        <v>5.5</v>
      </c>
      <c r="K6" s="78">
        <v>3.141</v>
      </c>
      <c r="L6" s="78">
        <v>2.8959999999999999</v>
      </c>
      <c r="M6" s="78">
        <v>2.2000000000000002</v>
      </c>
      <c r="N6" s="78">
        <v>1.8220000000000001</v>
      </c>
      <c r="O6" s="78">
        <v>3.1110000000000002</v>
      </c>
      <c r="P6" s="76">
        <v>6.0510000000000002</v>
      </c>
      <c r="Q6" s="76">
        <v>4.4880000000000004</v>
      </c>
      <c r="R6" s="76">
        <v>3.9569999999999999</v>
      </c>
      <c r="S6" s="64" t="s">
        <v>0</v>
      </c>
      <c r="T6" s="64" t="s">
        <v>0</v>
      </c>
      <c r="U6" s="64" t="s">
        <v>0</v>
      </c>
      <c r="V6" s="64" t="s">
        <v>0</v>
      </c>
      <c r="W6" s="64" t="s">
        <v>0</v>
      </c>
      <c r="X6" s="64" t="s">
        <v>0</v>
      </c>
      <c r="Y6" s="78"/>
    </row>
    <row r="7" spans="1:27" ht="30" hidden="1" customHeight="1" outlineLevel="1">
      <c r="A7" s="147"/>
      <c r="B7" s="62" t="str">
        <f>IF('0'!A1=1,"Промисловість","Industrial production")</f>
        <v>Промисловість</v>
      </c>
      <c r="C7" s="64" t="s">
        <v>0</v>
      </c>
      <c r="D7" s="64" t="s">
        <v>0</v>
      </c>
      <c r="E7" s="64" t="s">
        <v>0</v>
      </c>
      <c r="F7" s="64" t="s">
        <v>0</v>
      </c>
      <c r="G7" s="64" t="s">
        <v>0</v>
      </c>
      <c r="H7" s="64" t="s">
        <v>0</v>
      </c>
      <c r="I7" s="64" t="s">
        <v>0</v>
      </c>
      <c r="J7" s="78">
        <v>538.4</v>
      </c>
      <c r="K7" s="78">
        <v>442.09699999999998</v>
      </c>
      <c r="L7" s="78">
        <v>403.702</v>
      </c>
      <c r="M7" s="78">
        <v>372.7</v>
      </c>
      <c r="N7" s="78">
        <v>677.03300000000002</v>
      </c>
      <c r="O7" s="78">
        <v>804.99199999999996</v>
      </c>
      <c r="P7" s="76">
        <v>686.16800000000001</v>
      </c>
      <c r="Q7" s="76">
        <v>581.93499999999995</v>
      </c>
      <c r="R7" s="76">
        <v>508.22399999999999</v>
      </c>
      <c r="S7" s="64" t="s">
        <v>0</v>
      </c>
      <c r="T7" s="64" t="s">
        <v>0</v>
      </c>
      <c r="U7" s="64" t="s">
        <v>0</v>
      </c>
      <c r="V7" s="64" t="s">
        <v>0</v>
      </c>
      <c r="W7" s="64" t="s">
        <v>0</v>
      </c>
      <c r="X7" s="64" t="s">
        <v>0</v>
      </c>
      <c r="Y7" s="78"/>
    </row>
    <row r="8" spans="1:27" ht="30" hidden="1" customHeight="1" outlineLevel="1">
      <c r="A8" s="147"/>
      <c r="B8" s="62" t="str">
        <f>IF('0'!A1=1,"Будівництво","Construction")</f>
        <v>Будівництво</v>
      </c>
      <c r="C8" s="64" t="s">
        <v>0</v>
      </c>
      <c r="D8" s="64" t="s">
        <v>0</v>
      </c>
      <c r="E8" s="64" t="s">
        <v>0</v>
      </c>
      <c r="F8" s="64" t="s">
        <v>0</v>
      </c>
      <c r="G8" s="64" t="s">
        <v>0</v>
      </c>
      <c r="H8" s="64" t="s">
        <v>0</v>
      </c>
      <c r="I8" s="64" t="s">
        <v>0</v>
      </c>
      <c r="J8" s="78">
        <v>106</v>
      </c>
      <c r="K8" s="78">
        <v>87.932000000000002</v>
      </c>
      <c r="L8" s="78">
        <v>72.524000000000001</v>
      </c>
      <c r="M8" s="78">
        <v>70.2</v>
      </c>
      <c r="N8" s="78">
        <v>189.68799999999999</v>
      </c>
      <c r="O8" s="78">
        <v>240.72</v>
      </c>
      <c r="P8" s="76">
        <v>178.96600000000001</v>
      </c>
      <c r="Q8" s="76">
        <v>125.41200000000001</v>
      </c>
      <c r="R8" s="76">
        <v>107.765</v>
      </c>
      <c r="S8" s="64" t="s">
        <v>0</v>
      </c>
      <c r="T8" s="64" t="s">
        <v>0</v>
      </c>
      <c r="U8" s="64" t="s">
        <v>0</v>
      </c>
      <c r="V8" s="64" t="s">
        <v>0</v>
      </c>
      <c r="W8" s="64" t="s">
        <v>0</v>
      </c>
      <c r="X8" s="64" t="s">
        <v>0</v>
      </c>
      <c r="Y8" s="78"/>
    </row>
    <row r="9" spans="1:27" ht="30" hidden="1" customHeight="1" outlineLevel="1">
      <c r="A9" s="147"/>
      <c r="B9" s="62" t="str">
        <f>IF('0'!A1=1,"Торгівля; ремонту автомобілів, побутових виробів та предметів особистого вжитку ","Trade; repair of motor vehicles, household appliances and personal demand items")</f>
        <v xml:space="preserve">Торгівля; ремонту автомобілів, побутових виробів та предметів особистого вжитку </v>
      </c>
      <c r="C9" s="64" t="s">
        <v>0</v>
      </c>
      <c r="D9" s="64" t="s">
        <v>0</v>
      </c>
      <c r="E9" s="64" t="s">
        <v>0</v>
      </c>
      <c r="F9" s="64" t="s">
        <v>0</v>
      </c>
      <c r="G9" s="64" t="s">
        <v>0</v>
      </c>
      <c r="H9" s="64" t="s">
        <v>0</v>
      </c>
      <c r="I9" s="64" t="s">
        <v>0</v>
      </c>
      <c r="J9" s="78">
        <v>31.4</v>
      </c>
      <c r="K9" s="78">
        <v>23.975000000000001</v>
      </c>
      <c r="L9" s="78">
        <v>21.053000000000001</v>
      </c>
      <c r="M9" s="78">
        <v>19.899999999999999</v>
      </c>
      <c r="N9" s="78">
        <v>32.253999999999998</v>
      </c>
      <c r="O9" s="78">
        <v>55.148000000000003</v>
      </c>
      <c r="P9" s="76">
        <v>48.506</v>
      </c>
      <c r="Q9" s="76">
        <v>27.109000000000002</v>
      </c>
      <c r="R9" s="76">
        <v>15.278</v>
      </c>
      <c r="S9" s="64" t="s">
        <v>0</v>
      </c>
      <c r="T9" s="64" t="s">
        <v>0</v>
      </c>
      <c r="U9" s="64" t="s">
        <v>0</v>
      </c>
      <c r="V9" s="64" t="s">
        <v>0</v>
      </c>
      <c r="W9" s="64" t="s">
        <v>0</v>
      </c>
      <c r="X9" s="64" t="s">
        <v>0</v>
      </c>
      <c r="Y9" s="78"/>
    </row>
    <row r="10" spans="1:27" ht="30" hidden="1" customHeight="1" outlineLevel="1">
      <c r="A10" s="147"/>
      <c r="B10" s="62" t="str">
        <f>IF('0'!A1=1,"з них роздрібна торгівля  побутовими товарами  та їх ремонт","of which retail trade and repair of household goods")</f>
        <v>з них роздрібна торгівля  побутовими товарами  та їх ремонт</v>
      </c>
      <c r="C10" s="64" t="s">
        <v>0</v>
      </c>
      <c r="D10" s="64" t="s">
        <v>0</v>
      </c>
      <c r="E10" s="64" t="s">
        <v>0</v>
      </c>
      <c r="F10" s="64" t="s">
        <v>0</v>
      </c>
      <c r="G10" s="64" t="s">
        <v>0</v>
      </c>
      <c r="H10" s="64" t="s">
        <v>0</v>
      </c>
      <c r="I10" s="64" t="s">
        <v>0</v>
      </c>
      <c r="J10" s="78"/>
      <c r="K10" s="78">
        <v>3.5470000000000002</v>
      </c>
      <c r="L10" s="78">
        <v>2.6440000000000001</v>
      </c>
      <c r="M10" s="64" t="s">
        <v>0</v>
      </c>
      <c r="N10" s="64" t="s">
        <v>0</v>
      </c>
      <c r="O10" s="64" t="s">
        <v>0</v>
      </c>
      <c r="P10" s="64" t="s">
        <v>0</v>
      </c>
      <c r="Q10" s="64" t="s">
        <v>0</v>
      </c>
      <c r="R10" s="64" t="s">
        <v>0</v>
      </c>
      <c r="S10" s="64" t="s">
        <v>0</v>
      </c>
      <c r="T10" s="64" t="s">
        <v>0</v>
      </c>
      <c r="U10" s="64" t="s">
        <v>0</v>
      </c>
      <c r="V10" s="64" t="s">
        <v>0</v>
      </c>
      <c r="W10" s="64" t="s">
        <v>0</v>
      </c>
      <c r="X10" s="64" t="s">
        <v>0</v>
      </c>
      <c r="Y10" s="40"/>
    </row>
    <row r="11" spans="1:27" ht="30" hidden="1" customHeight="1" outlineLevel="1">
      <c r="A11" s="147"/>
      <c r="B11" s="62" t="str">
        <f>IF('0'!A1=1,"Діяльність готелів та ресторанів","Activity of hotels and restaurants")</f>
        <v>Діяльність готелів та ресторанів</v>
      </c>
      <c r="C11" s="64" t="s">
        <v>0</v>
      </c>
      <c r="D11" s="64" t="s">
        <v>0</v>
      </c>
      <c r="E11" s="64" t="s">
        <v>0</v>
      </c>
      <c r="F11" s="64" t="s">
        <v>0</v>
      </c>
      <c r="G11" s="64" t="s">
        <v>0</v>
      </c>
      <c r="H11" s="64" t="s">
        <v>0</v>
      </c>
      <c r="I11" s="64" t="s">
        <v>0</v>
      </c>
      <c r="J11" s="78">
        <v>3</v>
      </c>
      <c r="K11" s="78">
        <v>1.8480000000000001</v>
      </c>
      <c r="L11" s="78">
        <v>1.522</v>
      </c>
      <c r="M11" s="78">
        <v>1.8</v>
      </c>
      <c r="N11" s="78">
        <v>3.1419999999999999</v>
      </c>
      <c r="O11" s="78">
        <v>7.4050000000000002</v>
      </c>
      <c r="P11" s="76">
        <v>5.7329999999999997</v>
      </c>
      <c r="Q11" s="76">
        <v>2.8380000000000001</v>
      </c>
      <c r="R11" s="76">
        <v>4.1420000000000003</v>
      </c>
      <c r="S11" s="64" t="s">
        <v>0</v>
      </c>
      <c r="T11" s="64" t="s">
        <v>0</v>
      </c>
      <c r="U11" s="64" t="s">
        <v>0</v>
      </c>
      <c r="V11" s="64" t="s">
        <v>0</v>
      </c>
      <c r="W11" s="64" t="s">
        <v>0</v>
      </c>
      <c r="X11" s="64" t="s">
        <v>0</v>
      </c>
      <c r="Y11" s="78"/>
    </row>
    <row r="12" spans="1:27" ht="30" hidden="1" customHeight="1" outlineLevel="1">
      <c r="A12" s="147"/>
      <c r="B12" s="62" t="str">
        <f>IF('0'!A1=1,"Діяльність транспорту та зв'язку","Activity of transport and communications")</f>
        <v>Діяльність транспорту та зв'язку</v>
      </c>
      <c r="C12" s="64" t="s">
        <v>0</v>
      </c>
      <c r="D12" s="64" t="s">
        <v>0</v>
      </c>
      <c r="E12" s="64" t="s">
        <v>0</v>
      </c>
      <c r="F12" s="64" t="s">
        <v>0</v>
      </c>
      <c r="G12" s="64" t="s">
        <v>0</v>
      </c>
      <c r="H12" s="64" t="s">
        <v>0</v>
      </c>
      <c r="I12" s="64" t="s">
        <v>0</v>
      </c>
      <c r="J12" s="78">
        <v>68.099999999999994</v>
      </c>
      <c r="K12" s="78">
        <v>59.765000000000001</v>
      </c>
      <c r="L12" s="78">
        <v>47.258000000000003</v>
      </c>
      <c r="M12" s="78">
        <v>43.1</v>
      </c>
      <c r="N12" s="78">
        <v>74.067999999999998</v>
      </c>
      <c r="O12" s="78">
        <v>115.113</v>
      </c>
      <c r="P12" s="76">
        <v>71.400999999999996</v>
      </c>
      <c r="Q12" s="76">
        <v>39.369999999999997</v>
      </c>
      <c r="R12" s="76">
        <v>69.518000000000001</v>
      </c>
      <c r="S12" s="64" t="s">
        <v>0</v>
      </c>
      <c r="T12" s="64" t="s">
        <v>0</v>
      </c>
      <c r="U12" s="64" t="s">
        <v>0</v>
      </c>
      <c r="V12" s="64" t="s">
        <v>0</v>
      </c>
      <c r="W12" s="64" t="s">
        <v>0</v>
      </c>
      <c r="X12" s="64" t="s">
        <v>0</v>
      </c>
      <c r="Y12" s="78"/>
    </row>
    <row r="13" spans="1:27" ht="30" hidden="1" customHeight="1" outlineLevel="1">
      <c r="A13" s="147"/>
      <c r="B13" s="62" t="str">
        <f>IF('0'!A1=1,"діяльність наземного транспорту","аctivity of surface transport")</f>
        <v>діяльність наземного транспорту</v>
      </c>
      <c r="C13" s="64" t="s">
        <v>0</v>
      </c>
      <c r="D13" s="64" t="s">
        <v>0</v>
      </c>
      <c r="E13" s="64" t="s">
        <v>0</v>
      </c>
      <c r="F13" s="64" t="s">
        <v>0</v>
      </c>
      <c r="G13" s="64" t="s">
        <v>0</v>
      </c>
      <c r="H13" s="64" t="s">
        <v>0</v>
      </c>
      <c r="I13" s="64" t="s">
        <v>0</v>
      </c>
      <c r="J13" s="78"/>
      <c r="K13" s="78">
        <v>39.232999999999997</v>
      </c>
      <c r="L13" s="78">
        <v>29.72</v>
      </c>
      <c r="M13" s="64" t="s">
        <v>0</v>
      </c>
      <c r="N13" s="64" t="s">
        <v>0</v>
      </c>
      <c r="O13" s="64" t="s">
        <v>0</v>
      </c>
      <c r="P13" s="64" t="s">
        <v>0</v>
      </c>
      <c r="Q13" s="64" t="s">
        <v>0</v>
      </c>
      <c r="R13" s="64" t="s">
        <v>0</v>
      </c>
      <c r="S13" s="64" t="s">
        <v>0</v>
      </c>
      <c r="T13" s="64" t="s">
        <v>0</v>
      </c>
      <c r="U13" s="64" t="s">
        <v>0</v>
      </c>
      <c r="V13" s="64" t="s">
        <v>0</v>
      </c>
      <c r="W13" s="64" t="s">
        <v>0</v>
      </c>
      <c r="X13" s="64" t="s">
        <v>0</v>
      </c>
      <c r="Y13" s="40"/>
    </row>
    <row r="14" spans="1:27" ht="30" hidden="1" customHeight="1" outlineLevel="1">
      <c r="A14" s="147"/>
      <c r="B14" s="62" t="str">
        <f>IF('0'!A1=1,"діяльність водного транспорту","аctivity of water transport")</f>
        <v>діяльність водного транспорту</v>
      </c>
      <c r="C14" s="64" t="s">
        <v>0</v>
      </c>
      <c r="D14" s="64" t="s">
        <v>0</v>
      </c>
      <c r="E14" s="64" t="s">
        <v>0</v>
      </c>
      <c r="F14" s="64" t="s">
        <v>0</v>
      </c>
      <c r="G14" s="64" t="s">
        <v>0</v>
      </c>
      <c r="H14" s="64" t="s">
        <v>0</v>
      </c>
      <c r="I14" s="64" t="s">
        <v>0</v>
      </c>
      <c r="J14" s="78"/>
      <c r="K14" s="78">
        <v>5.19</v>
      </c>
      <c r="L14" s="78">
        <v>3.1659999999999999</v>
      </c>
      <c r="M14" s="64" t="s">
        <v>0</v>
      </c>
      <c r="N14" s="64" t="s">
        <v>0</v>
      </c>
      <c r="O14" s="64" t="s">
        <v>0</v>
      </c>
      <c r="P14" s="64" t="s">
        <v>0</v>
      </c>
      <c r="Q14" s="64" t="s">
        <v>0</v>
      </c>
      <c r="R14" s="64" t="s">
        <v>0</v>
      </c>
      <c r="S14" s="64" t="s">
        <v>0</v>
      </c>
      <c r="T14" s="64" t="s">
        <v>0</v>
      </c>
      <c r="U14" s="64" t="s">
        <v>0</v>
      </c>
      <c r="V14" s="64" t="s">
        <v>0</v>
      </c>
      <c r="W14" s="64" t="s">
        <v>0</v>
      </c>
      <c r="X14" s="64" t="s">
        <v>0</v>
      </c>
      <c r="Y14" s="40"/>
    </row>
    <row r="15" spans="1:27" ht="30" hidden="1" customHeight="1" outlineLevel="1">
      <c r="A15" s="147"/>
      <c r="B15" s="62" t="str">
        <f>IF('0'!A1=1,"діяльність авіаційного транспорту","аctivity of air transport")</f>
        <v>діяльність авіаційного транспорту</v>
      </c>
      <c r="C15" s="64" t="s">
        <v>0</v>
      </c>
      <c r="D15" s="64" t="s">
        <v>0</v>
      </c>
      <c r="E15" s="64" t="s">
        <v>0</v>
      </c>
      <c r="F15" s="64" t="s">
        <v>0</v>
      </c>
      <c r="G15" s="64" t="s">
        <v>0</v>
      </c>
      <c r="H15" s="64" t="s">
        <v>0</v>
      </c>
      <c r="I15" s="64" t="s">
        <v>0</v>
      </c>
      <c r="J15" s="78"/>
      <c r="K15" s="78">
        <v>4.2809999999999997</v>
      </c>
      <c r="L15" s="78">
        <v>4.476</v>
      </c>
      <c r="M15" s="64" t="s">
        <v>0</v>
      </c>
      <c r="N15" s="64" t="s">
        <v>0</v>
      </c>
      <c r="O15" s="64" t="s">
        <v>0</v>
      </c>
      <c r="P15" s="64" t="s">
        <v>0</v>
      </c>
      <c r="Q15" s="64" t="s">
        <v>0</v>
      </c>
      <c r="R15" s="64" t="s">
        <v>0</v>
      </c>
      <c r="S15" s="64" t="s">
        <v>0</v>
      </c>
      <c r="T15" s="64" t="s">
        <v>0</v>
      </c>
      <c r="U15" s="64" t="s">
        <v>0</v>
      </c>
      <c r="V15" s="64" t="s">
        <v>0</v>
      </c>
      <c r="W15" s="64" t="s">
        <v>0</v>
      </c>
      <c r="X15" s="64" t="s">
        <v>0</v>
      </c>
      <c r="Y15" s="40"/>
    </row>
    <row r="16" spans="1:27" ht="30" hidden="1" customHeight="1" outlineLevel="1">
      <c r="A16" s="147"/>
      <c r="B16" s="62" t="str">
        <f>IF('0'!A1=1,"додаткові транспортні  послуги та допоміжні операції","аdditional transport services and auxiliary operations")</f>
        <v>додаткові транспортні  послуги та допоміжні операції</v>
      </c>
      <c r="C16" s="64" t="s">
        <v>0</v>
      </c>
      <c r="D16" s="64" t="s">
        <v>0</v>
      </c>
      <c r="E16" s="64" t="s">
        <v>0</v>
      </c>
      <c r="F16" s="64" t="s">
        <v>0</v>
      </c>
      <c r="G16" s="64" t="s">
        <v>0</v>
      </c>
      <c r="H16" s="64" t="s">
        <v>0</v>
      </c>
      <c r="I16" s="64" t="s">
        <v>0</v>
      </c>
      <c r="J16" s="78"/>
      <c r="K16" s="78">
        <v>10.377000000000001</v>
      </c>
      <c r="L16" s="78">
        <v>9.0609999999999999</v>
      </c>
      <c r="M16" s="64" t="s">
        <v>0</v>
      </c>
      <c r="N16" s="64" t="s">
        <v>0</v>
      </c>
      <c r="O16" s="64" t="s">
        <v>0</v>
      </c>
      <c r="P16" s="64" t="s">
        <v>0</v>
      </c>
      <c r="Q16" s="64" t="s">
        <v>0</v>
      </c>
      <c r="R16" s="64" t="s">
        <v>0</v>
      </c>
      <c r="S16" s="64" t="s">
        <v>0</v>
      </c>
      <c r="T16" s="64" t="s">
        <v>0</v>
      </c>
      <c r="U16" s="64" t="s">
        <v>0</v>
      </c>
      <c r="V16" s="64" t="s">
        <v>0</v>
      </c>
      <c r="W16" s="64" t="s">
        <v>0</v>
      </c>
      <c r="X16" s="64" t="s">
        <v>0</v>
      </c>
      <c r="Y16" s="40"/>
    </row>
    <row r="17" spans="1:27" ht="30" hidden="1" customHeight="1" outlineLevel="1">
      <c r="A17" s="147"/>
      <c r="B17" s="62" t="str">
        <f>IF('0'!A1=1,"діяльність пошти та зв’язку","аctivity of mail and communications")</f>
        <v>діяльність пошти та зв’язку</v>
      </c>
      <c r="C17" s="64" t="s">
        <v>0</v>
      </c>
      <c r="D17" s="64" t="s">
        <v>0</v>
      </c>
      <c r="E17" s="64" t="s">
        <v>0</v>
      </c>
      <c r="F17" s="64" t="s">
        <v>0</v>
      </c>
      <c r="G17" s="64" t="s">
        <v>0</v>
      </c>
      <c r="H17" s="64" t="s">
        <v>0</v>
      </c>
      <c r="I17" s="64" t="s">
        <v>0</v>
      </c>
      <c r="J17" s="78"/>
      <c r="K17" s="78">
        <v>0.68400000000000005</v>
      </c>
      <c r="L17" s="78">
        <v>0.83499999999999996</v>
      </c>
      <c r="M17" s="64" t="s">
        <v>0</v>
      </c>
      <c r="N17" s="64" t="s">
        <v>0</v>
      </c>
      <c r="O17" s="64" t="s">
        <v>0</v>
      </c>
      <c r="P17" s="64" t="s">
        <v>0</v>
      </c>
      <c r="Q17" s="64" t="s">
        <v>0</v>
      </c>
      <c r="R17" s="64" t="s">
        <v>0</v>
      </c>
      <c r="S17" s="64" t="s">
        <v>0</v>
      </c>
      <c r="T17" s="64" t="s">
        <v>0</v>
      </c>
      <c r="U17" s="64" t="s">
        <v>0</v>
      </c>
      <c r="V17" s="64" t="s">
        <v>0</v>
      </c>
      <c r="W17" s="64" t="s">
        <v>0</v>
      </c>
      <c r="X17" s="64" t="s">
        <v>0</v>
      </c>
      <c r="Y17" s="40"/>
    </row>
    <row r="18" spans="1:27" ht="30" hidden="1" customHeight="1" outlineLevel="1">
      <c r="A18" s="147"/>
      <c r="B18" s="62" t="str">
        <f>IF('0'!A1=1,"Фінансова діяльність","Financial activity")</f>
        <v>Фінансова діяльність</v>
      </c>
      <c r="C18" s="64" t="s">
        <v>0</v>
      </c>
      <c r="D18" s="64" t="s">
        <v>0</v>
      </c>
      <c r="E18" s="64" t="s">
        <v>0</v>
      </c>
      <c r="F18" s="64" t="s">
        <v>0</v>
      </c>
      <c r="G18" s="64" t="s">
        <v>0</v>
      </c>
      <c r="H18" s="64" t="s">
        <v>0</v>
      </c>
      <c r="I18" s="64" t="s">
        <v>0</v>
      </c>
      <c r="J18" s="78">
        <v>2.2000000000000002</v>
      </c>
      <c r="K18" s="78">
        <v>3.5510000000000002</v>
      </c>
      <c r="L18" s="78">
        <v>2.7290000000000001</v>
      </c>
      <c r="M18" s="78">
        <v>1.8</v>
      </c>
      <c r="N18" s="78">
        <v>2.3290000000000002</v>
      </c>
      <c r="O18" s="78">
        <v>5.0640000000000001</v>
      </c>
      <c r="P18" s="76">
        <v>5.319</v>
      </c>
      <c r="Q18" s="76">
        <v>3.0950000000000002</v>
      </c>
      <c r="R18" s="76">
        <v>3.1880000000000002</v>
      </c>
      <c r="S18" s="64" t="s">
        <v>0</v>
      </c>
      <c r="T18" s="64" t="s">
        <v>0</v>
      </c>
      <c r="U18" s="64" t="s">
        <v>0</v>
      </c>
      <c r="V18" s="64" t="s">
        <v>0</v>
      </c>
      <c r="W18" s="64" t="s">
        <v>0</v>
      </c>
      <c r="X18" s="64" t="s">
        <v>0</v>
      </c>
      <c r="Y18" s="78"/>
    </row>
    <row r="19" spans="1:27" ht="30" hidden="1" customHeight="1" outlineLevel="1">
      <c r="A19" s="147"/>
      <c r="B19" s="62" t="str">
        <f>IF('0'!A1=1,"Операції з нерухомим майном, оренда, інжиніринг та надання послуг підприємцям","Real estate activities, renting, engineering and provision of services to businessmen")</f>
        <v>Операції з нерухомим майном, оренда, інжиніринг та надання послуг підприємцям</v>
      </c>
      <c r="C19" s="64" t="s">
        <v>0</v>
      </c>
      <c r="D19" s="64" t="s">
        <v>0</v>
      </c>
      <c r="E19" s="64" t="s">
        <v>0</v>
      </c>
      <c r="F19" s="64" t="s">
        <v>0</v>
      </c>
      <c r="G19" s="64" t="s">
        <v>0</v>
      </c>
      <c r="H19" s="64" t="s">
        <v>0</v>
      </c>
      <c r="I19" s="64" t="s">
        <v>0</v>
      </c>
      <c r="J19" s="78">
        <v>59.7</v>
      </c>
      <c r="K19" s="78">
        <v>55.643999999999998</v>
      </c>
      <c r="L19" s="78">
        <v>60.063000000000002</v>
      </c>
      <c r="M19" s="78">
        <v>44.3</v>
      </c>
      <c r="N19" s="78">
        <v>81.718000000000004</v>
      </c>
      <c r="O19" s="78">
        <v>112.84099999999999</v>
      </c>
      <c r="P19" s="76">
        <v>128.18100000000001</v>
      </c>
      <c r="Q19" s="76">
        <v>122.208</v>
      </c>
      <c r="R19" s="76">
        <v>116.712</v>
      </c>
      <c r="S19" s="64" t="s">
        <v>0</v>
      </c>
      <c r="T19" s="64" t="s">
        <v>0</v>
      </c>
      <c r="U19" s="64" t="s">
        <v>0</v>
      </c>
      <c r="V19" s="64" t="s">
        <v>0</v>
      </c>
      <c r="W19" s="64" t="s">
        <v>0</v>
      </c>
      <c r="X19" s="64" t="s">
        <v>0</v>
      </c>
      <c r="Y19" s="78"/>
    </row>
    <row r="20" spans="1:27" ht="30" hidden="1" customHeight="1" outlineLevel="1">
      <c r="A20" s="147"/>
      <c r="B20" s="62" t="str">
        <f>IF('0'!A1=1,"з них дослідження і розробки","of which research and developments")</f>
        <v>з них дослідження і розробки</v>
      </c>
      <c r="C20" s="64" t="s">
        <v>0</v>
      </c>
      <c r="D20" s="64" t="s">
        <v>0</v>
      </c>
      <c r="E20" s="64" t="s">
        <v>0</v>
      </c>
      <c r="F20" s="64" t="s">
        <v>0</v>
      </c>
      <c r="G20" s="64" t="s">
        <v>0</v>
      </c>
      <c r="H20" s="64" t="s">
        <v>0</v>
      </c>
      <c r="I20" s="64" t="s">
        <v>0</v>
      </c>
      <c r="J20" s="78">
        <v>13.9</v>
      </c>
      <c r="K20" s="78">
        <v>12.797000000000001</v>
      </c>
      <c r="L20" s="78">
        <v>17.693000000000001</v>
      </c>
      <c r="M20" s="78">
        <v>19.100000000000001</v>
      </c>
      <c r="N20" s="78">
        <v>35.468000000000004</v>
      </c>
      <c r="O20" s="78">
        <v>42.728000000000002</v>
      </c>
      <c r="P20" s="76">
        <v>54.753999999999998</v>
      </c>
      <c r="Q20" s="76">
        <v>53.838000000000001</v>
      </c>
      <c r="R20" s="76">
        <v>49.185000000000002</v>
      </c>
      <c r="S20" s="64" t="s">
        <v>0</v>
      </c>
      <c r="T20" s="64" t="s">
        <v>0</v>
      </c>
      <c r="U20" s="64" t="s">
        <v>0</v>
      </c>
      <c r="V20" s="64" t="s">
        <v>0</v>
      </c>
      <c r="W20" s="64" t="s">
        <v>0</v>
      </c>
      <c r="X20" s="64" t="s">
        <v>0</v>
      </c>
      <c r="Y20" s="78"/>
    </row>
    <row r="21" spans="1:27" ht="30" hidden="1" customHeight="1" outlineLevel="1">
      <c r="A21" s="147"/>
      <c r="B21" s="62" t="str">
        <f>IF('0'!A1=1,"Державне управління","Public administration")</f>
        <v>Державне управління</v>
      </c>
      <c r="C21" s="64" t="s">
        <v>0</v>
      </c>
      <c r="D21" s="64" t="s">
        <v>0</v>
      </c>
      <c r="E21" s="64" t="s">
        <v>0</v>
      </c>
      <c r="F21" s="64" t="s">
        <v>0</v>
      </c>
      <c r="G21" s="64" t="s">
        <v>0</v>
      </c>
      <c r="H21" s="64" t="s">
        <v>0</v>
      </c>
      <c r="I21" s="64" t="s">
        <v>0</v>
      </c>
      <c r="J21" s="78">
        <v>0.5</v>
      </c>
      <c r="K21" s="78">
        <v>0.63500000000000001</v>
      </c>
      <c r="L21" s="78">
        <v>1.1579999999999999</v>
      </c>
      <c r="M21" s="78">
        <v>0.4</v>
      </c>
      <c r="N21" s="78">
        <v>1.2689999999999999</v>
      </c>
      <c r="O21" s="78">
        <v>2.6640000000000001</v>
      </c>
      <c r="P21" s="76">
        <v>2.9889999999999999</v>
      </c>
      <c r="Q21" s="76">
        <v>3.4889999999999999</v>
      </c>
      <c r="R21" s="76">
        <v>2.3090000000000002</v>
      </c>
      <c r="S21" s="64" t="s">
        <v>0</v>
      </c>
      <c r="T21" s="64" t="s">
        <v>0</v>
      </c>
      <c r="U21" s="64" t="s">
        <v>0</v>
      </c>
      <c r="V21" s="64" t="s">
        <v>0</v>
      </c>
      <c r="W21" s="64" t="s">
        <v>0</v>
      </c>
      <c r="X21" s="64" t="s">
        <v>0</v>
      </c>
      <c r="Y21" s="78"/>
    </row>
    <row r="22" spans="1:27" ht="30" hidden="1" customHeight="1" outlineLevel="1">
      <c r="A22" s="147"/>
      <c r="B22" s="62" t="str">
        <f>IF('0'!A1=1,"Освіта","Education")</f>
        <v>Освіта</v>
      </c>
      <c r="C22" s="64" t="s">
        <v>0</v>
      </c>
      <c r="D22" s="64" t="s">
        <v>0</v>
      </c>
      <c r="E22" s="64" t="s">
        <v>0</v>
      </c>
      <c r="F22" s="64" t="s">
        <v>0</v>
      </c>
      <c r="G22" s="64" t="s">
        <v>0</v>
      </c>
      <c r="H22" s="64" t="s">
        <v>0</v>
      </c>
      <c r="I22" s="64" t="s">
        <v>0</v>
      </c>
      <c r="J22" s="78">
        <v>1.5</v>
      </c>
      <c r="K22" s="78">
        <v>1.3140000000000001</v>
      </c>
      <c r="L22" s="78">
        <v>1.4890000000000001</v>
      </c>
      <c r="M22" s="78">
        <v>1.5</v>
      </c>
      <c r="N22" s="78">
        <v>3.8479999999999999</v>
      </c>
      <c r="O22" s="78">
        <v>6</v>
      </c>
      <c r="P22" s="76">
        <v>4.4649999999999999</v>
      </c>
      <c r="Q22" s="76">
        <v>5.2670000000000003</v>
      </c>
      <c r="R22" s="76">
        <v>4.6950000000000003</v>
      </c>
      <c r="S22" s="64" t="s">
        <v>0</v>
      </c>
      <c r="T22" s="64" t="s">
        <v>0</v>
      </c>
      <c r="U22" s="64" t="s">
        <v>0</v>
      </c>
      <c r="V22" s="64" t="s">
        <v>0</v>
      </c>
      <c r="W22" s="64" t="s">
        <v>0</v>
      </c>
      <c r="X22" s="64" t="s">
        <v>0</v>
      </c>
      <c r="Y22" s="78"/>
    </row>
    <row r="23" spans="1:27" ht="30" hidden="1" customHeight="1" outlineLevel="1">
      <c r="A23" s="147"/>
      <c r="B23" s="62" t="str">
        <f>IF('0'!A1=1,"Охорона здоров’я та надання соціальної допомоги","Health care and provision of social aid")</f>
        <v>Охорона здоров’я та надання соціальної допомоги</v>
      </c>
      <c r="C23" s="64" t="s">
        <v>0</v>
      </c>
      <c r="D23" s="64" t="s">
        <v>0</v>
      </c>
      <c r="E23" s="64" t="s">
        <v>0</v>
      </c>
      <c r="F23" s="64" t="s">
        <v>0</v>
      </c>
      <c r="G23" s="64" t="s">
        <v>0</v>
      </c>
      <c r="H23" s="64" t="s">
        <v>0</v>
      </c>
      <c r="I23" s="64" t="s">
        <v>0</v>
      </c>
      <c r="J23" s="78">
        <v>2.5</v>
      </c>
      <c r="K23" s="78">
        <v>2.94</v>
      </c>
      <c r="L23" s="78">
        <v>2.496</v>
      </c>
      <c r="M23" s="78">
        <v>2.4</v>
      </c>
      <c r="N23" s="78">
        <v>7.06</v>
      </c>
      <c r="O23" s="78">
        <v>12.707000000000001</v>
      </c>
      <c r="P23" s="76">
        <v>7.9480000000000004</v>
      </c>
      <c r="Q23" s="76">
        <v>6.6630000000000003</v>
      </c>
      <c r="R23" s="76">
        <v>8.5790000000000006</v>
      </c>
      <c r="S23" s="64" t="s">
        <v>0</v>
      </c>
      <c r="T23" s="64" t="s">
        <v>0</v>
      </c>
      <c r="U23" s="64" t="s">
        <v>0</v>
      </c>
      <c r="V23" s="64" t="s">
        <v>0</v>
      </c>
      <c r="W23" s="64" t="s">
        <v>0</v>
      </c>
      <c r="X23" s="64" t="s">
        <v>0</v>
      </c>
      <c r="Y23" s="78"/>
    </row>
    <row r="24" spans="1:27" ht="30" hidden="1" customHeight="1" outlineLevel="1">
      <c r="A24" s="147"/>
      <c r="B24" s="62" t="str">
        <f>IF('0'!A1=1,"Надання комунальних та індивідуальниї послуг; діяльність у сфері культури та спорту","Provision of communal and individual services; cultural and sporting activity")</f>
        <v>Надання комунальних та індивідуальниї послуг; діяльність у сфері культури та спорту</v>
      </c>
      <c r="C24" s="64" t="s">
        <v>0</v>
      </c>
      <c r="D24" s="64" t="s">
        <v>0</v>
      </c>
      <c r="E24" s="64" t="s">
        <v>0</v>
      </c>
      <c r="F24" s="64" t="s">
        <v>0</v>
      </c>
      <c r="G24" s="64" t="s">
        <v>0</v>
      </c>
      <c r="H24" s="64" t="s">
        <v>0</v>
      </c>
      <c r="I24" s="64" t="s">
        <v>0</v>
      </c>
      <c r="J24" s="78">
        <v>16.100000000000001</v>
      </c>
      <c r="K24" s="78">
        <v>13.505000000000001</v>
      </c>
      <c r="L24" s="78">
        <v>13.532</v>
      </c>
      <c r="M24" s="78">
        <v>9.6999999999999993</v>
      </c>
      <c r="N24" s="78">
        <v>15.824999999999999</v>
      </c>
      <c r="O24" s="78">
        <v>36.277000000000001</v>
      </c>
      <c r="P24" s="76">
        <v>31.597000000000001</v>
      </c>
      <c r="Q24" s="76">
        <v>29.164999999999999</v>
      </c>
      <c r="R24" s="76">
        <v>22.387</v>
      </c>
      <c r="S24" s="64" t="s">
        <v>0</v>
      </c>
      <c r="T24" s="64" t="s">
        <v>0</v>
      </c>
      <c r="U24" s="64" t="s">
        <v>0</v>
      </c>
      <c r="V24" s="64" t="s">
        <v>0</v>
      </c>
      <c r="W24" s="64" t="s">
        <v>0</v>
      </c>
      <c r="X24" s="64" t="s">
        <v>0</v>
      </c>
      <c r="Y24" s="78"/>
    </row>
    <row r="25" spans="1:27" ht="30" hidden="1" customHeight="1" outlineLevel="1">
      <c r="A25" s="148"/>
      <c r="B25" s="63" t="str">
        <f>IF('0'!A1=1," з них діяльність у сфері культури, спорту, відпочинку та розваг","of which culture, sport, leisure and entertainment")</f>
        <v xml:space="preserve"> з них діяльність у сфері культури, спорту, відпочинку та розваг</v>
      </c>
      <c r="C25" s="64" t="s">
        <v>0</v>
      </c>
      <c r="D25" s="64" t="s">
        <v>0</v>
      </c>
      <c r="E25" s="64" t="s">
        <v>0</v>
      </c>
      <c r="F25" s="64" t="s">
        <v>0</v>
      </c>
      <c r="G25" s="64" t="s">
        <v>0</v>
      </c>
      <c r="H25" s="64" t="s">
        <v>0</v>
      </c>
      <c r="I25" s="64" t="s">
        <v>0</v>
      </c>
      <c r="J25" s="78">
        <v>3.4</v>
      </c>
      <c r="K25" s="78">
        <v>3.1589999999999998</v>
      </c>
      <c r="L25" s="78">
        <v>3.7770000000000001</v>
      </c>
      <c r="M25" s="78">
        <v>4.2</v>
      </c>
      <c r="N25" s="78">
        <v>6</v>
      </c>
      <c r="O25" s="78">
        <v>5.8650000000000002</v>
      </c>
      <c r="P25" s="76">
        <v>3.14</v>
      </c>
      <c r="Q25" s="76">
        <v>1.339</v>
      </c>
      <c r="R25" s="76">
        <v>1.597</v>
      </c>
      <c r="S25" s="64" t="s">
        <v>0</v>
      </c>
      <c r="T25" s="64" t="s">
        <v>0</v>
      </c>
      <c r="U25" s="64" t="s">
        <v>0</v>
      </c>
      <c r="V25" s="64" t="s">
        <v>0</v>
      </c>
      <c r="W25" s="64" t="s">
        <v>0</v>
      </c>
      <c r="X25" s="64" t="s">
        <v>0</v>
      </c>
      <c r="Y25" s="78"/>
    </row>
    <row r="26" spans="1:27" ht="58.5" customHeight="1" collapsed="1">
      <c r="A26" s="149" t="str">
        <f>IF('0'!A1=1,"Заборгованість з виплати заробітної плати на початок року (млн. грн) КВЕД 2010","Wage arrears at the beginning of the year (mln. UAH) CTEA 2010")</f>
        <v>Заборгованість з виплати заробітної плати на початок року (млн. грн) КВЕД 2010</v>
      </c>
      <c r="B26" s="150"/>
      <c r="C26" s="77" t="s">
        <v>0</v>
      </c>
      <c r="D26" s="77" t="s">
        <v>0</v>
      </c>
      <c r="E26" s="89" t="s">
        <v>0</v>
      </c>
      <c r="F26" s="89" t="s">
        <v>0</v>
      </c>
      <c r="G26" s="89" t="s">
        <v>0</v>
      </c>
      <c r="H26" s="89" t="s">
        <v>0</v>
      </c>
      <c r="I26" s="89" t="s">
        <v>0</v>
      </c>
      <c r="J26" s="89" t="s">
        <v>0</v>
      </c>
      <c r="K26" s="89" t="s">
        <v>0</v>
      </c>
      <c r="L26" s="89" t="s">
        <v>0</v>
      </c>
      <c r="M26" s="89" t="s">
        <v>0</v>
      </c>
      <c r="N26" s="89" t="s">
        <v>0</v>
      </c>
      <c r="O26" s="89" t="s">
        <v>0</v>
      </c>
      <c r="P26" s="89" t="s">
        <v>0</v>
      </c>
      <c r="Q26" s="89" t="s">
        <v>0</v>
      </c>
      <c r="R26" s="89" t="s">
        <v>0</v>
      </c>
      <c r="S26" s="88">
        <v>808.16700000000003</v>
      </c>
      <c r="T26" s="112">
        <v>1320.1079999999999</v>
      </c>
      <c r="U26" s="113">
        <v>1880.7619999999999</v>
      </c>
      <c r="V26" s="113">
        <v>1790.9739999999999</v>
      </c>
      <c r="W26" s="113">
        <v>2368.3960000000002</v>
      </c>
      <c r="X26" s="129">
        <v>2645.1210000000001</v>
      </c>
      <c r="Y26" s="129">
        <v>3034.4119999999998</v>
      </c>
      <c r="Z26" s="129">
        <v>3137</v>
      </c>
      <c r="AA26" s="129">
        <v>3207.1</v>
      </c>
    </row>
    <row r="27" spans="1:27" ht="30" customHeight="1">
      <c r="A27" s="146" t="str">
        <f>IF('0'!A1=1,"За видами економічної діяльності КВЕД 2010","By types of economic activity CTEA 2010")</f>
        <v>За видами економічної діяльності КВЕД 2010</v>
      </c>
      <c r="B27" s="65" t="str">
        <f>IF('0'!A1=1,"Сільське господарство, лісове господарство та рибне господарство","Agriculture, forestry and fishing")</f>
        <v>Сільське господарство, лісове господарство та рибне господарство</v>
      </c>
      <c r="C27" s="64" t="s">
        <v>0</v>
      </c>
      <c r="D27" s="64" t="s">
        <v>0</v>
      </c>
      <c r="E27" s="64" t="s">
        <v>0</v>
      </c>
      <c r="F27" s="64" t="s">
        <v>0</v>
      </c>
      <c r="G27" s="64" t="s">
        <v>0</v>
      </c>
      <c r="H27" s="64" t="s">
        <v>0</v>
      </c>
      <c r="I27" s="64" t="s">
        <v>0</v>
      </c>
      <c r="J27" s="64" t="s">
        <v>0</v>
      </c>
      <c r="K27" s="64" t="s">
        <v>0</v>
      </c>
      <c r="L27" s="64" t="s">
        <v>0</v>
      </c>
      <c r="M27" s="64" t="s">
        <v>0</v>
      </c>
      <c r="N27" s="64" t="s">
        <v>0</v>
      </c>
      <c r="O27" s="64" t="s">
        <v>0</v>
      </c>
      <c r="P27" s="64" t="s">
        <v>0</v>
      </c>
      <c r="Q27" s="64" t="s">
        <v>0</v>
      </c>
      <c r="R27" s="64" t="s">
        <v>0</v>
      </c>
      <c r="S27" s="76">
        <v>26.524999999999999</v>
      </c>
      <c r="T27" s="86">
        <v>20.731999999999999</v>
      </c>
      <c r="U27" s="114">
        <v>9.9809999999999999</v>
      </c>
      <c r="V27" s="125">
        <v>13.6</v>
      </c>
      <c r="W27" s="125">
        <v>16.152000000000001</v>
      </c>
      <c r="X27" s="130">
        <v>20.753</v>
      </c>
      <c r="Y27" s="130">
        <v>29.5</v>
      </c>
      <c r="Z27" s="130">
        <v>54</v>
      </c>
      <c r="AA27" s="130">
        <v>45.3</v>
      </c>
    </row>
    <row r="28" spans="1:27" ht="30" customHeight="1">
      <c r="A28" s="147"/>
      <c r="B28" s="66" t="str">
        <f>IF('0'!A1=1,"з них сільське господарство","of which agriculture")</f>
        <v>з них сільське господарство</v>
      </c>
      <c r="C28" s="64" t="s">
        <v>0</v>
      </c>
      <c r="D28" s="64" t="s">
        <v>0</v>
      </c>
      <c r="E28" s="64" t="s">
        <v>0</v>
      </c>
      <c r="F28" s="64" t="s">
        <v>0</v>
      </c>
      <c r="G28" s="64" t="s">
        <v>0</v>
      </c>
      <c r="H28" s="64" t="s">
        <v>0</v>
      </c>
      <c r="I28" s="64" t="s">
        <v>0</v>
      </c>
      <c r="J28" s="64" t="s">
        <v>0</v>
      </c>
      <c r="K28" s="64" t="s">
        <v>0</v>
      </c>
      <c r="L28" s="64" t="s">
        <v>0</v>
      </c>
      <c r="M28" s="64" t="s">
        <v>0</v>
      </c>
      <c r="N28" s="64" t="s">
        <v>0</v>
      </c>
      <c r="O28" s="64" t="s">
        <v>0</v>
      </c>
      <c r="P28" s="64" t="s">
        <v>0</v>
      </c>
      <c r="Q28" s="64" t="s">
        <v>0</v>
      </c>
      <c r="R28" s="64" t="s">
        <v>0</v>
      </c>
      <c r="S28" s="76">
        <v>20.459</v>
      </c>
      <c r="T28" s="86">
        <v>18.167999999999999</v>
      </c>
      <c r="U28" s="114">
        <v>8.3650000000000002</v>
      </c>
      <c r="V28" s="125">
        <v>10.53</v>
      </c>
      <c r="W28" s="125">
        <v>10.816000000000001</v>
      </c>
      <c r="X28" s="131">
        <v>13.147</v>
      </c>
      <c r="Y28" s="133">
        <v>19.245000000000001</v>
      </c>
      <c r="Z28" s="133">
        <v>31</v>
      </c>
      <c r="AA28" s="133">
        <v>28.3</v>
      </c>
    </row>
    <row r="29" spans="1:27" ht="30" customHeight="1">
      <c r="A29" s="147"/>
      <c r="B29" s="66" t="str">
        <f>IF('0'!A1=1,"Промисловість","Manufacturing")</f>
        <v>Промисловість</v>
      </c>
      <c r="C29" s="64" t="s">
        <v>0</v>
      </c>
      <c r="D29" s="64" t="s">
        <v>0</v>
      </c>
      <c r="E29" s="64" t="s">
        <v>0</v>
      </c>
      <c r="F29" s="64" t="s">
        <v>0</v>
      </c>
      <c r="G29" s="64" t="s">
        <v>0</v>
      </c>
      <c r="H29" s="64" t="s">
        <v>0</v>
      </c>
      <c r="I29" s="64" t="s">
        <v>0</v>
      </c>
      <c r="J29" s="64" t="s">
        <v>0</v>
      </c>
      <c r="K29" s="64" t="s">
        <v>0</v>
      </c>
      <c r="L29" s="64" t="s">
        <v>0</v>
      </c>
      <c r="M29" s="64" t="s">
        <v>0</v>
      </c>
      <c r="N29" s="64" t="s">
        <v>0</v>
      </c>
      <c r="O29" s="64" t="s">
        <v>0</v>
      </c>
      <c r="P29" s="64" t="s">
        <v>0</v>
      </c>
      <c r="Q29" s="64" t="s">
        <v>0</v>
      </c>
      <c r="R29" s="64" t="s">
        <v>0</v>
      </c>
      <c r="S29" s="76">
        <v>344.68400000000003</v>
      </c>
      <c r="T29" s="86">
        <v>789.28800000000001</v>
      </c>
      <c r="U29" s="114">
        <v>1352.6959999999999</v>
      </c>
      <c r="V29" s="125">
        <v>1320.4849999999999</v>
      </c>
      <c r="W29" s="125">
        <v>1844.4449999999999</v>
      </c>
      <c r="X29" s="130">
        <v>2090.2199999999998</v>
      </c>
      <c r="Y29" s="130">
        <v>2412.36</v>
      </c>
      <c r="Z29" s="130">
        <v>2299</v>
      </c>
      <c r="AA29" s="130">
        <v>2409.8000000000002</v>
      </c>
    </row>
    <row r="30" spans="1:27" ht="30" customHeight="1">
      <c r="A30" s="147"/>
      <c r="B30" s="66" t="str">
        <f>IF('0'!A1=1,"Будівництво","Construction")</f>
        <v>Будівництво</v>
      </c>
      <c r="C30" s="64" t="s">
        <v>0</v>
      </c>
      <c r="D30" s="64" t="s">
        <v>0</v>
      </c>
      <c r="E30" s="64" t="s">
        <v>0</v>
      </c>
      <c r="F30" s="64" t="s">
        <v>0</v>
      </c>
      <c r="G30" s="64" t="s">
        <v>0</v>
      </c>
      <c r="H30" s="64" t="s">
        <v>0</v>
      </c>
      <c r="I30" s="64" t="s">
        <v>0</v>
      </c>
      <c r="J30" s="64" t="s">
        <v>0</v>
      </c>
      <c r="K30" s="64" t="s">
        <v>0</v>
      </c>
      <c r="L30" s="64" t="s">
        <v>0</v>
      </c>
      <c r="M30" s="64" t="s">
        <v>0</v>
      </c>
      <c r="N30" s="64" t="s">
        <v>0</v>
      </c>
      <c r="O30" s="64" t="s">
        <v>0</v>
      </c>
      <c r="P30" s="64" t="s">
        <v>0</v>
      </c>
      <c r="Q30" s="64" t="s">
        <v>0</v>
      </c>
      <c r="R30" s="64" t="s">
        <v>0</v>
      </c>
      <c r="S30" s="76">
        <v>61.225999999999999</v>
      </c>
      <c r="T30" s="86">
        <v>65.403999999999996</v>
      </c>
      <c r="U30" s="114">
        <v>98.006</v>
      </c>
      <c r="V30" s="125">
        <v>74.201999999999998</v>
      </c>
      <c r="W30" s="125">
        <v>88.159000000000006</v>
      </c>
      <c r="X30" s="130">
        <v>72.085999999999999</v>
      </c>
      <c r="Y30" s="130">
        <v>43.276000000000003</v>
      </c>
      <c r="Z30" s="130">
        <v>44</v>
      </c>
      <c r="AA30" s="130">
        <v>94.7</v>
      </c>
    </row>
    <row r="31" spans="1:27" ht="30" customHeight="1">
      <c r="A31" s="147"/>
      <c r="B31" s="66" t="str">
        <f>IF('0'!A1=1,"Оптова та роздрібна торгівля; ремонт  автотранспортних засобів і мотоциклів","Wholesale and retail trade; repair of motor vehicles and motorcycles")</f>
        <v>Оптова та роздрібна торгівля; ремонт  автотранспортних засобів і мотоциклів</v>
      </c>
      <c r="C31" s="64" t="s">
        <v>0</v>
      </c>
      <c r="D31" s="64" t="s">
        <v>0</v>
      </c>
      <c r="E31" s="64" t="s">
        <v>0</v>
      </c>
      <c r="F31" s="64" t="s">
        <v>0</v>
      </c>
      <c r="G31" s="64" t="s">
        <v>0</v>
      </c>
      <c r="H31" s="64" t="s">
        <v>0</v>
      </c>
      <c r="I31" s="64" t="s">
        <v>0</v>
      </c>
      <c r="J31" s="64" t="s">
        <v>0</v>
      </c>
      <c r="K31" s="64" t="s">
        <v>0</v>
      </c>
      <c r="L31" s="64" t="s">
        <v>0</v>
      </c>
      <c r="M31" s="64" t="s">
        <v>0</v>
      </c>
      <c r="N31" s="64" t="s">
        <v>0</v>
      </c>
      <c r="O31" s="64" t="s">
        <v>0</v>
      </c>
      <c r="P31" s="64" t="s">
        <v>0</v>
      </c>
      <c r="Q31" s="64" t="s">
        <v>0</v>
      </c>
      <c r="R31" s="64" t="s">
        <v>0</v>
      </c>
      <c r="S31" s="76">
        <v>14.775</v>
      </c>
      <c r="T31" s="86">
        <v>17.405999999999999</v>
      </c>
      <c r="U31" s="114">
        <v>15.334</v>
      </c>
      <c r="V31" s="125">
        <v>19.684999999999999</v>
      </c>
      <c r="W31" s="125">
        <v>22.303999999999998</v>
      </c>
      <c r="X31" s="130">
        <v>28.605</v>
      </c>
      <c r="Y31" s="130">
        <v>40.82</v>
      </c>
      <c r="Z31" s="130">
        <v>38</v>
      </c>
      <c r="AA31" s="130">
        <v>32.4</v>
      </c>
    </row>
    <row r="32" spans="1:27" ht="30" customHeight="1">
      <c r="A32" s="147"/>
      <c r="B32" s="66" t="str">
        <f>IF('0'!A1=1,"Транспорт, складське господарство,  поштова та кур’єрська діяльність","Transportation and warehousing, postal and courier activities")</f>
        <v>Транспорт, складське господарство,  поштова та кур’єрська діяльність</v>
      </c>
      <c r="C32" s="64" t="s">
        <v>0</v>
      </c>
      <c r="D32" s="64" t="s">
        <v>0</v>
      </c>
      <c r="E32" s="64" t="s">
        <v>0</v>
      </c>
      <c r="F32" s="64" t="s">
        <v>0</v>
      </c>
      <c r="G32" s="64" t="s">
        <v>0</v>
      </c>
      <c r="H32" s="64" t="s">
        <v>0</v>
      </c>
      <c r="I32" s="64" t="s">
        <v>0</v>
      </c>
      <c r="J32" s="64" t="s">
        <v>0</v>
      </c>
      <c r="K32" s="64" t="s">
        <v>0</v>
      </c>
      <c r="L32" s="64" t="s">
        <v>0</v>
      </c>
      <c r="M32" s="64" t="s">
        <v>0</v>
      </c>
      <c r="N32" s="64" t="s">
        <v>0</v>
      </c>
      <c r="O32" s="64" t="s">
        <v>0</v>
      </c>
      <c r="P32" s="64" t="s">
        <v>0</v>
      </c>
      <c r="Q32" s="64" t="s">
        <v>0</v>
      </c>
      <c r="R32" s="64" t="s">
        <v>0</v>
      </c>
      <c r="S32" s="76">
        <v>211.52199999999999</v>
      </c>
      <c r="T32" s="86">
        <v>209.46199999999999</v>
      </c>
      <c r="U32" s="114">
        <v>205.78899999999999</v>
      </c>
      <c r="V32" s="125">
        <v>176.74100000000001</v>
      </c>
      <c r="W32" s="125">
        <v>179.79400000000001</v>
      </c>
      <c r="X32" s="130">
        <v>186.89599999999999</v>
      </c>
      <c r="Y32" s="130">
        <v>210.17699999999999</v>
      </c>
      <c r="Z32" s="130">
        <v>277</v>
      </c>
      <c r="AA32" s="130">
        <v>201.7</v>
      </c>
    </row>
    <row r="33" spans="1:27" ht="30" customHeight="1">
      <c r="A33" s="147"/>
      <c r="B33" s="66" t="str">
        <f>IF('0'!A1=1,"Тимчасове розміщування й  організація харчування","Accommodation and food service activities")</f>
        <v>Тимчасове розміщування й  організація харчування</v>
      </c>
      <c r="C33" s="64" t="s">
        <v>0</v>
      </c>
      <c r="D33" s="64" t="s">
        <v>0</v>
      </c>
      <c r="E33" s="64" t="s">
        <v>0</v>
      </c>
      <c r="F33" s="64" t="s">
        <v>0</v>
      </c>
      <c r="G33" s="64" t="s">
        <v>0</v>
      </c>
      <c r="H33" s="64" t="s">
        <v>0</v>
      </c>
      <c r="I33" s="64" t="s">
        <v>0</v>
      </c>
      <c r="J33" s="64" t="s">
        <v>0</v>
      </c>
      <c r="K33" s="64" t="s">
        <v>0</v>
      </c>
      <c r="L33" s="64" t="s">
        <v>0</v>
      </c>
      <c r="M33" s="64" t="s">
        <v>0</v>
      </c>
      <c r="N33" s="64" t="s">
        <v>0</v>
      </c>
      <c r="O33" s="64" t="s">
        <v>0</v>
      </c>
      <c r="P33" s="64" t="s">
        <v>0</v>
      </c>
      <c r="Q33" s="64" t="s">
        <v>0</v>
      </c>
      <c r="R33" s="64" t="s">
        <v>0</v>
      </c>
      <c r="S33" s="76">
        <v>1.571</v>
      </c>
      <c r="T33" s="86">
        <v>1.8580000000000001</v>
      </c>
      <c r="U33" s="114">
        <v>8.2050000000000001</v>
      </c>
      <c r="V33" s="125">
        <v>2.7879999999999998</v>
      </c>
      <c r="W33" s="125">
        <v>1.171</v>
      </c>
      <c r="X33" s="130">
        <v>0.63900000000000001</v>
      </c>
      <c r="Y33" s="130">
        <v>0.36399999999999999</v>
      </c>
      <c r="Z33" s="130">
        <v>8</v>
      </c>
      <c r="AA33" s="130">
        <v>2.2000000000000002</v>
      </c>
    </row>
    <row r="34" spans="1:27" ht="30" customHeight="1">
      <c r="A34" s="147"/>
      <c r="B34" s="66" t="str">
        <f>IF('0'!A1=1,"Інформація та телекомунікації","Information and communication")</f>
        <v>Інформація та телекомунікації</v>
      </c>
      <c r="C34" s="64" t="s">
        <v>0</v>
      </c>
      <c r="D34" s="64" t="s">
        <v>0</v>
      </c>
      <c r="E34" s="64" t="s">
        <v>0</v>
      </c>
      <c r="F34" s="64" t="s">
        <v>0</v>
      </c>
      <c r="G34" s="64" t="s">
        <v>0</v>
      </c>
      <c r="H34" s="64" t="s">
        <v>0</v>
      </c>
      <c r="I34" s="64" t="s">
        <v>0</v>
      </c>
      <c r="J34" s="64" t="s">
        <v>0</v>
      </c>
      <c r="K34" s="64" t="s">
        <v>0</v>
      </c>
      <c r="L34" s="64" t="s">
        <v>0</v>
      </c>
      <c r="M34" s="64" t="s">
        <v>0</v>
      </c>
      <c r="N34" s="64" t="s">
        <v>0</v>
      </c>
      <c r="O34" s="64" t="s">
        <v>0</v>
      </c>
      <c r="P34" s="64" t="s">
        <v>0</v>
      </c>
      <c r="Q34" s="64" t="s">
        <v>0</v>
      </c>
      <c r="R34" s="64" t="s">
        <v>0</v>
      </c>
      <c r="S34" s="76">
        <v>1.2709999999999999</v>
      </c>
      <c r="T34" s="86">
        <v>1.893</v>
      </c>
      <c r="U34" s="114">
        <v>3.1739999999999999</v>
      </c>
      <c r="V34" s="125">
        <v>2.625</v>
      </c>
      <c r="W34" s="125">
        <v>9.1630000000000003</v>
      </c>
      <c r="X34" s="130">
        <v>8.7230000000000008</v>
      </c>
      <c r="Y34" s="130">
        <v>6.4480000000000004</v>
      </c>
      <c r="Z34" s="130">
        <v>9</v>
      </c>
      <c r="AA34" s="130">
        <v>18</v>
      </c>
    </row>
    <row r="35" spans="1:27" ht="30" customHeight="1">
      <c r="A35" s="147"/>
      <c r="B35" s="66" t="str">
        <f>IF('0'!A1=1,"Фінансова та страхова діяльність","Financial and insurance activities")</f>
        <v>Фінансова та страхова діяльність</v>
      </c>
      <c r="C35" s="64" t="s">
        <v>0</v>
      </c>
      <c r="D35" s="64" t="s">
        <v>0</v>
      </c>
      <c r="E35" s="64" t="s">
        <v>0</v>
      </c>
      <c r="F35" s="64" t="s">
        <v>0</v>
      </c>
      <c r="G35" s="64" t="s">
        <v>0</v>
      </c>
      <c r="H35" s="64" t="s">
        <v>0</v>
      </c>
      <c r="I35" s="64" t="s">
        <v>0</v>
      </c>
      <c r="J35" s="64" t="s">
        <v>0</v>
      </c>
      <c r="K35" s="64" t="s">
        <v>0</v>
      </c>
      <c r="L35" s="64" t="s">
        <v>0</v>
      </c>
      <c r="M35" s="64" t="s">
        <v>0</v>
      </c>
      <c r="N35" s="64" t="s">
        <v>0</v>
      </c>
      <c r="O35" s="64" t="s">
        <v>0</v>
      </c>
      <c r="P35" s="64" t="s">
        <v>0</v>
      </c>
      <c r="Q35" s="64" t="s">
        <v>0</v>
      </c>
      <c r="R35" s="64" t="s">
        <v>0</v>
      </c>
      <c r="S35" s="76">
        <v>3.9159999999999999</v>
      </c>
      <c r="T35" s="86">
        <v>5.79</v>
      </c>
      <c r="U35" s="114">
        <v>18.452999999999999</v>
      </c>
      <c r="V35" s="125">
        <v>16.725999999999999</v>
      </c>
      <c r="W35" s="125">
        <v>15.9</v>
      </c>
      <c r="X35" s="130">
        <v>20.672999999999998</v>
      </c>
      <c r="Y35" s="130">
        <v>10.994</v>
      </c>
      <c r="Z35" s="130">
        <v>16</v>
      </c>
      <c r="AA35" s="130">
        <v>9.5</v>
      </c>
    </row>
    <row r="36" spans="1:27" ht="30" customHeight="1">
      <c r="A36" s="147"/>
      <c r="B36" s="66" t="str">
        <f>IF('0'!A1=1,"Операції з нерухомим майном","Real estate activities")</f>
        <v>Операції з нерухомим майном</v>
      </c>
      <c r="C36" s="64" t="s">
        <v>0</v>
      </c>
      <c r="D36" s="64" t="s">
        <v>0</v>
      </c>
      <c r="E36" s="64" t="s">
        <v>0</v>
      </c>
      <c r="F36" s="64" t="s">
        <v>0</v>
      </c>
      <c r="G36" s="64" t="s">
        <v>0</v>
      </c>
      <c r="H36" s="64" t="s">
        <v>0</v>
      </c>
      <c r="I36" s="64" t="s">
        <v>0</v>
      </c>
      <c r="J36" s="64" t="s">
        <v>0</v>
      </c>
      <c r="K36" s="64" t="s">
        <v>0</v>
      </c>
      <c r="L36" s="64" t="s">
        <v>0</v>
      </c>
      <c r="M36" s="64" t="s">
        <v>0</v>
      </c>
      <c r="N36" s="64" t="s">
        <v>0</v>
      </c>
      <c r="O36" s="64" t="s">
        <v>0</v>
      </c>
      <c r="P36" s="64" t="s">
        <v>0</v>
      </c>
      <c r="Q36" s="64" t="s">
        <v>0</v>
      </c>
      <c r="R36" s="64" t="s">
        <v>0</v>
      </c>
      <c r="S36" s="76">
        <v>33.893000000000001</v>
      </c>
      <c r="T36" s="86">
        <v>19.437999999999999</v>
      </c>
      <c r="U36" s="114">
        <v>11.289</v>
      </c>
      <c r="V36" s="125">
        <v>14.569000000000001</v>
      </c>
      <c r="W36" s="125">
        <v>49.052</v>
      </c>
      <c r="X36" s="130">
        <v>63.817999999999998</v>
      </c>
      <c r="Y36" s="130">
        <v>51.83</v>
      </c>
      <c r="Z36" s="130">
        <v>54</v>
      </c>
      <c r="AA36" s="130">
        <v>35.200000000000003</v>
      </c>
    </row>
    <row r="37" spans="1:27" ht="30" customHeight="1">
      <c r="A37" s="147"/>
      <c r="B37" s="66" t="str">
        <f>IF('0'!A1=1,"Професійна, наукова та технічна  діяльність","Professional, scientific and technical activities")</f>
        <v>Професійна, наукова та технічна  діяльність</v>
      </c>
      <c r="C37" s="64" t="s">
        <v>0</v>
      </c>
      <c r="D37" s="64" t="s">
        <v>0</v>
      </c>
      <c r="E37" s="64" t="s">
        <v>0</v>
      </c>
      <c r="F37" s="64" t="s">
        <v>0</v>
      </c>
      <c r="G37" s="64" t="s">
        <v>0</v>
      </c>
      <c r="H37" s="64" t="s">
        <v>0</v>
      </c>
      <c r="I37" s="64" t="s">
        <v>0</v>
      </c>
      <c r="J37" s="64" t="s">
        <v>0</v>
      </c>
      <c r="K37" s="64" t="s">
        <v>0</v>
      </c>
      <c r="L37" s="64" t="s">
        <v>0</v>
      </c>
      <c r="M37" s="64" t="s">
        <v>0</v>
      </c>
      <c r="N37" s="64" t="s">
        <v>0</v>
      </c>
      <c r="O37" s="64" t="s">
        <v>0</v>
      </c>
      <c r="P37" s="64" t="s">
        <v>0</v>
      </c>
      <c r="Q37" s="64" t="s">
        <v>0</v>
      </c>
      <c r="R37" s="64" t="s">
        <v>0</v>
      </c>
      <c r="S37" s="76">
        <v>88.037000000000006</v>
      </c>
      <c r="T37" s="86">
        <v>99.545000000000002</v>
      </c>
      <c r="U37" s="114">
        <v>127.67700000000001</v>
      </c>
      <c r="V37" s="125">
        <v>118.598</v>
      </c>
      <c r="W37" s="125">
        <v>107.226</v>
      </c>
      <c r="X37" s="130">
        <v>120.17700000000001</v>
      </c>
      <c r="Y37" s="130">
        <v>182.71199999999999</v>
      </c>
      <c r="Z37" s="130">
        <v>267</v>
      </c>
      <c r="AA37" s="130">
        <v>274.3</v>
      </c>
    </row>
    <row r="38" spans="1:27" ht="30" customHeight="1">
      <c r="A38" s="147"/>
      <c r="B38" s="66" t="str">
        <f>IF('0'!A1=1,"з неї наукові дослідження та розробки","of which scientific research and development")</f>
        <v>з неї наукові дослідження та розробки</v>
      </c>
      <c r="C38" s="64" t="s">
        <v>0</v>
      </c>
      <c r="D38" s="64" t="s">
        <v>0</v>
      </c>
      <c r="E38" s="64" t="s">
        <v>0</v>
      </c>
      <c r="F38" s="64" t="s">
        <v>0</v>
      </c>
      <c r="G38" s="64" t="s">
        <v>0</v>
      </c>
      <c r="H38" s="64" t="s">
        <v>0</v>
      </c>
      <c r="I38" s="64" t="s">
        <v>0</v>
      </c>
      <c r="J38" s="64" t="s">
        <v>0</v>
      </c>
      <c r="K38" s="64" t="s">
        <v>0</v>
      </c>
      <c r="L38" s="64" t="s">
        <v>0</v>
      </c>
      <c r="M38" s="64" t="s">
        <v>0</v>
      </c>
      <c r="N38" s="64" t="s">
        <v>0</v>
      </c>
      <c r="O38" s="64" t="s">
        <v>0</v>
      </c>
      <c r="P38" s="64" t="s">
        <v>0</v>
      </c>
      <c r="Q38" s="64" t="s">
        <v>0</v>
      </c>
      <c r="R38" s="64" t="s">
        <v>0</v>
      </c>
      <c r="S38" s="76">
        <v>50.692</v>
      </c>
      <c r="T38" s="86">
        <v>52.930999999999997</v>
      </c>
      <c r="U38" s="114">
        <v>63.027000000000001</v>
      </c>
      <c r="V38" s="125">
        <v>55.704000000000001</v>
      </c>
      <c r="W38" s="125">
        <v>31.052</v>
      </c>
      <c r="X38" s="131">
        <v>34.945999999999998</v>
      </c>
      <c r="Y38" s="131">
        <v>115.381</v>
      </c>
      <c r="Z38" s="131">
        <v>193</v>
      </c>
      <c r="AA38" s="131">
        <v>205.9</v>
      </c>
    </row>
    <row r="39" spans="1:27" ht="30" customHeight="1">
      <c r="A39" s="147"/>
      <c r="B39" s="66" t="str">
        <f>IF('0'!A1=1,"Діяльність у сфері адміністративного  та допоміжного обслуговування","Administrative and support service activities")</f>
        <v>Діяльність у сфері адміністративного  та допоміжного обслуговування</v>
      </c>
      <c r="C39" s="64" t="s">
        <v>0</v>
      </c>
      <c r="D39" s="64" t="s">
        <v>0</v>
      </c>
      <c r="E39" s="64" t="s">
        <v>0</v>
      </c>
      <c r="F39" s="64" t="s">
        <v>0</v>
      </c>
      <c r="G39" s="64" t="s">
        <v>0</v>
      </c>
      <c r="H39" s="64" t="s">
        <v>0</v>
      </c>
      <c r="I39" s="64" t="s">
        <v>0</v>
      </c>
      <c r="J39" s="64" t="s">
        <v>0</v>
      </c>
      <c r="K39" s="64" t="s">
        <v>0</v>
      </c>
      <c r="L39" s="64" t="s">
        <v>0</v>
      </c>
      <c r="M39" s="64" t="s">
        <v>0</v>
      </c>
      <c r="N39" s="64" t="s">
        <v>0</v>
      </c>
      <c r="O39" s="64" t="s">
        <v>0</v>
      </c>
      <c r="P39" s="64" t="s">
        <v>0</v>
      </c>
      <c r="Q39" s="64" t="s">
        <v>0</v>
      </c>
      <c r="R39" s="64" t="s">
        <v>0</v>
      </c>
      <c r="S39" s="76">
        <v>6.577</v>
      </c>
      <c r="T39" s="86">
        <v>9.9489999999999998</v>
      </c>
      <c r="U39" s="114">
        <v>10.015000000000001</v>
      </c>
      <c r="V39" s="125">
        <v>7.52</v>
      </c>
      <c r="W39" s="125">
        <v>9.1349999999999998</v>
      </c>
      <c r="X39" s="130">
        <v>8.1620000000000008</v>
      </c>
      <c r="Y39" s="130">
        <v>11.331</v>
      </c>
      <c r="Z39" s="130">
        <v>14</v>
      </c>
      <c r="AA39" s="130">
        <v>19.2</v>
      </c>
    </row>
    <row r="40" spans="1:27" ht="30" customHeight="1">
      <c r="A40" s="147"/>
      <c r="B40" s="66" t="str">
        <f>IF('0'!A1=1,"Державне управління й оборона; обов’язкове соціальне страхування","Public administration and defence; compulsory social security")</f>
        <v>Державне управління й оборона; обов’язкове соціальне страхування</v>
      </c>
      <c r="C40" s="64" t="s">
        <v>0</v>
      </c>
      <c r="D40" s="64" t="s">
        <v>0</v>
      </c>
      <c r="E40" s="64" t="s">
        <v>0</v>
      </c>
      <c r="F40" s="64" t="s">
        <v>0</v>
      </c>
      <c r="G40" s="64" t="s">
        <v>0</v>
      </c>
      <c r="H40" s="64" t="s">
        <v>0</v>
      </c>
      <c r="I40" s="64" t="s">
        <v>0</v>
      </c>
      <c r="J40" s="64" t="s">
        <v>0</v>
      </c>
      <c r="K40" s="64" t="s">
        <v>0</v>
      </c>
      <c r="L40" s="64" t="s">
        <v>0</v>
      </c>
      <c r="M40" s="64" t="s">
        <v>0</v>
      </c>
      <c r="N40" s="64" t="s">
        <v>0</v>
      </c>
      <c r="O40" s="64" t="s">
        <v>0</v>
      </c>
      <c r="P40" s="64" t="s">
        <v>0</v>
      </c>
      <c r="Q40" s="64" t="s">
        <v>0</v>
      </c>
      <c r="R40" s="64" t="s">
        <v>0</v>
      </c>
      <c r="S40" s="76">
        <v>1.1739999999999999</v>
      </c>
      <c r="T40" s="86">
        <v>26.495000000000001</v>
      </c>
      <c r="U40" s="114">
        <v>4.3490000000000002</v>
      </c>
      <c r="V40" s="125">
        <v>3.7629999999999999</v>
      </c>
      <c r="W40" s="125">
        <v>4.8540000000000001</v>
      </c>
      <c r="X40" s="130">
        <v>4.3499999999999996</v>
      </c>
      <c r="Y40" s="130">
        <v>3.6139999999999999</v>
      </c>
      <c r="Z40" s="130">
        <v>6</v>
      </c>
      <c r="AA40" s="130">
        <v>4</v>
      </c>
    </row>
    <row r="41" spans="1:27" ht="30" customHeight="1">
      <c r="A41" s="147"/>
      <c r="B41" s="66" t="str">
        <f>IF('0'!A1=1,"Освіта","Education")</f>
        <v>Освіта</v>
      </c>
      <c r="C41" s="64" t="s">
        <v>0</v>
      </c>
      <c r="D41" s="64" t="s">
        <v>0</v>
      </c>
      <c r="E41" s="64" t="s">
        <v>0</v>
      </c>
      <c r="F41" s="64" t="s">
        <v>0</v>
      </c>
      <c r="G41" s="64" t="s">
        <v>0</v>
      </c>
      <c r="H41" s="64" t="s">
        <v>0</v>
      </c>
      <c r="I41" s="64" t="s">
        <v>0</v>
      </c>
      <c r="J41" s="64" t="s">
        <v>0</v>
      </c>
      <c r="K41" s="64" t="s">
        <v>0</v>
      </c>
      <c r="L41" s="64" t="s">
        <v>0</v>
      </c>
      <c r="M41" s="64" t="s">
        <v>0</v>
      </c>
      <c r="N41" s="64" t="s">
        <v>0</v>
      </c>
      <c r="O41" s="64" t="s">
        <v>0</v>
      </c>
      <c r="P41" s="64" t="s">
        <v>0</v>
      </c>
      <c r="Q41" s="64" t="s">
        <v>0</v>
      </c>
      <c r="R41" s="64" t="s">
        <v>0</v>
      </c>
      <c r="S41" s="76">
        <v>4.5830000000000002</v>
      </c>
      <c r="T41" s="86">
        <v>29.341999999999999</v>
      </c>
      <c r="U41" s="114">
        <v>2.3050000000000002</v>
      </c>
      <c r="V41" s="125">
        <v>5.718</v>
      </c>
      <c r="W41" s="125">
        <v>4.4640000000000004</v>
      </c>
      <c r="X41" s="130">
        <v>5.29</v>
      </c>
      <c r="Y41" s="130">
        <v>13.323</v>
      </c>
      <c r="Z41" s="130">
        <v>17</v>
      </c>
      <c r="AA41" s="130">
        <v>8.4</v>
      </c>
    </row>
    <row r="42" spans="1:27" ht="30" customHeight="1">
      <c r="A42" s="147"/>
      <c r="B42" s="66" t="str">
        <f>IF('0'!A1=1,"Охорона здоров’я та надання  соціальної допомоги","Human health and social work activities")</f>
        <v>Охорона здоров’я та надання  соціальної допомоги</v>
      </c>
      <c r="C42" s="64" t="s">
        <v>0</v>
      </c>
      <c r="D42" s="64" t="s">
        <v>0</v>
      </c>
      <c r="E42" s="64" t="s">
        <v>0</v>
      </c>
      <c r="F42" s="64" t="s">
        <v>0</v>
      </c>
      <c r="G42" s="64" t="s">
        <v>0</v>
      </c>
      <c r="H42" s="64" t="s">
        <v>0</v>
      </c>
      <c r="I42" s="64" t="s">
        <v>0</v>
      </c>
      <c r="J42" s="64" t="s">
        <v>0</v>
      </c>
      <c r="K42" s="64" t="s">
        <v>0</v>
      </c>
      <c r="L42" s="64" t="s">
        <v>0</v>
      </c>
      <c r="M42" s="64" t="s">
        <v>0</v>
      </c>
      <c r="N42" s="64" t="s">
        <v>0</v>
      </c>
      <c r="O42" s="64" t="s">
        <v>0</v>
      </c>
      <c r="P42" s="64" t="s">
        <v>0</v>
      </c>
      <c r="Q42" s="64" t="s">
        <v>0</v>
      </c>
      <c r="R42" s="64" t="s">
        <v>0</v>
      </c>
      <c r="S42" s="76">
        <v>4.0389999999999997</v>
      </c>
      <c r="T42" s="86">
        <v>10.702</v>
      </c>
      <c r="U42" s="114">
        <v>9.7360000000000007</v>
      </c>
      <c r="V42" s="125">
        <v>7.2140000000000004</v>
      </c>
      <c r="W42" s="125">
        <v>14.738</v>
      </c>
      <c r="X42" s="130">
        <v>14.053000000000001</v>
      </c>
      <c r="Y42" s="130">
        <v>17.582999999999998</v>
      </c>
      <c r="Z42" s="130">
        <v>32</v>
      </c>
      <c r="AA42" s="130">
        <v>50.8</v>
      </c>
    </row>
    <row r="43" spans="1:27" ht="30" customHeight="1">
      <c r="A43" s="147"/>
      <c r="B43" s="66" t="str">
        <f>IF('0'!A1=1,"Мистецтво, спорт, розваги та відпочинок","Arts, sport, entertainment and recreation")</f>
        <v>Мистецтво, спорт, розваги та відпочинок</v>
      </c>
      <c r="C43" s="64" t="s">
        <v>0</v>
      </c>
      <c r="D43" s="64" t="s">
        <v>0</v>
      </c>
      <c r="E43" s="64" t="s">
        <v>0</v>
      </c>
      <c r="F43" s="64" t="s">
        <v>0</v>
      </c>
      <c r="G43" s="64" t="s">
        <v>0</v>
      </c>
      <c r="H43" s="64" t="s">
        <v>0</v>
      </c>
      <c r="I43" s="64" t="s">
        <v>0</v>
      </c>
      <c r="J43" s="64" t="s">
        <v>0</v>
      </c>
      <c r="K43" s="64" t="s">
        <v>0</v>
      </c>
      <c r="L43" s="64" t="s">
        <v>0</v>
      </c>
      <c r="M43" s="64" t="s">
        <v>0</v>
      </c>
      <c r="N43" s="64" t="s">
        <v>0</v>
      </c>
      <c r="O43" s="64" t="s">
        <v>0</v>
      </c>
      <c r="P43" s="64" t="s">
        <v>0</v>
      </c>
      <c r="Q43" s="64" t="s">
        <v>0</v>
      </c>
      <c r="R43" s="64" t="s">
        <v>0</v>
      </c>
      <c r="S43" s="76">
        <v>0.77600000000000002</v>
      </c>
      <c r="T43" s="86">
        <v>11.798999999999999</v>
      </c>
      <c r="U43" s="114">
        <v>3.0030000000000001</v>
      </c>
      <c r="V43" s="125">
        <v>5.8460000000000001</v>
      </c>
      <c r="W43" s="125">
        <v>1.665</v>
      </c>
      <c r="X43" s="130">
        <v>0.58799999999999997</v>
      </c>
      <c r="Y43" s="134" t="s">
        <v>0</v>
      </c>
      <c r="Z43" s="130">
        <v>0.68899999999999995</v>
      </c>
      <c r="AA43" s="130">
        <v>1.4</v>
      </c>
    </row>
    <row r="44" spans="1:27" ht="30" customHeight="1">
      <c r="A44" s="148"/>
      <c r="B44" s="67" t="str">
        <f>IF('0'!A1=1,"Надання інших видів послуг","Other service activities")</f>
        <v>Надання інших видів послуг</v>
      </c>
      <c r="C44" s="64" t="s">
        <v>0</v>
      </c>
      <c r="D44" s="64" t="s">
        <v>0</v>
      </c>
      <c r="E44" s="64" t="s">
        <v>0</v>
      </c>
      <c r="F44" s="64" t="s">
        <v>0</v>
      </c>
      <c r="G44" s="64" t="s">
        <v>0</v>
      </c>
      <c r="H44" s="64" t="s">
        <v>0</v>
      </c>
      <c r="I44" s="64" t="s">
        <v>0</v>
      </c>
      <c r="J44" s="64" t="s">
        <v>0</v>
      </c>
      <c r="K44" s="64" t="s">
        <v>0</v>
      </c>
      <c r="L44" s="64" t="s">
        <v>0</v>
      </c>
      <c r="M44" s="64" t="s">
        <v>0</v>
      </c>
      <c r="N44" s="64" t="s">
        <v>0</v>
      </c>
      <c r="O44" s="64" t="s">
        <v>0</v>
      </c>
      <c r="P44" s="64" t="s">
        <v>0</v>
      </c>
      <c r="Q44" s="64" t="s">
        <v>0</v>
      </c>
      <c r="R44" s="64" t="s">
        <v>0</v>
      </c>
      <c r="S44" s="76">
        <v>3.5979999999999999</v>
      </c>
      <c r="T44" s="86">
        <v>1.004</v>
      </c>
      <c r="U44" s="114">
        <v>0.75</v>
      </c>
      <c r="V44" s="125">
        <v>0.89400000000000002</v>
      </c>
      <c r="W44" s="125">
        <v>0.17799999999999999</v>
      </c>
      <c r="X44" s="130">
        <v>8.8999999999999996E-2</v>
      </c>
      <c r="Y44" s="130">
        <v>8.2000000000000003E-2</v>
      </c>
      <c r="Z44" s="130">
        <v>1</v>
      </c>
      <c r="AA44" s="130">
        <v>0.2</v>
      </c>
    </row>
    <row r="46" spans="1:27" s="68" customFormat="1" ht="55.5" customHeight="1">
      <c r="A46" s="151"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46" s="151"/>
      <c r="C46" s="78"/>
      <c r="D46" s="78"/>
      <c r="E46" s="78"/>
      <c r="F46" s="78"/>
      <c r="G46" s="78"/>
      <c r="H46" s="78"/>
      <c r="I46" s="78"/>
      <c r="J46" s="78"/>
      <c r="K46" s="78"/>
      <c r="L46" s="78"/>
      <c r="M46" s="78"/>
      <c r="N46" s="78"/>
      <c r="O46" s="78"/>
      <c r="P46" s="78"/>
      <c r="Q46" s="78"/>
      <c r="R46" s="78"/>
      <c r="S46" s="78"/>
      <c r="T46" s="78"/>
      <c r="AA46" s="38"/>
    </row>
    <row r="47" spans="1:27" s="69" customFormat="1" ht="60" customHeight="1">
      <c r="A47" s="144" t="str">
        <f>IF('0'!A1=1,"Починаючи з 2015 року дані наведено без урахування тимчасово окупованої території АР Крим, м. Севастополя,  а також без частини тимчасово окупованих територій у Донецькій та Луганській областях.","Since 2015 excluding the temporarily occupied territory of the AR of Crimea and the city of Sevastopol, temporarily occupied territories in the Donetsk and Luhansk regions.
.")</f>
        <v>Починаючи з 2015 року дані наведено без урахування тимчасово окупованої території АР Крим, м. Севастополя,  а також без частини тимчасово окупованих територій у Донецькій та Луганській областях.</v>
      </c>
      <c r="B47" s="145"/>
      <c r="C47" s="70"/>
      <c r="D47" s="70"/>
      <c r="E47" s="70"/>
      <c r="F47" s="70"/>
      <c r="G47" s="70"/>
      <c r="H47" s="70"/>
      <c r="I47" s="70"/>
      <c r="J47" s="70"/>
      <c r="K47" s="70"/>
      <c r="L47" s="70"/>
      <c r="M47" s="70"/>
      <c r="N47" s="70"/>
      <c r="O47" s="70"/>
      <c r="P47" s="70"/>
      <c r="Q47" s="70"/>
      <c r="R47" s="70"/>
      <c r="S47" s="70"/>
      <c r="T47" s="70"/>
      <c r="AA47" s="38"/>
    </row>
  </sheetData>
  <sheetProtection algorithmName="SHA-512" hashValue="wu3X95Y07lqR2+qbmOQ/6q5hluJXSbH+eCo9U5Vyx4y0emhY/2yDxWgjIiQ42kvS2rOqRrL1fzcUNbt6tcf/BA==" saltValue="q/g8c+Q1AD1FyC1PO5NwQQ==" spinCount="100000" sheet="1" objects="1" scenarios="1"/>
  <mergeCells count="6">
    <mergeCell ref="A47:B47"/>
    <mergeCell ref="A4:A25"/>
    <mergeCell ref="A3:B3"/>
    <mergeCell ref="A26:B26"/>
    <mergeCell ref="A27:A44"/>
    <mergeCell ref="A46:B46"/>
  </mergeCells>
  <hyperlinks>
    <hyperlink ref="A1" location="'0'!A1" display="'0'!A1"/>
  </hyperlinks>
  <pageMargins left="0.7" right="0.7" top="0.75" bottom="0.75" header="0.3" footer="0.3"/>
  <pageSetup paperSize="9"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0</vt:lpstr>
      <vt:lpstr>1</vt:lpstr>
    </vt:vector>
  </TitlesOfParts>
  <Company>National Bank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UserNBU</dc:creator>
  <cp:lastModifiedBy>Федоренко Марина Василівна</cp:lastModifiedBy>
  <cp:lastPrinted>2015-10-07T12:48:41Z</cp:lastPrinted>
  <dcterms:created xsi:type="dcterms:W3CDTF">2008-08-15T07:59:50Z</dcterms:created>
  <dcterms:modified xsi:type="dcterms:W3CDTF">2023-07-28T09:22:32Z</dcterms:modified>
</cp:coreProperties>
</file>