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/>
  </bookViews>
  <sheets>
    <sheet name="0" sheetId="1" r:id="rId1"/>
    <sheet name="1" sheetId="18" r:id="rId2"/>
    <sheet name="2" sheetId="19" r:id="rId3"/>
    <sheet name="3" sheetId="20" r:id="rId4"/>
    <sheet name="4" sheetId="21" r:id="rId5"/>
    <sheet name="5" sheetId="22" r:id="rId6"/>
    <sheet name="6" sheetId="23" r:id="rId7"/>
  </sheets>
  <calcPr calcId="162913"/>
</workbook>
</file>

<file path=xl/calcChain.xml><?xml version="1.0" encoding="utf-8"?>
<calcChain xmlns="http://schemas.openxmlformats.org/spreadsheetml/2006/main">
  <c r="B16" i="19" l="1"/>
  <c r="A1" i="23" l="1"/>
  <c r="B18" i="19" l="1"/>
  <c r="B19" i="19"/>
  <c r="A6" i="21" l="1"/>
  <c r="A46" i="23"/>
  <c r="A47" i="23"/>
  <c r="B22" i="23"/>
  <c r="B29" i="23"/>
  <c r="A3" i="23"/>
  <c r="B3" i="23"/>
  <c r="B15" i="23"/>
  <c r="A2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8" i="23"/>
  <c r="B27" i="23"/>
  <c r="B26" i="23"/>
  <c r="B25" i="23"/>
  <c r="B24" i="23"/>
  <c r="B23" i="23"/>
  <c r="B21" i="23"/>
  <c r="B20" i="23"/>
  <c r="B19" i="23"/>
  <c r="B18" i="23"/>
  <c r="A18" i="23"/>
  <c r="B17" i="23"/>
  <c r="B16" i="23"/>
  <c r="B14" i="23"/>
  <c r="B13" i="23"/>
  <c r="B12" i="23"/>
  <c r="B11" i="23"/>
  <c r="B10" i="23"/>
  <c r="B9" i="23"/>
  <c r="B8" i="23"/>
  <c r="B7" i="23"/>
  <c r="B6" i="23"/>
  <c r="B5" i="23"/>
  <c r="B4" i="23"/>
  <c r="H16" i="1"/>
  <c r="H15" i="1"/>
  <c r="H14" i="1"/>
  <c r="A2" i="22"/>
  <c r="A4" i="21"/>
  <c r="A3" i="21"/>
  <c r="A4" i="20"/>
  <c r="A3" i="20"/>
  <c r="A24" i="19" l="1"/>
  <c r="A2" i="19"/>
  <c r="A1" i="21" l="1"/>
  <c r="B22" i="19" l="1"/>
  <c r="A48" i="22" l="1"/>
  <c r="B21" i="19" l="1"/>
  <c r="B20" i="19"/>
  <c r="B17" i="19"/>
  <c r="B12" i="19"/>
  <c r="B11" i="19"/>
  <c r="B10" i="19"/>
  <c r="B16" i="22" l="1"/>
  <c r="B29" i="22"/>
  <c r="B22" i="22"/>
  <c r="A2" i="18" l="1"/>
  <c r="A3" i="22" l="1"/>
  <c r="A3" i="19"/>
  <c r="A3" i="18"/>
  <c r="H20" i="1" l="1"/>
  <c r="H19" i="1"/>
  <c r="D19" i="1"/>
  <c r="D11" i="1"/>
  <c r="B6" i="1"/>
  <c r="H13" i="1" l="1"/>
  <c r="H12" i="1"/>
  <c r="H11" i="1" l="1"/>
  <c r="B8" i="19"/>
  <c r="B7" i="19"/>
  <c r="B6" i="19"/>
  <c r="B18" i="18" l="1"/>
  <c r="A18" i="22" l="1"/>
  <c r="B15" i="22" l="1"/>
  <c r="B14" i="22"/>
  <c r="B13" i="22"/>
  <c r="B12" i="22"/>
  <c r="B11" i="22"/>
  <c r="B10" i="22"/>
  <c r="B9" i="22"/>
  <c r="B8" i="22"/>
  <c r="B7" i="22"/>
  <c r="B15" i="18"/>
  <c r="B13" i="18"/>
  <c r="B12" i="18"/>
  <c r="B11" i="18"/>
  <c r="B15" i="19"/>
  <c r="B14" i="19"/>
  <c r="B13" i="19"/>
  <c r="A47" i="22" l="1"/>
  <c r="B39" i="22"/>
  <c r="B6" i="22" l="1"/>
  <c r="B5" i="22"/>
  <c r="B4" i="22"/>
  <c r="B3" i="22"/>
  <c r="B17" i="18"/>
  <c r="B16" i="18"/>
  <c r="B14" i="18"/>
  <c r="B8" i="18"/>
  <c r="B10" i="18"/>
  <c r="B9" i="18"/>
  <c r="B7" i="18"/>
  <c r="B6" i="18"/>
  <c r="B5" i="18"/>
  <c r="B4" i="18"/>
  <c r="B4" i="19"/>
  <c r="B5" i="19"/>
  <c r="B9" i="19"/>
  <c r="B3" i="19"/>
  <c r="B3" i="18" l="1"/>
  <c r="B8" i="20" l="1"/>
  <c r="B18" i="22" l="1"/>
  <c r="B44" i="22" l="1"/>
  <c r="B43" i="22"/>
  <c r="B42" i="22"/>
  <c r="B41" i="22"/>
  <c r="B40" i="22"/>
  <c r="B38" i="22"/>
  <c r="B37" i="22"/>
  <c r="B36" i="22"/>
  <c r="B35" i="22"/>
  <c r="B34" i="22"/>
  <c r="B33" i="22"/>
  <c r="B32" i="22"/>
  <c r="B31" i="22"/>
  <c r="B30" i="22"/>
  <c r="B28" i="22"/>
  <c r="B27" i="22"/>
  <c r="B26" i="22"/>
  <c r="B25" i="22"/>
  <c r="B24" i="22"/>
  <c r="B23" i="22"/>
  <c r="B21" i="22"/>
  <c r="B20" i="22"/>
  <c r="B19" i="22"/>
  <c r="B17" i="22"/>
  <c r="A1" i="22"/>
  <c r="A1" i="20" l="1"/>
  <c r="A1" i="18"/>
</calcChain>
</file>

<file path=xl/sharedStrings.xml><?xml version="1.0" encoding="utf-8"?>
<sst xmlns="http://schemas.openxmlformats.org/spreadsheetml/2006/main" count="4409" uniqueCount="140">
  <si>
    <t>…</t>
  </si>
  <si>
    <t>до змісту</t>
  </si>
  <si>
    <t>ENG</t>
  </si>
  <si>
    <t>УКР</t>
  </si>
  <si>
    <t>01.2007</t>
  </si>
  <si>
    <t>02.2007</t>
  </si>
  <si>
    <t>03.2007</t>
  </si>
  <si>
    <t>04.2007</t>
  </si>
  <si>
    <t>05.2007</t>
  </si>
  <si>
    <t>06.2007</t>
  </si>
  <si>
    <t>07.2007</t>
  </si>
  <si>
    <t>08.2007</t>
  </si>
  <si>
    <t>09.2007</t>
  </si>
  <si>
    <t>10.2007</t>
  </si>
  <si>
    <t>11.2007</t>
  </si>
  <si>
    <t>12.2007</t>
  </si>
  <si>
    <t>01.2008</t>
  </si>
  <si>
    <t>02.2008</t>
  </si>
  <si>
    <t>03.2008</t>
  </si>
  <si>
    <t>04.2008</t>
  </si>
  <si>
    <t>05.2008</t>
  </si>
  <si>
    <t>06.2008</t>
  </si>
  <si>
    <t>07.2008</t>
  </si>
  <si>
    <t>08.2008</t>
  </si>
  <si>
    <t>09.2008</t>
  </si>
  <si>
    <t>10.2008</t>
  </si>
  <si>
    <t>11.2008</t>
  </si>
  <si>
    <t>12.2008</t>
  </si>
  <si>
    <t>01.2009</t>
  </si>
  <si>
    <t>02.2009</t>
  </si>
  <si>
    <t>03.2009</t>
  </si>
  <si>
    <t>04.2009</t>
  </si>
  <si>
    <t>05.2009</t>
  </si>
  <si>
    <t>06.2009</t>
  </si>
  <si>
    <t>07.2009</t>
  </si>
  <si>
    <t>08.2009</t>
  </si>
  <si>
    <t>09.2009</t>
  </si>
  <si>
    <t>10.2009</t>
  </si>
  <si>
    <t>11.2009</t>
  </si>
  <si>
    <t>12.2009</t>
  </si>
  <si>
    <t>01.2010</t>
  </si>
  <si>
    <t>02.2010</t>
  </si>
  <si>
    <t>03.2010</t>
  </si>
  <si>
    <t>04.2010</t>
  </si>
  <si>
    <t>05.2010</t>
  </si>
  <si>
    <t>06.2010</t>
  </si>
  <si>
    <t>07.2010</t>
  </si>
  <si>
    <t>08.2010</t>
  </si>
  <si>
    <t>09.2010</t>
  </si>
  <si>
    <t>10.2010</t>
  </si>
  <si>
    <t>11.2010</t>
  </si>
  <si>
    <t>12.2010</t>
  </si>
  <si>
    <t>01.2011</t>
  </si>
  <si>
    <t>02.2011</t>
  </si>
  <si>
    <t>03.2011</t>
  </si>
  <si>
    <t>04.2011</t>
  </si>
  <si>
    <t>05.2011</t>
  </si>
  <si>
    <t>06.2011</t>
  </si>
  <si>
    <t>07.2011</t>
  </si>
  <si>
    <t>08.2011</t>
  </si>
  <si>
    <t>09.2011</t>
  </si>
  <si>
    <t>10.2011</t>
  </si>
  <si>
    <t>11.2011</t>
  </si>
  <si>
    <t>12.2011</t>
  </si>
  <si>
    <t>01.2012</t>
  </si>
  <si>
    <t>02.2012</t>
  </si>
  <si>
    <t>03.2012</t>
  </si>
  <si>
    <t>04.2012</t>
  </si>
  <si>
    <t>05.2012</t>
  </si>
  <si>
    <t>06.2012</t>
  </si>
  <si>
    <t>07.2012</t>
  </si>
  <si>
    <t>08.2012</t>
  </si>
  <si>
    <t>09.2012</t>
  </si>
  <si>
    <t>10.2012</t>
  </si>
  <si>
    <t>11.2012</t>
  </si>
  <si>
    <t>12.2012</t>
  </si>
  <si>
    <t>01.2013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</si>
  <si>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</si>
  <si>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</si>
  <si>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</si>
  <si>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</si>
  <si>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</si>
  <si>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</si>
  <si>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</si>
  <si>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</si>
  <si>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</si>
  <si>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</si>
  <si>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</si>
  <si>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01.2014</t>
  </si>
  <si>
    <t>02.2014</t>
  </si>
  <si>
    <t>03.2014</t>
  </si>
  <si>
    <t>04.2014</t>
  </si>
  <si>
    <t>05.2014</t>
  </si>
  <si>
    <t>06.2014</t>
  </si>
  <si>
    <t>07.2014</t>
  </si>
  <si>
    <t>08.2014</t>
  </si>
  <si>
    <t>09.2014</t>
  </si>
  <si>
    <t>10.2014</t>
  </si>
  <si>
    <t>11.2014</t>
  </si>
  <si>
    <t>12.2014</t>
  </si>
  <si>
    <t>01.2015</t>
  </si>
  <si>
    <t>02.2015</t>
  </si>
  <si>
    <t>03.2015</t>
  </si>
  <si>
    <t>04.2015</t>
  </si>
  <si>
    <t>05.2015</t>
  </si>
  <si>
    <t>06.2015</t>
  </si>
  <si>
    <t>07.2015</t>
  </si>
  <si>
    <t>08.2015</t>
  </si>
  <si>
    <t>09.2015</t>
  </si>
  <si>
    <t>10.2015</t>
  </si>
  <si>
    <t>11.2015</t>
  </si>
  <si>
    <t>12.2015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</si>
  <si>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</si>
  <si>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</si>
  <si>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</si>
  <si>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</si>
  <si>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</si>
  <si>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</si>
  <si>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</si>
  <si>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</si>
  <si>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</si>
  <si>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</si>
  <si>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</si>
  <si>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</si>
  <si>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</si>
  <si>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</si>
  <si>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</si>
  <si>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</si>
  <si>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</si>
  <si>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</si>
  <si>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</si>
  <si>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</si>
  <si>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</si>
  <si>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</si>
  <si>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</si>
  <si>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</si>
  <si>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01.2018</t>
  </si>
  <si>
    <t>02.2018</t>
  </si>
  <si>
    <t>  69,2</t>
  </si>
  <si>
    <t>Дані за 01-12.2019 - попередні.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</si>
</sst>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/yyyy"/>
  </numFmts>
  <fonts count="4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u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9"/>
      <color theme="1"/>
      <name val="Courier New"/>
      <family val="2"/>
      <charset val="204"/>
    </font>
    <font>
      <b/>
      <sz val="10.5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6" tint="-0.499984740745262"/>
      </top>
      <bottom/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n">
        <color indexed="64"/>
      </right>
      <top/>
      <bottom/>
      <diagonal/>
    </border>
    <border>
      <left style="thick">
        <color theme="6" tint="-0.499984740745262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5B2B"/>
      </bottom>
      <diagonal/>
    </border>
    <border>
      <left/>
      <right/>
      <top style="thin">
        <color indexed="64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auto="1"/>
      </left>
      <right style="thick">
        <color rgb="FF005B2B"/>
      </right>
      <top style="thin">
        <color auto="1"/>
      </top>
      <bottom style="thin">
        <color auto="1"/>
      </bottom>
      <diagonal/>
    </border>
    <border>
      <left style="thick">
        <color rgb="FF005B2B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/>
      <top style="thin">
        <color indexed="64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30" fillId="0" borderId="0"/>
    <xf numFmtId="0" fontId="31" fillId="0" borderId="0"/>
    <xf numFmtId="0" fontId="32" fillId="0" borderId="0"/>
    <xf numFmtId="0" fontId="38" fillId="0" borderId="0"/>
    <xf numFmtId="0" fontId="38" fillId="0" borderId="0"/>
  </cellStyleXfs>
  <cellXfs count="133"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/>
    <xf numFmtId="0" fontId="8" fillId="0" borderId="0" xfId="1" applyFont="1" applyFill="1" applyBorder="1"/>
    <xf numFmtId="0" fontId="7" fillId="0" borderId="0" xfId="1" applyFont="1" applyFill="1" applyBorder="1"/>
    <xf numFmtId="0" fontId="2" fillId="0" borderId="0" xfId="1" applyFont="1"/>
    <xf numFmtId="0" fontId="0" fillId="0" borderId="0" xfId="0" applyBorder="1"/>
    <xf numFmtId="164" fontId="28" fillId="0" borderId="27" xfId="0" applyNumberFormat="1" applyFont="1" applyBorder="1" applyAlignment="1">
      <alignment horizontal="center" wrapText="1"/>
    </xf>
    <xf numFmtId="0" fontId="26" fillId="0" borderId="0" xfId="1" applyFont="1" applyFill="1" applyBorder="1" applyAlignment="1" applyProtection="1">
      <alignment vertical="center"/>
      <protection hidden="1"/>
    </xf>
    <xf numFmtId="0" fontId="19" fillId="0" borderId="0" xfId="1" applyFont="1" applyFill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16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27" fillId="0" borderId="8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164" fontId="17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2" xfId="0" applyFont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0" fontId="12" fillId="0" borderId="0" xfId="0" applyFont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164" fontId="21" fillId="0" borderId="7" xfId="0" applyNumberFormat="1" applyFont="1" applyFill="1" applyBorder="1" applyAlignment="1">
      <alignment horizontal="right" vertical="center" wrapText="1"/>
    </xf>
    <xf numFmtId="3" fontId="28" fillId="0" borderId="0" xfId="3" applyNumberFormat="1" applyFont="1" applyFill="1" applyAlignment="1">
      <alignment horizontal="right"/>
    </xf>
    <xf numFmtId="165" fontId="5" fillId="0" borderId="1" xfId="0" applyNumberFormat="1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right" wrapText="1"/>
    </xf>
    <xf numFmtId="164" fontId="28" fillId="0" borderId="27" xfId="3" applyNumberFormat="1" applyFont="1" applyBorder="1" applyAlignment="1">
      <alignment horizontal="right" wrapText="1"/>
    </xf>
    <xf numFmtId="164" fontId="28" fillId="0" borderId="27" xfId="0" applyNumberFormat="1" applyFont="1" applyBorder="1" applyAlignment="1">
      <alignment horizontal="right" wrapText="1"/>
    </xf>
    <xf numFmtId="0" fontId="3" fillId="0" borderId="0" xfId="0" applyFont="1" applyProtection="1">
      <protection hidden="1"/>
    </xf>
    <xf numFmtId="0" fontId="7" fillId="0" borderId="0" xfId="2" applyFont="1" applyProtection="1">
      <protection hidden="1"/>
    </xf>
    <xf numFmtId="0" fontId="9" fillId="0" borderId="0" xfId="2" applyFont="1" applyProtection="1">
      <protection hidden="1"/>
    </xf>
    <xf numFmtId="0" fontId="3" fillId="0" borderId="0" xfId="0" applyFont="1" applyBorder="1" applyProtection="1">
      <protection hidden="1"/>
    </xf>
    <xf numFmtId="0" fontId="9" fillId="0" borderId="10" xfId="2" applyFont="1" applyBorder="1" applyProtection="1">
      <protection hidden="1"/>
    </xf>
    <xf numFmtId="0" fontId="23" fillId="4" borderId="28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Protection="1">
      <protection hidden="1"/>
    </xf>
    <xf numFmtId="0" fontId="25" fillId="4" borderId="9" xfId="1" applyFont="1" applyFill="1" applyBorder="1" applyAlignment="1" applyProtection="1">
      <alignment horizontal="center" vertical="center" wrapText="1"/>
      <protection hidden="1"/>
    </xf>
    <xf numFmtId="0" fontId="13" fillId="4" borderId="9" xfId="1" applyFont="1" applyFill="1" applyBorder="1" applyAlignment="1" applyProtection="1">
      <alignment horizontal="center" vertical="center"/>
      <protection hidden="1"/>
    </xf>
    <xf numFmtId="0" fontId="25" fillId="4" borderId="12" xfId="1" applyFont="1" applyFill="1" applyBorder="1" applyAlignment="1" applyProtection="1">
      <alignment horizontal="center" vertical="center" wrapText="1"/>
      <protection hidden="1"/>
    </xf>
    <xf numFmtId="0" fontId="13" fillId="4" borderId="12" xfId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25" fillId="4" borderId="13" xfId="1" applyFont="1" applyFill="1" applyBorder="1" applyAlignment="1" applyProtection="1">
      <alignment horizontal="center" vertical="center" wrapText="1"/>
      <protection hidden="1"/>
    </xf>
    <xf numFmtId="0" fontId="13" fillId="4" borderId="13" xfId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12" fillId="0" borderId="9" xfId="0" applyFont="1" applyFill="1" applyBorder="1" applyAlignment="1" applyProtection="1">
      <alignment horizontal="center"/>
      <protection hidden="1"/>
    </xf>
    <xf numFmtId="0" fontId="13" fillId="0" borderId="10" xfId="1" applyFont="1" applyFill="1" applyBorder="1" applyAlignment="1" applyProtection="1">
      <alignment horizontal="center" vertical="center"/>
      <protection hidden="1"/>
    </xf>
    <xf numFmtId="0" fontId="12" fillId="0" borderId="13" xfId="0" applyFont="1" applyFill="1" applyBorder="1" applyAlignment="1" applyProtection="1">
      <alignment horizontal="center"/>
      <protection hidden="1"/>
    </xf>
    <xf numFmtId="0" fontId="12" fillId="0" borderId="26" xfId="0" applyFont="1" applyFill="1" applyBorder="1" applyAlignment="1" applyProtection="1">
      <alignment horizontal="center" vertical="justify"/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27" fillId="2" borderId="0" xfId="0" applyFont="1" applyFill="1" applyBorder="1" applyAlignment="1" applyProtection="1">
      <alignment horizontal="left" vertical="center" wrapText="1"/>
      <protection hidden="1"/>
    </xf>
    <xf numFmtId="0" fontId="13" fillId="2" borderId="0" xfId="0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Protection="1">
      <protection hidden="1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20" fillId="0" borderId="15" xfId="0" applyFont="1" applyBorder="1" applyProtection="1">
      <protection hidden="1"/>
    </xf>
    <xf numFmtId="164" fontId="17" fillId="2" borderId="7" xfId="0" applyNumberFormat="1" applyFont="1" applyFill="1" applyBorder="1" applyAlignment="1" applyProtection="1">
      <alignment vertical="center" wrapText="1"/>
      <protection hidden="1"/>
    </xf>
    <xf numFmtId="0" fontId="17" fillId="3" borderId="0" xfId="0" applyFont="1" applyFill="1" applyBorder="1" applyAlignment="1" applyProtection="1">
      <alignment vertical="center" wrapText="1"/>
      <protection hidden="1"/>
    </xf>
    <xf numFmtId="0" fontId="17" fillId="3" borderId="3" xfId="0" applyFont="1" applyFill="1" applyBorder="1" applyAlignment="1" applyProtection="1">
      <alignment vertical="center" wrapText="1"/>
      <protection hidden="1"/>
    </xf>
    <xf numFmtId="0" fontId="7" fillId="0" borderId="0" xfId="2" applyFont="1" applyAlignment="1" applyProtection="1">
      <alignment horizontal="center"/>
      <protection locked="0"/>
    </xf>
    <xf numFmtId="1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1" fontId="4" fillId="0" borderId="0" xfId="0" applyNumberFormat="1" applyFont="1" applyFill="1"/>
    <xf numFmtId="0" fontId="4" fillId="0" borderId="0" xfId="0" applyFont="1" applyFill="1" applyBorder="1"/>
    <xf numFmtId="0" fontId="0" fillId="0" borderId="0" xfId="0" applyFill="1"/>
    <xf numFmtId="165" fontId="5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33" fillId="2" borderId="7" xfId="0" applyNumberFormat="1" applyFont="1" applyFill="1" applyBorder="1" applyAlignment="1" applyProtection="1">
      <alignment horizontal="left" vertical="center" wrapText="1"/>
      <protection hidden="1"/>
    </xf>
    <xf numFmtId="164" fontId="34" fillId="2" borderId="0" xfId="0" applyNumberFormat="1" applyFont="1" applyFill="1" applyBorder="1" applyAlignment="1" applyProtection="1">
      <alignment horizontal="left" vertical="center" wrapText="1"/>
      <protection hidden="1"/>
    </xf>
    <xf numFmtId="164" fontId="5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164" fontId="29" fillId="0" borderId="27" xfId="0" applyNumberFormat="1" applyFont="1" applyFill="1" applyBorder="1" applyAlignment="1">
      <alignment horizontal="right" wrapText="1"/>
    </xf>
    <xf numFmtId="165" fontId="5" fillId="0" borderId="19" xfId="0" applyNumberFormat="1" applyFont="1" applyBorder="1" applyAlignment="1">
      <alignment horizontal="center" vertical="center"/>
    </xf>
    <xf numFmtId="0" fontId="0" fillId="0" borderId="19" xfId="0" applyBorder="1"/>
    <xf numFmtId="165" fontId="5" fillId="0" borderId="21" xfId="0" applyNumberFormat="1" applyFont="1" applyBorder="1" applyAlignment="1">
      <alignment horizontal="center" vertical="center"/>
    </xf>
    <xf numFmtId="0" fontId="0" fillId="0" borderId="32" xfId="0" applyFill="1" applyBorder="1"/>
    <xf numFmtId="0" fontId="10" fillId="0" borderId="22" xfId="0" applyFont="1" applyFill="1" applyBorder="1" applyAlignment="1" applyProtection="1">
      <alignment vertical="justify"/>
      <protection hidden="1"/>
    </xf>
    <xf numFmtId="164" fontId="35" fillId="0" borderId="0" xfId="0" applyNumberFormat="1" applyFont="1" applyBorder="1" applyAlignment="1">
      <alignment horizontal="right" vertical="center" wrapText="1"/>
    </xf>
    <xf numFmtId="164" fontId="36" fillId="0" borderId="0" xfId="0" applyNumberFormat="1" applyFont="1" applyBorder="1" applyAlignment="1">
      <alignment horizontal="right" vertical="center" wrapText="1"/>
    </xf>
    <xf numFmtId="0" fontId="0" fillId="0" borderId="21" xfId="0" applyBorder="1"/>
    <xf numFmtId="0" fontId="1" fillId="4" borderId="13" xfId="1" applyFill="1" applyBorder="1" applyAlignment="1" applyProtection="1">
      <alignment horizontal="center" vertical="center" wrapText="1"/>
      <protection hidden="1"/>
    </xf>
    <xf numFmtId="164" fontId="4" fillId="0" borderId="0" xfId="0" applyNumberFormat="1" applyFont="1"/>
    <xf numFmtId="164" fontId="37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165" fontId="5" fillId="0" borderId="19" xfId="0" applyNumberFormat="1" applyFont="1" applyFill="1" applyBorder="1" applyAlignment="1">
      <alignment horizontal="center" vertical="center"/>
    </xf>
    <xf numFmtId="164" fontId="37" fillId="0" borderId="0" xfId="0" applyNumberFormat="1" applyFont="1" applyBorder="1" applyAlignment="1">
      <alignment horizontal="right" wrapText="1"/>
    </xf>
    <xf numFmtId="164" fontId="40" fillId="0" borderId="0" xfId="0" applyNumberFormat="1" applyFont="1" applyBorder="1" applyAlignment="1">
      <alignment horizontal="right" wrapText="1"/>
    </xf>
    <xf numFmtId="164" fontId="36" fillId="0" borderId="0" xfId="0" applyNumberFormat="1" applyFont="1" applyBorder="1" applyAlignment="1">
      <alignment horizontal="right" wrapText="1"/>
    </xf>
    <xf numFmtId="164" fontId="35" fillId="0" borderId="0" xfId="0" applyNumberFormat="1" applyFont="1" applyFill="1" applyBorder="1" applyAlignment="1">
      <alignment horizontal="right" wrapText="1"/>
    </xf>
    <xf numFmtId="164" fontId="33" fillId="0" borderId="7" xfId="0" applyNumberFormat="1" applyFont="1" applyFill="1" applyBorder="1" applyAlignment="1" applyProtection="1">
      <alignment horizontal="right" vertical="center" wrapText="1"/>
      <protection hidden="1"/>
    </xf>
    <xf numFmtId="3" fontId="28" fillId="0" borderId="0" xfId="0" applyNumberFormat="1" applyFont="1" applyFill="1" applyAlignment="1" applyProtection="1">
      <alignment horizontal="right"/>
      <protection hidden="1"/>
    </xf>
    <xf numFmtId="3" fontId="5" fillId="0" borderId="0" xfId="0" applyNumberFormat="1" applyFont="1" applyFill="1" applyAlignment="1" applyProtection="1">
      <alignment horizontal="right"/>
      <protection hidden="1"/>
    </xf>
    <xf numFmtId="3" fontId="5" fillId="0" borderId="7" xfId="0" applyNumberFormat="1" applyFont="1" applyFill="1" applyBorder="1" applyAlignment="1" applyProtection="1">
      <alignment horizontal="right"/>
      <protection hidden="1"/>
    </xf>
    <xf numFmtId="164" fontId="41" fillId="0" borderId="0" xfId="0" applyNumberFormat="1" applyFont="1" applyAlignment="1">
      <alignment horizontal="right" wrapText="1"/>
    </xf>
    <xf numFmtId="164" fontId="37" fillId="0" borderId="0" xfId="0" applyNumberFormat="1" applyFont="1" applyAlignment="1">
      <alignment horizontal="right" wrapText="1"/>
    </xf>
    <xf numFmtId="164" fontId="37" fillId="0" borderId="0" xfId="6" applyNumberFormat="1" applyFont="1" applyAlignment="1">
      <alignment horizontal="right" wrapText="1"/>
    </xf>
    <xf numFmtId="164" fontId="37" fillId="0" borderId="0" xfId="6" applyNumberFormat="1" applyFont="1" applyAlignment="1">
      <alignment horizontal="right" wrapText="1"/>
    </xf>
    <xf numFmtId="0" fontId="24" fillId="4" borderId="9" xfId="0" applyFont="1" applyFill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 vertical="center" wrapText="1"/>
      <protection hidden="1"/>
    </xf>
    <xf numFmtId="0" fontId="0" fillId="4" borderId="13" xfId="0" applyFill="1" applyBorder="1" applyAlignment="1" applyProtection="1">
      <alignment horizontal="center" vertical="center" wrapText="1"/>
      <protection hidden="1"/>
    </xf>
    <xf numFmtId="0" fontId="24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13" xfId="0" applyFill="1" applyBorder="1" applyAlignment="1" applyProtection="1">
      <alignment horizontal="center" vertical="center" wrapText="1"/>
      <protection hidden="1"/>
    </xf>
    <xf numFmtId="0" fontId="10" fillId="4" borderId="19" xfId="0" applyFont="1" applyFill="1" applyBorder="1" applyAlignment="1" applyProtection="1">
      <alignment horizontal="left" vertical="justify"/>
      <protection hidden="1"/>
    </xf>
    <xf numFmtId="0" fontId="0" fillId="4" borderId="21" xfId="0" applyFill="1" applyBorder="1" applyAlignment="1" applyProtection="1">
      <alignment horizontal="left"/>
      <protection hidden="1"/>
    </xf>
    <xf numFmtId="164" fontId="22" fillId="0" borderId="22" xfId="0" applyNumberFormat="1" applyFont="1" applyFill="1" applyBorder="1" applyAlignment="1" applyProtection="1">
      <alignment horizontal="left" vertical="center" textRotation="90" wrapText="1"/>
      <protection hidden="1"/>
    </xf>
    <xf numFmtId="0" fontId="16" fillId="0" borderId="15" xfId="0" applyFont="1" applyBorder="1" applyAlignment="1" applyProtection="1">
      <alignment horizontal="left" vertical="center" textRotation="90" wrapText="1"/>
      <protection hidden="1"/>
    </xf>
    <xf numFmtId="0" fontId="16" fillId="0" borderId="18" xfId="0" applyFont="1" applyBorder="1" applyAlignment="1" applyProtection="1">
      <alignment horizontal="left" vertical="center" textRotation="90" wrapText="1"/>
      <protection hidden="1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left" vertical="center" wrapText="1"/>
      <protection hidden="1"/>
    </xf>
    <xf numFmtId="164" fontId="22" fillId="2" borderId="29" xfId="0" applyNumberFormat="1" applyFont="1" applyFill="1" applyBorder="1" applyAlignment="1" applyProtection="1">
      <alignment horizontal="center" vertical="center" textRotation="90" wrapText="1"/>
      <protection hidden="1"/>
    </xf>
    <xf numFmtId="164" fontId="22" fillId="2" borderId="14" xfId="0" applyNumberFormat="1" applyFont="1" applyFill="1" applyBorder="1" applyAlignment="1" applyProtection="1">
      <alignment horizontal="center" vertical="center" textRotation="90" wrapText="1"/>
      <protection hidden="1"/>
    </xf>
    <xf numFmtId="164" fontId="22" fillId="2" borderId="30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10" fillId="4" borderId="31" xfId="0" applyFont="1" applyFill="1" applyBorder="1" applyAlignment="1" applyProtection="1">
      <alignment horizontal="center" vertical="justify"/>
      <protection hidden="1"/>
    </xf>
    <xf numFmtId="0" fontId="10" fillId="4" borderId="17" xfId="0" applyFont="1" applyFill="1" applyBorder="1" applyAlignment="1" applyProtection="1">
      <alignment horizontal="center" vertical="justify"/>
      <protection hidden="1"/>
    </xf>
    <xf numFmtId="0" fontId="10" fillId="4" borderId="0" xfId="0" applyFont="1" applyFill="1" applyBorder="1" applyAlignment="1" applyProtection="1">
      <alignment horizontal="left" vertical="justify"/>
      <protection hidden="1"/>
    </xf>
    <xf numFmtId="0" fontId="0" fillId="4" borderId="15" xfId="0" applyFill="1" applyBorder="1" applyAlignment="1" applyProtection="1">
      <protection hidden="1"/>
    </xf>
    <xf numFmtId="0" fontId="20" fillId="0" borderId="0" xfId="0" applyFont="1" applyAlignment="1" applyProtection="1">
      <alignment horizontal="left" wrapText="1"/>
      <protection hidden="1"/>
    </xf>
    <xf numFmtId="0" fontId="15" fillId="2" borderId="4" xfId="0" applyFont="1" applyFill="1" applyBorder="1" applyAlignment="1" applyProtection="1">
      <alignment horizontal="center" vertical="center" textRotation="90"/>
      <protection hidden="1"/>
    </xf>
    <xf numFmtId="0" fontId="16" fillId="2" borderId="5" xfId="0" applyFont="1" applyFill="1" applyBorder="1" applyAlignment="1" applyProtection="1">
      <alignment horizontal="center" vertical="center" textRotation="90"/>
      <protection hidden="1"/>
    </xf>
    <xf numFmtId="0" fontId="0" fillId="2" borderId="5" xfId="0" applyFill="1" applyBorder="1" applyAlignment="1" applyProtection="1">
      <alignment horizontal="center" vertical="center" textRotation="90"/>
      <protection hidden="1"/>
    </xf>
    <xf numFmtId="0" fontId="0" fillId="2" borderId="6" xfId="0" applyFill="1" applyBorder="1" applyAlignment="1" applyProtection="1">
      <alignment horizontal="center" vertical="center" textRotation="90"/>
      <protection hidden="1"/>
    </xf>
    <xf numFmtId="0" fontId="15" fillId="3" borderId="23" xfId="0" applyFont="1" applyFill="1" applyBorder="1" applyAlignment="1" applyProtection="1">
      <alignment horizontal="center" vertical="center" textRotation="90"/>
      <protection hidden="1"/>
    </xf>
    <xf numFmtId="0" fontId="15" fillId="3" borderId="20" xfId="0" applyFont="1" applyFill="1" applyBorder="1" applyAlignment="1" applyProtection="1">
      <alignment horizontal="center" vertical="center" textRotation="90"/>
      <protection hidden="1"/>
    </xf>
    <xf numFmtId="0" fontId="18" fillId="3" borderId="20" xfId="0" applyFont="1" applyFill="1" applyBorder="1" applyAlignment="1" applyProtection="1">
      <protection hidden="1"/>
    </xf>
    <xf numFmtId="0" fontId="10" fillId="4" borderId="16" xfId="0" applyFont="1" applyFill="1" applyBorder="1" applyAlignment="1" applyProtection="1">
      <alignment horizontal="left" vertical="justify"/>
      <protection hidden="1"/>
    </xf>
    <xf numFmtId="0" fontId="0" fillId="4" borderId="17" xfId="0" applyFill="1" applyBorder="1" applyAlignment="1" applyProtection="1">
      <protection hidden="1"/>
    </xf>
  </cellXfs>
  <cellStyles count="8">
    <cellStyle name="Гіперпосилання" xfId="1" builtinId="8"/>
    <cellStyle name="Звичайний" xfId="0" builtinId="0"/>
    <cellStyle name="Звичайний 2" xfId="4"/>
    <cellStyle name="Звичайний 3" xfId="5"/>
    <cellStyle name="Звичайний 4" xfId="6"/>
    <cellStyle name="Обычный 2" xfId="7"/>
    <cellStyle name="Обычный 63" xfId="3"/>
    <cellStyle name="Обычный_Forec table IMF style 39" xfId="2"/>
  </cellStyles>
  <dxfs count="0"/>
  <tableStyles count="0" defaultTableStyle="TableStyleMedium2" defaultPivotStyle="PivotStyleLight16"/>
  <colors>
    <mruColors>
      <color rgb="FF005B2B"/>
      <color rgb="FFEBF19B"/>
      <color rgb="FFD8E4BC"/>
      <color rgb="FFD8E4FF"/>
      <color rgb="FFC4D79B"/>
      <color rgb="FFEBF1DE"/>
      <color rgb="FFFFFFFF"/>
      <color rgb="FFF8FDDB"/>
      <color rgb="FFFC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0</xdr:row>
          <xdr:rowOff>30480</xdr:rowOff>
        </xdr:from>
        <xdr:to>
          <xdr:col>1</xdr:col>
          <xdr:colOff>45720</xdr:colOff>
          <xdr:row>2</xdr:row>
          <xdr:rowOff>7620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1419225</xdr:colOff>
      <xdr:row>6</xdr:row>
      <xdr:rowOff>0</xdr:rowOff>
    </xdr:from>
    <xdr:to>
      <xdr:col>6</xdr:col>
      <xdr:colOff>0</xdr:colOff>
      <xdr:row>19</xdr:row>
      <xdr:rowOff>123825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009775" y="1676400"/>
          <a:ext cx="5800725" cy="3533775"/>
          <a:chOff x="2000250" y="1695450"/>
          <a:chExt cx="5600700" cy="3609975"/>
        </a:xfrm>
      </xdr:grpSpPr>
      <xdr:cxnSp macro="">
        <xdr:nvCxnSpPr>
          <xdr:cNvPr id="21" name="Пряма зі стрілкою 2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 flipV="1">
            <a:off x="6562725" y="3619500"/>
            <a:ext cx="1019175" cy="1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Пряма сполучна лінія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000250" y="1695450"/>
            <a:ext cx="9525" cy="1838325"/>
          </a:xfrm>
          <a:prstGeom prst="line">
            <a:avLst/>
          </a:prstGeom>
          <a:ln w="25400">
            <a:solidFill>
              <a:srgbClr val="005B2B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Пряма зі стрілкою 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flipV="1">
            <a:off x="2006041" y="3510323"/>
            <a:ext cx="1899209" cy="1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Прямая со стрелко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6572250" y="5276850"/>
            <a:ext cx="1028700" cy="0"/>
          </a:xfrm>
          <a:prstGeom prst="straightConnector1">
            <a:avLst/>
          </a:prstGeom>
          <a:ln w="25400" cmpd="sng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Пряма зі стрілкою 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2009775" y="3505200"/>
            <a:ext cx="9525" cy="1800225"/>
          </a:xfrm>
          <a:prstGeom prst="straightConnector1">
            <a:avLst/>
          </a:prstGeom>
          <a:ln w="25400">
            <a:solidFill>
              <a:srgbClr val="005B2B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Пряма зі стрілкою 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000250" y="5305425"/>
            <a:ext cx="1914525" cy="0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showGridLines="0" showRowColHeaders="0" tabSelected="1" zoomScale="80" zoomScaleNormal="80" workbookViewId="0"/>
  </sheetViews>
  <sheetFormatPr defaultColWidth="9.109375" defaultRowHeight="18" x14ac:dyDescent="0.35"/>
  <cols>
    <col min="1" max="1" width="8.5546875" style="3" customWidth="1"/>
    <col min="2" max="2" width="44.5546875" style="3" customWidth="1"/>
    <col min="3" max="3" width="5.44140625" style="3" customWidth="1"/>
    <col min="4" max="4" width="39.5546875" style="3" customWidth="1"/>
    <col min="5" max="5" width="9.109375" style="3"/>
    <col min="6" max="6" width="6.5546875" style="3" customWidth="1"/>
    <col min="7" max="7" width="9.109375" style="3" customWidth="1"/>
    <col min="8" max="8" width="97.5546875" style="3" customWidth="1"/>
    <col min="9" max="10" width="9.109375" style="3"/>
    <col min="11" max="11" width="11.44140625" style="3" customWidth="1"/>
    <col min="12" max="12" width="9.109375" style="3"/>
    <col min="13" max="13" width="10.44140625" style="3" customWidth="1"/>
    <col min="14" max="19" width="9.109375" style="3"/>
    <col min="20" max="20" width="12" style="3" customWidth="1"/>
    <col min="21" max="21" width="9.109375" style="3"/>
    <col min="22" max="22" width="11.5546875" style="3" customWidth="1"/>
    <col min="23" max="16384" width="9.109375" style="3"/>
  </cols>
  <sheetData>
    <row r="1" spans="1:20" ht="14.1" customHeight="1" x14ac:dyDescent="0.35">
      <c r="A1" s="61">
        <v>1</v>
      </c>
      <c r="B1" s="27"/>
      <c r="C1" s="27"/>
      <c r="D1" s="27"/>
      <c r="E1" s="27"/>
      <c r="F1" s="27"/>
      <c r="G1" s="27"/>
      <c r="H1" s="27"/>
      <c r="I1" s="27"/>
    </row>
    <row r="2" spans="1:20" ht="14.1" customHeight="1" x14ac:dyDescent="0.35">
      <c r="A2" s="28"/>
      <c r="B2" s="27"/>
      <c r="C2" s="27"/>
      <c r="D2" s="27"/>
      <c r="E2" s="27"/>
      <c r="F2" s="27"/>
      <c r="G2" s="27"/>
      <c r="H2" s="27"/>
      <c r="I2" s="27"/>
      <c r="T2" s="4"/>
    </row>
    <row r="3" spans="1:20" ht="20.25" customHeight="1" x14ac:dyDescent="0.35">
      <c r="A3" s="29" t="s">
        <v>3</v>
      </c>
      <c r="B3" s="27"/>
      <c r="C3" s="27"/>
      <c r="D3" s="27"/>
      <c r="E3" s="27"/>
      <c r="F3" s="27"/>
      <c r="G3" s="30"/>
      <c r="H3" s="30"/>
      <c r="I3" s="27"/>
      <c r="T3" s="5"/>
    </row>
    <row r="4" spans="1:20" ht="18" customHeight="1" x14ac:dyDescent="0.35">
      <c r="A4" s="29" t="s">
        <v>2</v>
      </c>
      <c r="B4" s="27"/>
      <c r="C4" s="27"/>
      <c r="D4" s="27"/>
      <c r="E4" s="27"/>
      <c r="F4" s="30"/>
      <c r="G4" s="27"/>
      <c r="H4" s="27"/>
      <c r="I4" s="27"/>
      <c r="T4" s="5"/>
    </row>
    <row r="5" spans="1:20" ht="18" customHeight="1" thickBot="1" x14ac:dyDescent="0.4">
      <c r="A5" s="29"/>
      <c r="B5" s="27"/>
      <c r="C5" s="27"/>
      <c r="D5" s="27"/>
      <c r="E5" s="27"/>
      <c r="F5" s="30"/>
      <c r="G5" s="27"/>
      <c r="H5" s="27"/>
      <c r="I5" s="27"/>
      <c r="T5" s="5"/>
    </row>
    <row r="6" spans="1:20" ht="50.25" customHeight="1" thickTop="1" thickBot="1" x14ac:dyDescent="0.4">
      <c r="A6" s="31"/>
      <c r="B6" s="32" t="str">
        <f>IF('0'!A1=1,"ПРОМИСЛОВІСТЬ","INDUSTRY")</f>
        <v>ПРОМИСЛОВІСТЬ</v>
      </c>
      <c r="C6" s="27"/>
      <c r="D6" s="27"/>
      <c r="E6" s="27"/>
      <c r="F6" s="30"/>
      <c r="G6" s="27"/>
      <c r="H6" s="30"/>
      <c r="I6" s="27"/>
      <c r="T6" s="5"/>
    </row>
    <row r="7" spans="1:20" ht="18" customHeight="1" thickTop="1" x14ac:dyDescent="0.35">
      <c r="A7" s="29"/>
      <c r="B7" s="27"/>
      <c r="C7" s="27"/>
      <c r="D7" s="27"/>
      <c r="E7" s="27"/>
      <c r="F7" s="30"/>
      <c r="G7" s="27"/>
      <c r="H7" s="30"/>
      <c r="I7" s="27"/>
      <c r="T7" s="5"/>
    </row>
    <row r="8" spans="1:20" ht="18" customHeight="1" x14ac:dyDescent="0.35">
      <c r="A8" s="29"/>
      <c r="B8" s="27"/>
      <c r="C8" s="27"/>
      <c r="D8" s="27"/>
      <c r="E8" s="27"/>
      <c r="F8" s="27"/>
      <c r="G8" s="27"/>
      <c r="H8" s="27"/>
      <c r="I8" s="27"/>
      <c r="T8" s="5"/>
    </row>
    <row r="9" spans="1:20" ht="20.25" customHeight="1" x14ac:dyDescent="0.35">
      <c r="A9" s="30"/>
      <c r="B9" s="30"/>
      <c r="C9" s="33"/>
      <c r="D9" s="27"/>
      <c r="E9" s="27"/>
      <c r="F9" s="27"/>
      <c r="G9" s="27"/>
      <c r="H9" s="27"/>
      <c r="I9" s="27"/>
      <c r="T9" s="5"/>
    </row>
    <row r="10" spans="1:20" ht="41.25" customHeight="1" thickBot="1" x14ac:dyDescent="0.4">
      <c r="A10" s="30"/>
      <c r="B10" s="30"/>
      <c r="C10" s="27"/>
      <c r="D10" s="34"/>
      <c r="E10" s="27"/>
      <c r="F10" s="30"/>
      <c r="G10" s="27"/>
      <c r="H10" s="27"/>
      <c r="I10" s="27"/>
    </row>
    <row r="11" spans="1:20" ht="16.5" customHeight="1" thickTop="1" x14ac:dyDescent="0.35">
      <c r="A11" s="27"/>
      <c r="B11" s="27"/>
      <c r="C11" s="35"/>
      <c r="D11" s="102" t="str">
        <f>IF('0'!A1=1,"Місяць","Month")</f>
        <v>Місяць</v>
      </c>
      <c r="E11" s="27"/>
      <c r="F11" s="30"/>
      <c r="G11" s="36">
        <v>1</v>
      </c>
      <c r="H11" s="37" t="str">
        <f>IF('0'!A1=1,"Обсяг реалізованої промислової продукції, млн.грн. (КВЕД-2005)","Volume of industrial products sold, mln.UAH (KVED-2005)")</f>
        <v>Обсяг реалізованої промислової продукції, млн.грн. (КВЕД-2005)</v>
      </c>
      <c r="I11" s="27"/>
    </row>
    <row r="12" spans="1:20" ht="23.25" customHeight="1" x14ac:dyDescent="0.35">
      <c r="A12" s="27"/>
      <c r="B12" s="27"/>
      <c r="C12" s="35"/>
      <c r="D12" s="103"/>
      <c r="E12" s="27"/>
      <c r="F12" s="30"/>
      <c r="G12" s="38">
        <v>2</v>
      </c>
      <c r="H12" s="39" t="str">
        <f>IF('0'!A1=1,"Обсяг реалізованої промислової продукції, млн.грн. (КВЕД-2010)","Volume of industrial products sold, mln.UAH (KVED-2010)")</f>
        <v>Обсяг реалізованої промислової продукції, млн.грн. (КВЕД-2010)</v>
      </c>
      <c r="I12" s="27"/>
      <c r="T12" s="6"/>
    </row>
    <row r="13" spans="1:20" ht="20.25" customHeight="1" x14ac:dyDescent="0.35">
      <c r="A13" s="27"/>
      <c r="B13" s="27"/>
      <c r="C13" s="35"/>
      <c r="D13" s="103"/>
      <c r="E13" s="27"/>
      <c r="F13" s="40"/>
      <c r="G13" s="38">
        <v>3</v>
      </c>
      <c r="H13" s="39" t="str">
        <f>IF('0'!A1=1,"Індекси промислової продукції (до попереднього місяця, %), КВЕД-2010","Industrial products Indices (to the previous month, %), KVED-2010")</f>
        <v>Індекси промислової продукції (до попереднього місяця, %), КВЕД-2010</v>
      </c>
      <c r="I13" s="27"/>
    </row>
    <row r="14" spans="1:20" ht="20.25" customHeight="1" x14ac:dyDescent="0.35">
      <c r="A14" s="27"/>
      <c r="B14" s="27"/>
      <c r="C14" s="35"/>
      <c r="D14" s="103"/>
      <c r="E14" s="27"/>
      <c r="F14" s="27"/>
      <c r="G14" s="38">
        <v>4</v>
      </c>
      <c r="H14" s="39" t="str">
        <f>IF('0'!A1=1,"Індекси промислової продукції (до відповідного місяця попереднього року, %), КВЕД-2010","Industrial products Indices (to corresponding month of the previous year, %), KVED-2010")</f>
        <v>Індекси промислової продукції (до відповідного місяця попереднього року, %), КВЕД-2010</v>
      </c>
      <c r="I14" s="27"/>
    </row>
    <row r="15" spans="1:20" ht="18.600000000000001" thickBot="1" x14ac:dyDescent="0.4">
      <c r="A15" s="27"/>
      <c r="B15" s="27"/>
      <c r="C15" s="35"/>
      <c r="D15" s="104"/>
      <c r="E15" s="27"/>
      <c r="F15" s="27"/>
      <c r="G15" s="41">
        <v>5</v>
      </c>
      <c r="H15" s="42" t="str">
        <f>IF('0'!A1=1,"Індекси промислової продукції (до відповідного періоду попереднього року, %), 2010=100%","Industrial products Indices (to corresponding period of the previous year, %), 2010=100%")</f>
        <v>Індекси промислової продукції (до відповідного періоду попереднього року, %), 2010=100%</v>
      </c>
      <c r="I15" s="27"/>
    </row>
    <row r="16" spans="1:20" ht="19.2" thickTop="1" thickBot="1" x14ac:dyDescent="0.4">
      <c r="A16" s="27"/>
      <c r="B16" s="27"/>
      <c r="C16" s="27"/>
      <c r="D16" s="27"/>
      <c r="E16" s="27"/>
      <c r="F16" s="27"/>
      <c r="G16" s="85">
        <v>6</v>
      </c>
      <c r="H16" s="42" t="str">
        <f>IF('0'!A1=1,"Індекси промислової продукції (до відповідного періоду попереднього року, %), 2016=100%","Industrial products Indices (to corresponding period of the previous year, %), 2016=100%")</f>
        <v>Індекси промислової продукції (до відповідного періоду попереднього року, %), 2016=100%</v>
      </c>
      <c r="I16" s="27"/>
    </row>
    <row r="17" spans="1:9" ht="18.600000000000001" thickTop="1" x14ac:dyDescent="0.35">
      <c r="A17" s="27"/>
      <c r="B17" s="27"/>
      <c r="C17" s="27"/>
      <c r="D17" s="27"/>
      <c r="E17" s="27"/>
      <c r="F17" s="27"/>
      <c r="G17" s="27"/>
      <c r="H17" s="27"/>
      <c r="I17" s="27"/>
    </row>
    <row r="18" spans="1:9" ht="18.600000000000001" thickBot="1" x14ac:dyDescent="0.4">
      <c r="A18" s="27"/>
      <c r="B18" s="27"/>
      <c r="C18" s="27"/>
      <c r="D18" s="27"/>
      <c r="E18" s="27"/>
      <c r="F18" s="27"/>
      <c r="G18" s="27"/>
      <c r="H18" s="43"/>
      <c r="I18" s="27"/>
    </row>
    <row r="19" spans="1:9" ht="18.600000000000001" thickTop="1" x14ac:dyDescent="0.35">
      <c r="A19" s="27"/>
      <c r="B19" s="27"/>
      <c r="C19" s="27"/>
      <c r="D19" s="105" t="str">
        <f>IF('0'!A1=1,"Рік","Year")</f>
        <v>Рік</v>
      </c>
      <c r="E19" s="44"/>
      <c r="F19" s="35"/>
      <c r="G19" s="45">
        <v>1</v>
      </c>
      <c r="H19" s="46" t="str">
        <f>IF('0'!A1=1,"Обсяг реалізованої промислової продукції (товарів, послуг), млн.грн.","Volume of industrial products (goods, services), mln.UAH")</f>
        <v>Обсяг реалізованої промислової продукції (товарів, послуг), млн.грн.</v>
      </c>
      <c r="I19" s="27"/>
    </row>
    <row r="20" spans="1:9" ht="31.8" thickBot="1" x14ac:dyDescent="0.4">
      <c r="A20" s="27"/>
      <c r="B20" s="27"/>
      <c r="C20" s="27"/>
      <c r="D20" s="106"/>
      <c r="E20" s="44"/>
      <c r="F20" s="35"/>
      <c r="G20" s="47">
        <v>2</v>
      </c>
      <c r="H20" s="48" t="str">
        <f>IF('0'!A1=1,"Індекси промислової продукції за видами діяльності (до відповідного періоду попереднього року, %)","Industrial products Indices (to corresponding period of the previous year, %)")</f>
        <v>Індекси промислової продукції за видами діяльності (до відповідного періоду попереднього року, %)</v>
      </c>
      <c r="I20" s="27"/>
    </row>
    <row r="21" spans="1:9" ht="18.600000000000001" thickTop="1" x14ac:dyDescent="0.35">
      <c r="A21" s="27"/>
      <c r="B21" s="27"/>
      <c r="C21" s="27"/>
      <c r="D21" s="27"/>
      <c r="E21" s="27"/>
      <c r="F21" s="27"/>
      <c r="G21" s="27"/>
      <c r="H21" s="27"/>
      <c r="I21" s="27"/>
    </row>
    <row r="22" spans="1:9" x14ac:dyDescent="0.35">
      <c r="A22" s="27"/>
      <c r="B22" s="27"/>
      <c r="C22" s="27"/>
      <c r="D22" s="27"/>
      <c r="E22" s="27"/>
      <c r="F22" s="30"/>
      <c r="G22" s="30"/>
      <c r="H22" s="27"/>
      <c r="I22" s="27"/>
    </row>
    <row r="23" spans="1:9" x14ac:dyDescent="0.35">
      <c r="A23" s="27"/>
      <c r="B23" s="27"/>
      <c r="C23" s="27"/>
      <c r="D23" s="49"/>
      <c r="E23" s="27"/>
      <c r="F23" s="30"/>
      <c r="G23" s="30"/>
      <c r="H23" s="30"/>
      <c r="I23" s="27"/>
    </row>
    <row r="24" spans="1:9" ht="21" customHeight="1" x14ac:dyDescent="0.35">
      <c r="A24" s="27"/>
      <c r="B24" s="27"/>
      <c r="C24" s="27"/>
      <c r="D24" s="30"/>
      <c r="E24" s="27"/>
      <c r="F24" s="27"/>
      <c r="G24" s="30"/>
      <c r="H24" s="30"/>
      <c r="I24" s="27"/>
    </row>
    <row r="25" spans="1:9" ht="21.75" customHeight="1" x14ac:dyDescent="0.35">
      <c r="A25" s="27"/>
      <c r="B25" s="27"/>
      <c r="C25" s="27"/>
      <c r="D25" s="27"/>
      <c r="E25" s="27"/>
      <c r="F25" s="27"/>
      <c r="G25" s="27"/>
      <c r="H25" s="27"/>
      <c r="I25" s="27"/>
    </row>
    <row r="26" spans="1:9" x14ac:dyDescent="0.35">
      <c r="A26" s="27"/>
      <c r="B26" s="27"/>
      <c r="C26" s="27"/>
      <c r="D26" s="27"/>
      <c r="E26" s="27"/>
      <c r="F26" s="27"/>
      <c r="G26" s="27"/>
      <c r="H26" s="27"/>
      <c r="I26" s="27"/>
    </row>
    <row r="27" spans="1:9" x14ac:dyDescent="0.35">
      <c r="A27" s="27"/>
      <c r="B27" s="27"/>
      <c r="C27" s="27"/>
      <c r="D27" s="27"/>
      <c r="E27" s="27"/>
      <c r="F27" s="27"/>
      <c r="G27" s="27"/>
      <c r="H27" s="27"/>
      <c r="I27" s="27"/>
    </row>
    <row r="28" spans="1:9" x14ac:dyDescent="0.35">
      <c r="A28" s="27"/>
      <c r="B28" s="27"/>
      <c r="C28" s="27"/>
      <c r="D28" s="27"/>
      <c r="E28" s="27"/>
      <c r="F28" s="27"/>
      <c r="G28" s="27"/>
      <c r="H28" s="30"/>
      <c r="I28" s="27"/>
    </row>
  </sheetData>
  <mergeCells count="2">
    <mergeCell ref="D11:D15"/>
    <mergeCell ref="D19:D20"/>
  </mergeCells>
  <hyperlinks>
    <hyperlink ref="G15" location="'5'!A1" display="'5'!A1"/>
    <hyperlink ref="G14" location="'4'!A1" display="'4'!A1"/>
    <hyperlink ref="G13" location="'3'!A1" display="'3'!A1"/>
    <hyperlink ref="G12" location="'2'!A1" display="'2'!A1"/>
    <hyperlink ref="G11" location="'1'!A1" display="'1'!A1"/>
    <hyperlink ref="G16" location="'6'!A1" display="'6'!A1"/>
  </hyperlinks>
  <pageMargins left="0.7" right="0.7" top="0.75" bottom="0.75" header="0.3" footer="0.3"/>
  <pageSetup paperSize="9" scale="59" orientation="landscape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List Box 2">
              <controlPr defaultSize="0" autoLine="0" autoPict="0">
                <anchor moveWithCells="1">
                  <from>
                    <xdr:col>0</xdr:col>
                    <xdr:colOff>30480</xdr:colOff>
                    <xdr:row>0</xdr:row>
                    <xdr:rowOff>30480</xdr:rowOff>
                  </from>
                  <to>
                    <xdr:col>1</xdr:col>
                    <xdr:colOff>45720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showRowColHeaders="0" zoomScale="80" zoomScaleNormal="80" workbookViewId="0">
      <pane xSplit="2" ySplit="2" topLeftCell="V3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5.6" x14ac:dyDescent="0.3"/>
  <cols>
    <col min="1" max="1" width="8.5546875" style="20" customWidth="1"/>
    <col min="2" max="2" width="45.5546875" style="20" customWidth="1"/>
    <col min="3" max="38" width="10.5546875" style="11" customWidth="1"/>
    <col min="39" max="16384" width="9.109375" style="11"/>
  </cols>
  <sheetData>
    <row r="1" spans="1:38" x14ac:dyDescent="0.3">
      <c r="A1" s="9" t="str">
        <f>IF('0'!A1=1,"до змісту","to title")</f>
        <v>до змісту</v>
      </c>
      <c r="B1" s="10"/>
    </row>
    <row r="2" spans="1:38" ht="33.75" customHeight="1" x14ac:dyDescent="0.3">
      <c r="A2" s="107" t="str">
        <f>IF('0'!A1=1,"Обсяг реалізованої промислової продукції, кумулятивно, млн.грн. (КВЕД-2005)","Volume of industrial products sold, cumulative, mln.UAH (CTEA-2005)")</f>
        <v>Обсяг реалізованої промислової продукції, кумулятивно, млн.грн. (КВЕД-2005)</v>
      </c>
      <c r="B2" s="108"/>
      <c r="C2" s="12">
        <v>39814</v>
      </c>
      <c r="D2" s="12">
        <v>39845</v>
      </c>
      <c r="E2" s="12">
        <v>39873</v>
      </c>
      <c r="F2" s="12">
        <v>39904</v>
      </c>
      <c r="G2" s="12">
        <v>39934</v>
      </c>
      <c r="H2" s="12">
        <v>39965</v>
      </c>
      <c r="I2" s="12">
        <v>39995</v>
      </c>
      <c r="J2" s="12">
        <v>40026</v>
      </c>
      <c r="K2" s="12">
        <v>40057</v>
      </c>
      <c r="L2" s="12">
        <v>40087</v>
      </c>
      <c r="M2" s="12">
        <v>40118</v>
      </c>
      <c r="N2" s="12">
        <v>40148</v>
      </c>
      <c r="O2" s="12">
        <v>40179</v>
      </c>
      <c r="P2" s="12">
        <v>40210</v>
      </c>
      <c r="Q2" s="12">
        <v>40238</v>
      </c>
      <c r="R2" s="12">
        <v>40269</v>
      </c>
      <c r="S2" s="12">
        <v>40299</v>
      </c>
      <c r="T2" s="12">
        <v>40330</v>
      </c>
      <c r="U2" s="12">
        <v>40360</v>
      </c>
      <c r="V2" s="12">
        <v>40391</v>
      </c>
      <c r="W2" s="12">
        <v>40422</v>
      </c>
      <c r="X2" s="12">
        <v>40452</v>
      </c>
      <c r="Y2" s="12">
        <v>40483</v>
      </c>
      <c r="Z2" s="12">
        <v>40513</v>
      </c>
      <c r="AA2" s="12">
        <v>40544</v>
      </c>
      <c r="AB2" s="12">
        <v>40575</v>
      </c>
      <c r="AC2" s="12">
        <v>40603</v>
      </c>
      <c r="AD2" s="12">
        <v>40634</v>
      </c>
      <c r="AE2" s="12">
        <v>40664</v>
      </c>
      <c r="AF2" s="12">
        <v>40695</v>
      </c>
      <c r="AG2" s="12">
        <v>40725</v>
      </c>
      <c r="AH2" s="12">
        <v>40756</v>
      </c>
      <c r="AI2" s="12">
        <v>40787</v>
      </c>
      <c r="AJ2" s="12">
        <v>40817</v>
      </c>
      <c r="AK2" s="12">
        <v>40848</v>
      </c>
      <c r="AL2" s="12">
        <v>40878</v>
      </c>
    </row>
    <row r="3" spans="1:38" ht="31.5" customHeight="1" x14ac:dyDescent="0.3">
      <c r="A3" s="109" t="str">
        <f>IF('0'!A1=1,"ВИДИ ЕКОНОМІЧНОЇ ДІЯЛЬНОСТІ","TYPES OF ECONOMIC ACTIVITY")</f>
        <v>ВИДИ ЕКОНОМІЧНОЇ ДІЯЛЬНОСТІ</v>
      </c>
      <c r="B3" s="13" t="str">
        <f>IF('0'!A1=1,"Промисловість","Industry")</f>
        <v>Промисловість</v>
      </c>
      <c r="C3" s="95">
        <v>46362.9</v>
      </c>
      <c r="D3" s="95">
        <v>95708.5</v>
      </c>
      <c r="E3" s="95">
        <v>150872.6</v>
      </c>
      <c r="F3" s="95">
        <v>200725.3</v>
      </c>
      <c r="G3" s="95">
        <v>247807.8</v>
      </c>
      <c r="H3" s="95">
        <v>299358.8</v>
      </c>
      <c r="I3" s="95">
        <v>353290.1</v>
      </c>
      <c r="J3" s="95">
        <v>408333.7</v>
      </c>
      <c r="K3" s="95">
        <v>467789.4</v>
      </c>
      <c r="L3" s="95">
        <v>531381.5</v>
      </c>
      <c r="M3" s="95">
        <v>595441</v>
      </c>
      <c r="N3" s="95">
        <v>668956</v>
      </c>
      <c r="O3" s="95">
        <v>59609.4</v>
      </c>
      <c r="P3" s="95">
        <v>120823.6</v>
      </c>
      <c r="Q3" s="95">
        <v>193246.9</v>
      </c>
      <c r="R3" s="95">
        <v>265678.09999999998</v>
      </c>
      <c r="S3" s="95">
        <v>337291.4</v>
      </c>
      <c r="T3" s="95">
        <v>409250</v>
      </c>
      <c r="U3" s="95">
        <v>479543.6</v>
      </c>
      <c r="V3" s="95">
        <v>553649.19999999995</v>
      </c>
      <c r="W3" s="95">
        <v>632671</v>
      </c>
      <c r="X3" s="95">
        <v>714243.9</v>
      </c>
      <c r="Y3" s="95">
        <v>797794.3</v>
      </c>
      <c r="Z3" s="95">
        <v>891169.5</v>
      </c>
      <c r="AA3" s="95">
        <v>79126</v>
      </c>
      <c r="AB3" s="95">
        <v>161920.1</v>
      </c>
      <c r="AC3" s="95">
        <v>259338.9</v>
      </c>
      <c r="AD3" s="95">
        <v>349825</v>
      </c>
      <c r="AE3" s="95">
        <v>438397.5</v>
      </c>
      <c r="AF3" s="95">
        <v>530176.80000000005</v>
      </c>
      <c r="AG3" s="95">
        <v>622563.69999999995</v>
      </c>
      <c r="AH3" s="95">
        <v>718836</v>
      </c>
      <c r="AI3" s="95">
        <v>813483</v>
      </c>
      <c r="AJ3" s="95">
        <v>910697.1</v>
      </c>
      <c r="AK3" s="95">
        <v>1012809.3</v>
      </c>
      <c r="AL3" s="95">
        <v>1120325.3999999999</v>
      </c>
    </row>
    <row r="4" spans="1:38" ht="31.5" customHeight="1" x14ac:dyDescent="0.3">
      <c r="A4" s="110"/>
      <c r="B4" s="14" t="str">
        <f>IF('0'!A1=1,"Добувна  та переробна промисловість","Mining and manufacturing")</f>
        <v>Добувна  та переробна промисловість</v>
      </c>
      <c r="C4" s="96">
        <v>32197.599999999999</v>
      </c>
      <c r="D4" s="96">
        <v>68988.100000000006</v>
      </c>
      <c r="E4" s="96">
        <v>111457.1</v>
      </c>
      <c r="F4" s="96">
        <v>152330.9</v>
      </c>
      <c r="G4" s="96">
        <v>191902.1</v>
      </c>
      <c r="H4" s="96">
        <v>235722.9</v>
      </c>
      <c r="I4" s="96">
        <v>281305.40000000002</v>
      </c>
      <c r="J4" s="96">
        <v>328025.40000000002</v>
      </c>
      <c r="K4" s="96">
        <v>379228.4</v>
      </c>
      <c r="L4" s="96">
        <v>432778.4</v>
      </c>
      <c r="M4" s="96">
        <v>484016.3</v>
      </c>
      <c r="N4" s="96">
        <v>541877.6</v>
      </c>
      <c r="O4" s="96">
        <v>42751.199999999997</v>
      </c>
      <c r="P4" s="96">
        <v>89005.2</v>
      </c>
      <c r="Q4" s="96">
        <v>147101.9</v>
      </c>
      <c r="R4" s="96">
        <v>208925.2</v>
      </c>
      <c r="S4" s="96">
        <v>271185</v>
      </c>
      <c r="T4" s="96">
        <v>333651.20000000001</v>
      </c>
      <c r="U4" s="96">
        <v>393848.3</v>
      </c>
      <c r="V4" s="96">
        <v>457198</v>
      </c>
      <c r="W4" s="96">
        <v>525685.9</v>
      </c>
      <c r="X4" s="96">
        <v>592913.19999999995</v>
      </c>
      <c r="Y4" s="96">
        <v>661738.6</v>
      </c>
      <c r="Z4" s="96">
        <v>736519.7</v>
      </c>
      <c r="AA4" s="96">
        <v>60086.3</v>
      </c>
      <c r="AB4" s="96">
        <v>123290</v>
      </c>
      <c r="AC4" s="96">
        <v>201488.3</v>
      </c>
      <c r="AD4" s="96">
        <v>276919.8</v>
      </c>
      <c r="AE4" s="96">
        <v>353027.6</v>
      </c>
      <c r="AF4" s="96">
        <v>432399.3</v>
      </c>
      <c r="AG4" s="96">
        <v>511584.9</v>
      </c>
      <c r="AH4" s="96">
        <v>594726</v>
      </c>
      <c r="AI4" s="96">
        <v>676410.6</v>
      </c>
      <c r="AJ4" s="96">
        <v>755999.5</v>
      </c>
      <c r="AK4" s="96">
        <v>835184.4</v>
      </c>
      <c r="AL4" s="96">
        <v>919431.1</v>
      </c>
    </row>
    <row r="5" spans="1:38" ht="31.5" customHeight="1" x14ac:dyDescent="0.3">
      <c r="A5" s="110"/>
      <c r="B5" s="14" t="str">
        <f>IF('0'!A1=1,"Добувна промисловість","Mining")</f>
        <v>Добувна промисловість</v>
      </c>
      <c r="C5" s="96">
        <v>4173.3999999999996</v>
      </c>
      <c r="D5" s="96">
        <v>8594.7999999999993</v>
      </c>
      <c r="E5" s="96">
        <v>14121</v>
      </c>
      <c r="F5" s="96">
        <v>18449.8</v>
      </c>
      <c r="G5" s="96">
        <v>22432.3</v>
      </c>
      <c r="H5" s="96">
        <v>26758.6</v>
      </c>
      <c r="I5" s="96">
        <v>32076</v>
      </c>
      <c r="J5" s="96">
        <v>37768.1</v>
      </c>
      <c r="K5" s="96">
        <v>43384.5</v>
      </c>
      <c r="L5" s="96">
        <v>49723.4</v>
      </c>
      <c r="M5" s="96">
        <v>56118.7</v>
      </c>
      <c r="N5" s="96">
        <v>62208.6</v>
      </c>
      <c r="O5" s="96">
        <v>5945.9</v>
      </c>
      <c r="P5" s="96">
        <v>12146.7</v>
      </c>
      <c r="Q5" s="96">
        <v>19338.8</v>
      </c>
      <c r="R5" s="96">
        <v>27974.6</v>
      </c>
      <c r="S5" s="96">
        <v>36509.5</v>
      </c>
      <c r="T5" s="96">
        <v>45768</v>
      </c>
      <c r="U5" s="96">
        <v>54471.4</v>
      </c>
      <c r="V5" s="96">
        <v>63908.1</v>
      </c>
      <c r="W5" s="96">
        <v>73064.3</v>
      </c>
      <c r="X5" s="96">
        <v>82548.7</v>
      </c>
      <c r="Y5" s="96">
        <v>91921.2</v>
      </c>
      <c r="Z5" s="96">
        <v>101537.9</v>
      </c>
      <c r="AA5" s="96">
        <v>10644.5</v>
      </c>
      <c r="AB5" s="96">
        <v>20557.3</v>
      </c>
      <c r="AC5" s="96">
        <v>32573.599999999999</v>
      </c>
      <c r="AD5" s="96">
        <v>43822.7</v>
      </c>
      <c r="AE5" s="96">
        <v>56275</v>
      </c>
      <c r="AF5" s="96">
        <v>68250.7</v>
      </c>
      <c r="AG5" s="96">
        <v>80021.899999999994</v>
      </c>
      <c r="AH5" s="96">
        <v>92115.199999999997</v>
      </c>
      <c r="AI5" s="96">
        <v>104377.7</v>
      </c>
      <c r="AJ5" s="96">
        <v>116860.1</v>
      </c>
      <c r="AK5" s="96">
        <v>129053.5</v>
      </c>
      <c r="AL5" s="96">
        <v>141669.79999999999</v>
      </c>
    </row>
    <row r="6" spans="1:38" ht="31.5" customHeight="1" x14ac:dyDescent="0.3">
      <c r="A6" s="110"/>
      <c r="B6" s="15" t="str">
        <f>IF('0'!A1=1,"Добування паливно-енергетичних корисних копалин","Fuel-energy mineral mining")</f>
        <v>Добування паливно-енергетичних корисних копалин</v>
      </c>
      <c r="C6" s="96">
        <v>2273.1</v>
      </c>
      <c r="D6" s="96">
        <v>4651.6000000000004</v>
      </c>
      <c r="E6" s="96">
        <v>7536.4</v>
      </c>
      <c r="F6" s="96">
        <v>9865.2000000000007</v>
      </c>
      <c r="G6" s="96">
        <v>12186.6</v>
      </c>
      <c r="H6" s="96">
        <v>14574.5</v>
      </c>
      <c r="I6" s="96">
        <v>17274.7</v>
      </c>
      <c r="J6" s="96">
        <v>20064</v>
      </c>
      <c r="K6" s="96">
        <v>22741.599999999999</v>
      </c>
      <c r="L6" s="96">
        <v>25970.3</v>
      </c>
      <c r="M6" s="96">
        <v>29189.1</v>
      </c>
      <c r="N6" s="96">
        <v>32382</v>
      </c>
      <c r="O6" s="96">
        <v>2897.8</v>
      </c>
      <c r="P6" s="96">
        <v>6333.3</v>
      </c>
      <c r="Q6" s="96">
        <v>10075.6</v>
      </c>
      <c r="R6" s="96">
        <v>14027.4</v>
      </c>
      <c r="S6" s="96">
        <v>17728.7</v>
      </c>
      <c r="T6" s="96">
        <v>22256.5</v>
      </c>
      <c r="U6" s="96">
        <v>26178.3</v>
      </c>
      <c r="V6" s="96">
        <v>30410.1</v>
      </c>
      <c r="W6" s="96">
        <v>34562.5</v>
      </c>
      <c r="X6" s="96">
        <v>38906.300000000003</v>
      </c>
      <c r="Y6" s="96">
        <v>43204.800000000003</v>
      </c>
      <c r="Z6" s="96">
        <v>47822.7</v>
      </c>
      <c r="AA6" s="96">
        <v>4443.8999999999996</v>
      </c>
      <c r="AB6" s="96">
        <v>8680.5</v>
      </c>
      <c r="AC6" s="96">
        <v>13543.3</v>
      </c>
      <c r="AD6" s="96">
        <v>18251.3</v>
      </c>
      <c r="AE6" s="96">
        <v>23504.2</v>
      </c>
      <c r="AF6" s="96">
        <v>28692.5</v>
      </c>
      <c r="AG6" s="96">
        <v>33818</v>
      </c>
      <c r="AH6" s="96">
        <v>38642</v>
      </c>
      <c r="AI6" s="96">
        <v>43974</v>
      </c>
      <c r="AJ6" s="96">
        <v>48926.9</v>
      </c>
      <c r="AK6" s="96">
        <v>54145.8</v>
      </c>
      <c r="AL6" s="96">
        <v>60129.7</v>
      </c>
    </row>
    <row r="7" spans="1:38" ht="31.5" customHeight="1" x14ac:dyDescent="0.3">
      <c r="A7" s="110"/>
      <c r="B7" s="15" t="str">
        <f>IF('0'!A1=1,"Добування корисних копалин, крім паливно-енергетичних","Mineral mining, except fuel-energy ones")</f>
        <v>Добування корисних копалин, крім паливно-енергетичних</v>
      </c>
      <c r="C7" s="96">
        <v>1900.3</v>
      </c>
      <c r="D7" s="96">
        <v>3943.2</v>
      </c>
      <c r="E7" s="96">
        <v>6584.6</v>
      </c>
      <c r="F7" s="96">
        <v>8584.6</v>
      </c>
      <c r="G7" s="96">
        <v>10245.700000000001</v>
      </c>
      <c r="H7" s="96">
        <v>12184.1</v>
      </c>
      <c r="I7" s="96">
        <v>14801.3</v>
      </c>
      <c r="J7" s="96">
        <v>17704.099999999999</v>
      </c>
      <c r="K7" s="96">
        <v>20642.900000000001</v>
      </c>
      <c r="L7" s="96">
        <v>23753.1</v>
      </c>
      <c r="M7" s="96">
        <v>26929.599999999999</v>
      </c>
      <c r="N7" s="96">
        <v>29826.6</v>
      </c>
      <c r="O7" s="96">
        <v>3048.1</v>
      </c>
      <c r="P7" s="96">
        <v>5813.4</v>
      </c>
      <c r="Q7" s="96">
        <v>9263.2000000000007</v>
      </c>
      <c r="R7" s="96">
        <v>13947.2</v>
      </c>
      <c r="S7" s="96">
        <v>18780.8</v>
      </c>
      <c r="T7" s="96">
        <v>23511.5</v>
      </c>
      <c r="U7" s="96">
        <v>28293.1</v>
      </c>
      <c r="V7" s="96">
        <v>33498</v>
      </c>
      <c r="W7" s="96">
        <v>38501.800000000003</v>
      </c>
      <c r="X7" s="96">
        <v>43642.400000000001</v>
      </c>
      <c r="Y7" s="96">
        <v>48716.4</v>
      </c>
      <c r="Z7" s="96">
        <v>53715.199999999997</v>
      </c>
      <c r="AA7" s="96">
        <v>6200.6</v>
      </c>
      <c r="AB7" s="96">
        <v>11876.8</v>
      </c>
      <c r="AC7" s="96">
        <v>19030.3</v>
      </c>
      <c r="AD7" s="96">
        <v>25571.4</v>
      </c>
      <c r="AE7" s="96">
        <v>32770.800000000003</v>
      </c>
      <c r="AF7" s="96">
        <v>39558.199999999997</v>
      </c>
      <c r="AG7" s="96">
        <v>46203.9</v>
      </c>
      <c r="AH7" s="96">
        <v>53473.2</v>
      </c>
      <c r="AI7" s="96">
        <v>60403.7</v>
      </c>
      <c r="AJ7" s="96">
        <v>67933.2</v>
      </c>
      <c r="AK7" s="96">
        <v>74907.7</v>
      </c>
      <c r="AL7" s="96">
        <v>81540.100000000006</v>
      </c>
    </row>
    <row r="8" spans="1:38" ht="31.5" customHeight="1" x14ac:dyDescent="0.3">
      <c r="A8" s="110"/>
      <c r="B8" s="14" t="str">
        <f>IF('0'!A1=1,"Переробна промисловість","Manufacturing")</f>
        <v>Переробна промисловість</v>
      </c>
      <c r="C8" s="96">
        <v>28024.2</v>
      </c>
      <c r="D8" s="96">
        <v>60393.3</v>
      </c>
      <c r="E8" s="96">
        <v>97336.1</v>
      </c>
      <c r="F8" s="96">
        <v>133881.1</v>
      </c>
      <c r="G8" s="96">
        <v>169469.8</v>
      </c>
      <c r="H8" s="96">
        <v>208964.3</v>
      </c>
      <c r="I8" s="96">
        <v>249229.4</v>
      </c>
      <c r="J8" s="96">
        <v>290257.3</v>
      </c>
      <c r="K8" s="96">
        <v>335843.9</v>
      </c>
      <c r="L8" s="96">
        <v>383055</v>
      </c>
      <c r="M8" s="96">
        <v>427897.59999999998</v>
      </c>
      <c r="N8" s="96">
        <v>479669</v>
      </c>
      <c r="O8" s="96">
        <v>36805.300000000003</v>
      </c>
      <c r="P8" s="96">
        <v>76858.5</v>
      </c>
      <c r="Q8" s="96">
        <v>127763.1</v>
      </c>
      <c r="R8" s="96">
        <v>180950.6</v>
      </c>
      <c r="S8" s="96">
        <v>234675.5</v>
      </c>
      <c r="T8" s="96">
        <v>287883.2</v>
      </c>
      <c r="U8" s="96">
        <v>339376.9</v>
      </c>
      <c r="V8" s="96">
        <v>393289.9</v>
      </c>
      <c r="W8" s="96">
        <v>452621.6</v>
      </c>
      <c r="X8" s="96">
        <v>510364.5</v>
      </c>
      <c r="Y8" s="96">
        <v>569817.4</v>
      </c>
      <c r="Z8" s="96">
        <v>634981.80000000005</v>
      </c>
      <c r="AA8" s="96">
        <v>49441.8</v>
      </c>
      <c r="AB8" s="96">
        <v>102732.7</v>
      </c>
      <c r="AC8" s="96">
        <v>168914.7</v>
      </c>
      <c r="AD8" s="96">
        <v>233097.1</v>
      </c>
      <c r="AE8" s="96">
        <v>296752.59999999998</v>
      </c>
      <c r="AF8" s="96">
        <v>364148.6</v>
      </c>
      <c r="AG8" s="96">
        <v>431563</v>
      </c>
      <c r="AH8" s="96">
        <v>502610.8</v>
      </c>
      <c r="AI8" s="96">
        <v>572032.9</v>
      </c>
      <c r="AJ8" s="96">
        <v>639139.4</v>
      </c>
      <c r="AK8" s="96">
        <v>706130.9</v>
      </c>
      <c r="AL8" s="96">
        <v>777761.3</v>
      </c>
    </row>
    <row r="9" spans="1:38" ht="31.5" customHeight="1" x14ac:dyDescent="0.3">
      <c r="A9" s="110"/>
      <c r="B9" s="15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9" s="96">
        <v>7640.6</v>
      </c>
      <c r="D9" s="96">
        <v>16122.5</v>
      </c>
      <c r="E9" s="96">
        <v>25883.7</v>
      </c>
      <c r="F9" s="96">
        <v>36214.199999999997</v>
      </c>
      <c r="G9" s="96">
        <v>46183.199999999997</v>
      </c>
      <c r="H9" s="96">
        <v>57677.8</v>
      </c>
      <c r="I9" s="96">
        <v>68281.8</v>
      </c>
      <c r="J9" s="96">
        <v>78407</v>
      </c>
      <c r="K9" s="96">
        <v>89042.5</v>
      </c>
      <c r="L9" s="96">
        <v>100687.9</v>
      </c>
      <c r="M9" s="96">
        <v>111690.5</v>
      </c>
      <c r="N9" s="96">
        <v>124779</v>
      </c>
      <c r="O9" s="96">
        <v>8864.2999999999993</v>
      </c>
      <c r="P9" s="96">
        <v>18649.8</v>
      </c>
      <c r="Q9" s="96">
        <v>30590.6</v>
      </c>
      <c r="R9" s="96">
        <v>42332.1</v>
      </c>
      <c r="S9" s="96">
        <v>54646.6</v>
      </c>
      <c r="T9" s="96">
        <v>67273.600000000006</v>
      </c>
      <c r="U9" s="96">
        <v>79602.7</v>
      </c>
      <c r="V9" s="96">
        <v>92381.9</v>
      </c>
      <c r="W9" s="96">
        <v>105435.1</v>
      </c>
      <c r="X9" s="96">
        <v>118721.7</v>
      </c>
      <c r="Y9" s="96">
        <v>132858</v>
      </c>
      <c r="Z9" s="96">
        <v>148767.6</v>
      </c>
      <c r="AA9" s="96">
        <v>9961.1</v>
      </c>
      <c r="AB9" s="96">
        <v>20554.099999999999</v>
      </c>
      <c r="AC9" s="96">
        <v>33719.1</v>
      </c>
      <c r="AD9" s="96">
        <v>46789.599999999999</v>
      </c>
      <c r="AE9" s="96">
        <v>60228.6</v>
      </c>
      <c r="AF9" s="96">
        <v>74550.399999999994</v>
      </c>
      <c r="AG9" s="96">
        <v>88729.8</v>
      </c>
      <c r="AH9" s="96">
        <v>103073</v>
      </c>
      <c r="AI9" s="96">
        <v>118148</v>
      </c>
      <c r="AJ9" s="96">
        <v>133349.4</v>
      </c>
      <c r="AK9" s="96">
        <v>148919.20000000001</v>
      </c>
      <c r="AL9" s="96">
        <v>166608.79999999999</v>
      </c>
    </row>
    <row r="10" spans="1:38" ht="31.5" customHeight="1" x14ac:dyDescent="0.3">
      <c r="A10" s="110"/>
      <c r="B10" s="15" t="str">
        <f>IF('0'!A1=1,"легка промисловість","light industry")</f>
        <v>легка промисловість</v>
      </c>
      <c r="C10" s="96">
        <v>326.10000000000002</v>
      </c>
      <c r="D10" s="96">
        <v>726.5</v>
      </c>
      <c r="E10" s="96">
        <v>1170.0999999999999</v>
      </c>
      <c r="F10" s="96">
        <v>1626.8</v>
      </c>
      <c r="G10" s="96">
        <v>2024.3</v>
      </c>
      <c r="H10" s="96">
        <v>2490.4</v>
      </c>
      <c r="I10" s="96">
        <v>3008.2</v>
      </c>
      <c r="J10" s="96">
        <v>3467.1</v>
      </c>
      <c r="K10" s="96">
        <v>4011.6</v>
      </c>
      <c r="L10" s="96">
        <v>4604</v>
      </c>
      <c r="M10" s="96">
        <v>5178.1000000000004</v>
      </c>
      <c r="N10" s="96">
        <v>5756.4</v>
      </c>
      <c r="O10" s="96">
        <v>373.7</v>
      </c>
      <c r="P10" s="96">
        <v>853.3</v>
      </c>
      <c r="Q10" s="96">
        <v>1369.6</v>
      </c>
      <c r="R10" s="96">
        <v>1868.8</v>
      </c>
      <c r="S10" s="96">
        <v>2322.3000000000002</v>
      </c>
      <c r="T10" s="96">
        <v>2855.8</v>
      </c>
      <c r="U10" s="96">
        <v>3399.8</v>
      </c>
      <c r="V10" s="96">
        <v>3936.8</v>
      </c>
      <c r="W10" s="96">
        <v>4601.8999999999996</v>
      </c>
      <c r="X10" s="96">
        <v>5307.4</v>
      </c>
      <c r="Y10" s="96">
        <v>5982.3</v>
      </c>
      <c r="Z10" s="96">
        <v>6667.5</v>
      </c>
      <c r="AA10" s="96">
        <v>491.6</v>
      </c>
      <c r="AB10" s="96">
        <v>1086.0999999999999</v>
      </c>
      <c r="AC10" s="96">
        <v>1746.3</v>
      </c>
      <c r="AD10" s="96">
        <v>2361.8000000000002</v>
      </c>
      <c r="AE10" s="96">
        <v>2937.9</v>
      </c>
      <c r="AF10" s="96">
        <v>3582.3</v>
      </c>
      <c r="AG10" s="96">
        <v>4275.5</v>
      </c>
      <c r="AH10" s="96">
        <v>4958.7</v>
      </c>
      <c r="AI10" s="96">
        <v>5691.8</v>
      </c>
      <c r="AJ10" s="96">
        <v>6403.6</v>
      </c>
      <c r="AK10" s="96">
        <v>7086.6</v>
      </c>
      <c r="AL10" s="96">
        <v>7739.7</v>
      </c>
    </row>
    <row r="11" spans="1:38" ht="31.5" customHeight="1" x14ac:dyDescent="0.3">
      <c r="A11" s="110"/>
      <c r="B11" s="15" t="str">
        <f>IF('0'!A1=1,"оброблення  деревини та виробництво виробів з неї, крім меблів","Wood working and production of wood products apart from furniture")</f>
        <v>оброблення  деревини та виробництво виробів з неї, крім меблів</v>
      </c>
      <c r="C11" s="96">
        <v>274.2</v>
      </c>
      <c r="D11" s="96">
        <v>615.6</v>
      </c>
      <c r="E11" s="96">
        <v>1005.2</v>
      </c>
      <c r="F11" s="96">
        <v>1358.3</v>
      </c>
      <c r="G11" s="96">
        <v>1685.3</v>
      </c>
      <c r="H11" s="96">
        <v>2075.8000000000002</v>
      </c>
      <c r="I11" s="96">
        <v>2502.6999999999998</v>
      </c>
      <c r="J11" s="96">
        <v>2939.6</v>
      </c>
      <c r="K11" s="96">
        <v>3463.2</v>
      </c>
      <c r="L11" s="96">
        <v>3985.8</v>
      </c>
      <c r="M11" s="96">
        <v>4454.8999999999996</v>
      </c>
      <c r="N11" s="96">
        <v>4937.2</v>
      </c>
      <c r="O11" s="96">
        <v>306.7</v>
      </c>
      <c r="P11" s="96">
        <v>736</v>
      </c>
      <c r="Q11" s="96">
        <v>1195</v>
      </c>
      <c r="R11" s="96">
        <v>1647.2</v>
      </c>
      <c r="S11" s="96">
        <v>2074.4</v>
      </c>
      <c r="T11" s="96">
        <v>2551.4</v>
      </c>
      <c r="U11" s="96">
        <v>3042.5</v>
      </c>
      <c r="V11" s="96">
        <v>3534.2</v>
      </c>
      <c r="W11" s="96">
        <v>4120.8</v>
      </c>
      <c r="X11" s="96">
        <v>4725.3999999999996</v>
      </c>
      <c r="Y11" s="96">
        <v>5339.6</v>
      </c>
      <c r="Z11" s="96">
        <v>5917.1</v>
      </c>
      <c r="AA11" s="96">
        <v>444.9</v>
      </c>
      <c r="AB11" s="96">
        <v>1009.7</v>
      </c>
      <c r="AC11" s="96">
        <v>1652.2</v>
      </c>
      <c r="AD11" s="96">
        <v>2202.5</v>
      </c>
      <c r="AE11" s="96">
        <v>2787.4</v>
      </c>
      <c r="AF11" s="96">
        <v>3397.8</v>
      </c>
      <c r="AG11" s="96">
        <v>4073.5</v>
      </c>
      <c r="AH11" s="96">
        <v>4787</v>
      </c>
      <c r="AI11" s="96">
        <v>5524.7</v>
      </c>
      <c r="AJ11" s="96">
        <v>6251.6</v>
      </c>
      <c r="AK11" s="96">
        <v>6985.5</v>
      </c>
      <c r="AL11" s="96">
        <v>7689.6</v>
      </c>
    </row>
    <row r="12" spans="1:38" ht="31.5" customHeight="1" x14ac:dyDescent="0.3">
      <c r="A12" s="110"/>
      <c r="B12" s="15" t="str">
        <f>IF('0'!A1=1,"целюлозно-паперове виробництво, видавнича діяльність","Cellulose and paper industry; printing")</f>
        <v>целюлозно-паперове виробництво, видавнича діяльність</v>
      </c>
      <c r="C12" s="96">
        <v>871.6</v>
      </c>
      <c r="D12" s="96">
        <v>1911.8</v>
      </c>
      <c r="E12" s="96">
        <v>3130.6</v>
      </c>
      <c r="F12" s="96">
        <v>4391.2</v>
      </c>
      <c r="G12" s="96">
        <v>5590.7</v>
      </c>
      <c r="H12" s="96">
        <v>6931.4</v>
      </c>
      <c r="I12" s="96">
        <v>8373.6</v>
      </c>
      <c r="J12" s="96">
        <v>9762</v>
      </c>
      <c r="K12" s="96">
        <v>11267.7</v>
      </c>
      <c r="L12" s="96">
        <v>12739</v>
      </c>
      <c r="M12" s="96">
        <v>14189</v>
      </c>
      <c r="N12" s="96">
        <v>15702.1</v>
      </c>
      <c r="O12" s="96">
        <v>975.5</v>
      </c>
      <c r="P12" s="96">
        <v>2234.1999999999998</v>
      </c>
      <c r="Q12" s="96">
        <v>3769.4</v>
      </c>
      <c r="R12" s="96">
        <v>5270.9</v>
      </c>
      <c r="S12" s="96">
        <v>6668.3</v>
      </c>
      <c r="T12" s="96">
        <v>8245.2000000000007</v>
      </c>
      <c r="U12" s="96">
        <v>9929.7000000000007</v>
      </c>
      <c r="V12" s="96">
        <v>11597.5</v>
      </c>
      <c r="W12" s="96">
        <v>13453.3</v>
      </c>
      <c r="X12" s="96">
        <v>15309.3</v>
      </c>
      <c r="Y12" s="96">
        <v>17042.5</v>
      </c>
      <c r="Z12" s="96">
        <v>18713.7</v>
      </c>
      <c r="AA12" s="96">
        <v>1291.9000000000001</v>
      </c>
      <c r="AB12" s="96">
        <v>2785.6</v>
      </c>
      <c r="AC12" s="96">
        <v>4608.3999999999996</v>
      </c>
      <c r="AD12" s="96">
        <v>6317.6</v>
      </c>
      <c r="AE12" s="96">
        <v>8083.9</v>
      </c>
      <c r="AF12" s="96">
        <v>9799.7000000000007</v>
      </c>
      <c r="AG12" s="96">
        <v>11706.6</v>
      </c>
      <c r="AH12" s="96">
        <v>13752.7</v>
      </c>
      <c r="AI12" s="96">
        <v>15630.4</v>
      </c>
      <c r="AJ12" s="96">
        <v>17408.599999999999</v>
      </c>
      <c r="AK12" s="96">
        <v>19160.099999999999</v>
      </c>
      <c r="AL12" s="96">
        <v>20921.599999999999</v>
      </c>
    </row>
    <row r="13" spans="1:38" ht="31.5" customHeight="1" x14ac:dyDescent="0.3">
      <c r="A13" s="110"/>
      <c r="B13" s="15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13" s="96">
        <v>3065</v>
      </c>
      <c r="D13" s="96">
        <v>6266.8</v>
      </c>
      <c r="E13" s="96">
        <v>9557.6</v>
      </c>
      <c r="F13" s="96">
        <v>13001.8</v>
      </c>
      <c r="G13" s="96">
        <v>16977</v>
      </c>
      <c r="H13" s="96">
        <v>21227.3</v>
      </c>
      <c r="I13" s="96">
        <v>25578.799999999999</v>
      </c>
      <c r="J13" s="96">
        <v>30441.1</v>
      </c>
      <c r="K13" s="96">
        <v>36057.199999999997</v>
      </c>
      <c r="L13" s="96">
        <v>41190.300000000003</v>
      </c>
      <c r="M13" s="96">
        <v>46471.199999999997</v>
      </c>
      <c r="N13" s="96">
        <v>52957.8</v>
      </c>
      <c r="O13" s="96">
        <v>5257.2</v>
      </c>
      <c r="P13" s="96">
        <v>10472.799999999999</v>
      </c>
      <c r="Q13" s="96">
        <v>16432.8</v>
      </c>
      <c r="R13" s="96">
        <v>23364</v>
      </c>
      <c r="S13" s="96">
        <v>29634.400000000001</v>
      </c>
      <c r="T13" s="96">
        <v>35302.1</v>
      </c>
      <c r="U13" s="96">
        <v>40707.699999999997</v>
      </c>
      <c r="V13" s="96">
        <v>47173.9</v>
      </c>
      <c r="W13" s="96">
        <v>53399.9</v>
      </c>
      <c r="X13" s="96">
        <v>59338.6</v>
      </c>
      <c r="Y13" s="96">
        <v>64971.4</v>
      </c>
      <c r="Z13" s="96">
        <v>71840</v>
      </c>
      <c r="AA13" s="96">
        <v>4612.2</v>
      </c>
      <c r="AB13" s="96">
        <v>10296.9</v>
      </c>
      <c r="AC13" s="96">
        <v>16921.900000000001</v>
      </c>
      <c r="AD13" s="96">
        <v>23639</v>
      </c>
      <c r="AE13" s="96">
        <v>29957.4</v>
      </c>
      <c r="AF13" s="96">
        <v>36453.800000000003</v>
      </c>
      <c r="AG13" s="96">
        <v>43810.1</v>
      </c>
      <c r="AH13" s="96">
        <v>51004.4</v>
      </c>
      <c r="AI13" s="96">
        <v>56106</v>
      </c>
      <c r="AJ13" s="96">
        <v>61728.2</v>
      </c>
      <c r="AK13" s="96">
        <v>67630.899999999994</v>
      </c>
      <c r="AL13" s="96">
        <v>74375.5</v>
      </c>
    </row>
    <row r="14" spans="1:38" ht="31.5" customHeight="1" x14ac:dyDescent="0.3">
      <c r="A14" s="110"/>
      <c r="B14" s="15" t="str">
        <f>IF('0'!A1=1, "хімічна та нафтохімічна промисловість","Chemical and petrochemical industry")</f>
        <v>хімічна та нафтохімічна промисловість</v>
      </c>
      <c r="C14" s="96">
        <v>2374.4</v>
      </c>
      <c r="D14" s="96">
        <v>5286.6</v>
      </c>
      <c r="E14" s="96">
        <v>8883.7999999999993</v>
      </c>
      <c r="F14" s="96">
        <v>12814.7</v>
      </c>
      <c r="G14" s="96">
        <v>16122.4</v>
      </c>
      <c r="H14" s="96">
        <v>19447.7</v>
      </c>
      <c r="I14" s="96">
        <v>23033.5</v>
      </c>
      <c r="J14" s="96">
        <v>26481.7</v>
      </c>
      <c r="K14" s="96">
        <v>30287.5</v>
      </c>
      <c r="L14" s="96">
        <v>34577.1</v>
      </c>
      <c r="M14" s="96">
        <v>38593.599999999999</v>
      </c>
      <c r="N14" s="96">
        <v>42816.800000000003</v>
      </c>
      <c r="O14" s="96">
        <v>3179.6</v>
      </c>
      <c r="P14" s="96">
        <v>6907.1</v>
      </c>
      <c r="Q14" s="96">
        <v>11547.8</v>
      </c>
      <c r="R14" s="96">
        <v>16258.3</v>
      </c>
      <c r="S14" s="96">
        <v>20867.2</v>
      </c>
      <c r="T14" s="96">
        <v>25415.5</v>
      </c>
      <c r="U14" s="96">
        <v>29791.1</v>
      </c>
      <c r="V14" s="96">
        <v>34725.4</v>
      </c>
      <c r="W14" s="96">
        <v>40039.599999999999</v>
      </c>
      <c r="X14" s="96">
        <v>45192.2</v>
      </c>
      <c r="Y14" s="96">
        <v>50580.1</v>
      </c>
      <c r="Z14" s="96">
        <v>56411.6</v>
      </c>
      <c r="AA14" s="96">
        <v>4765.1000000000004</v>
      </c>
      <c r="AB14" s="96">
        <v>10369</v>
      </c>
      <c r="AC14" s="96">
        <v>17206.8</v>
      </c>
      <c r="AD14" s="96">
        <v>23883.3</v>
      </c>
      <c r="AE14" s="96">
        <v>30458.5</v>
      </c>
      <c r="AF14" s="96">
        <v>37021.699999999997</v>
      </c>
      <c r="AG14" s="96">
        <v>43350.9</v>
      </c>
      <c r="AH14" s="96">
        <v>50603.9</v>
      </c>
      <c r="AI14" s="96">
        <v>58132.1</v>
      </c>
      <c r="AJ14" s="96">
        <v>65345</v>
      </c>
      <c r="AK14" s="96">
        <v>72470.7</v>
      </c>
      <c r="AL14" s="96">
        <v>79397.100000000006</v>
      </c>
    </row>
    <row r="15" spans="1:38" ht="31.5" customHeight="1" x14ac:dyDescent="0.3">
      <c r="A15" s="110"/>
      <c r="B15" s="15" t="str">
        <f>IF('0'!A1=1, "виробництво іншої неметалевої мінеральної продукції","production of other non-metallic mineral products")</f>
        <v>виробництво іншої неметалевої мінеральної продукції</v>
      </c>
      <c r="C15" s="96">
        <v>964.4</v>
      </c>
      <c r="D15" s="96">
        <v>2222.5</v>
      </c>
      <c r="E15" s="96">
        <v>3692</v>
      </c>
      <c r="F15" s="96">
        <v>5411</v>
      </c>
      <c r="G15" s="96">
        <v>7363.3</v>
      </c>
      <c r="H15" s="96">
        <v>9473.2000000000007</v>
      </c>
      <c r="I15" s="96">
        <v>11739.8</v>
      </c>
      <c r="J15" s="96">
        <v>13959.4</v>
      </c>
      <c r="K15" s="96">
        <v>16241.5</v>
      </c>
      <c r="L15" s="96">
        <v>18337.5</v>
      </c>
      <c r="M15" s="96">
        <v>20051.3</v>
      </c>
      <c r="N15" s="96">
        <v>21510.9</v>
      </c>
      <c r="O15" s="96">
        <v>836.9</v>
      </c>
      <c r="P15" s="96">
        <v>1992.3</v>
      </c>
      <c r="Q15" s="96">
        <v>3634.7</v>
      </c>
      <c r="R15" s="96">
        <v>5670.5</v>
      </c>
      <c r="S15" s="96">
        <v>7931.5</v>
      </c>
      <c r="T15" s="96">
        <v>10368.200000000001</v>
      </c>
      <c r="U15" s="96">
        <v>12945.1</v>
      </c>
      <c r="V15" s="96">
        <v>15547.8</v>
      </c>
      <c r="W15" s="96">
        <v>18223.5</v>
      </c>
      <c r="X15" s="96">
        <v>20773.7</v>
      </c>
      <c r="Y15" s="96">
        <v>23121.599999999999</v>
      </c>
      <c r="Z15" s="96">
        <v>24904</v>
      </c>
      <c r="AA15" s="96">
        <v>1380.3</v>
      </c>
      <c r="AB15" s="96">
        <v>2996</v>
      </c>
      <c r="AC15" s="96">
        <v>5196.5</v>
      </c>
      <c r="AD15" s="96">
        <v>7670.6</v>
      </c>
      <c r="AE15" s="96">
        <v>10468.700000000001</v>
      </c>
      <c r="AF15" s="96">
        <v>13437.6</v>
      </c>
      <c r="AG15" s="96">
        <v>16659.2</v>
      </c>
      <c r="AH15" s="96">
        <v>20087.099999999999</v>
      </c>
      <c r="AI15" s="96">
        <v>23420</v>
      </c>
      <c r="AJ15" s="96">
        <v>26456.799999999999</v>
      </c>
      <c r="AK15" s="96">
        <v>29047.1</v>
      </c>
      <c r="AL15" s="96">
        <v>31349.8</v>
      </c>
    </row>
    <row r="16" spans="1:38" ht="31.5" customHeight="1" x14ac:dyDescent="0.3">
      <c r="A16" s="110"/>
      <c r="B16" s="15" t="str">
        <f>IF('0'!A1=1, "металургійне виробництво та виробництво готових металевих виробів", "metallurgy and production of finished metal products")</f>
        <v>металургійне виробництво та виробництво готових металевих виробів</v>
      </c>
      <c r="C16" s="96">
        <v>8338.9</v>
      </c>
      <c r="D16" s="96">
        <v>17904</v>
      </c>
      <c r="E16" s="96">
        <v>28441</v>
      </c>
      <c r="F16" s="96">
        <v>37683.9</v>
      </c>
      <c r="G16" s="96">
        <v>46532.7</v>
      </c>
      <c r="H16" s="96">
        <v>56069.599999999999</v>
      </c>
      <c r="I16" s="96">
        <v>67053.100000000006</v>
      </c>
      <c r="J16" s="96">
        <v>78794.5</v>
      </c>
      <c r="K16" s="96">
        <v>91010.4</v>
      </c>
      <c r="L16" s="96">
        <v>104371.4</v>
      </c>
      <c r="M16" s="96">
        <v>116903.6</v>
      </c>
      <c r="N16" s="96">
        <v>130366.3</v>
      </c>
      <c r="O16" s="96">
        <v>11785.2</v>
      </c>
      <c r="P16" s="96">
        <v>23533.200000000001</v>
      </c>
      <c r="Q16" s="96">
        <v>39013.4</v>
      </c>
      <c r="R16" s="96">
        <v>55578.3</v>
      </c>
      <c r="S16" s="96">
        <v>73237.399999999994</v>
      </c>
      <c r="T16" s="96">
        <v>88954.6</v>
      </c>
      <c r="U16" s="96">
        <v>103766.7</v>
      </c>
      <c r="V16" s="96">
        <v>119069</v>
      </c>
      <c r="W16" s="96">
        <v>136539.5</v>
      </c>
      <c r="X16" s="96">
        <v>153824.6</v>
      </c>
      <c r="Y16" s="96">
        <v>171204.5</v>
      </c>
      <c r="Z16" s="96">
        <v>189554.7</v>
      </c>
      <c r="AA16" s="96">
        <v>18704.099999999999</v>
      </c>
      <c r="AB16" s="96">
        <v>36084.699999999997</v>
      </c>
      <c r="AC16" s="96">
        <v>57925.8</v>
      </c>
      <c r="AD16" s="96">
        <v>79605.100000000006</v>
      </c>
      <c r="AE16" s="96">
        <v>100188.4</v>
      </c>
      <c r="AF16" s="96">
        <v>121110.2</v>
      </c>
      <c r="AG16" s="96">
        <v>141912.4</v>
      </c>
      <c r="AH16" s="96">
        <v>163347.1</v>
      </c>
      <c r="AI16" s="96">
        <v>184229.2</v>
      </c>
      <c r="AJ16" s="96">
        <v>204363.8</v>
      </c>
      <c r="AK16" s="96">
        <v>224520.6</v>
      </c>
      <c r="AL16" s="96">
        <v>244220.4</v>
      </c>
    </row>
    <row r="17" spans="1:38" ht="31.5" customHeight="1" x14ac:dyDescent="0.3">
      <c r="A17" s="110"/>
      <c r="B17" s="15" t="str">
        <f>IF('0'!A1=1, "машинобудування","engineering")</f>
        <v>машинобудування</v>
      </c>
      <c r="C17" s="96">
        <v>3819</v>
      </c>
      <c r="D17" s="96">
        <v>8522.7000000000007</v>
      </c>
      <c r="E17" s="96">
        <v>14273.3</v>
      </c>
      <c r="F17" s="96">
        <v>19662.5</v>
      </c>
      <c r="G17" s="96">
        <v>24848</v>
      </c>
      <c r="H17" s="96">
        <v>30936.9</v>
      </c>
      <c r="I17" s="96">
        <v>36503.5</v>
      </c>
      <c r="J17" s="96">
        <v>42303.8</v>
      </c>
      <c r="K17" s="96">
        <v>50059</v>
      </c>
      <c r="L17" s="96">
        <v>57442.6</v>
      </c>
      <c r="M17" s="96">
        <v>64607.9</v>
      </c>
      <c r="N17" s="96">
        <v>74240.7</v>
      </c>
      <c r="O17" s="96">
        <v>4749.8999999999996</v>
      </c>
      <c r="P17" s="96">
        <v>10433.9</v>
      </c>
      <c r="Q17" s="96">
        <v>18488.8</v>
      </c>
      <c r="R17" s="96">
        <v>26415.200000000001</v>
      </c>
      <c r="S17" s="96">
        <v>33872.1</v>
      </c>
      <c r="T17" s="96">
        <v>42659.8</v>
      </c>
      <c r="U17" s="96">
        <v>51101.1</v>
      </c>
      <c r="V17" s="96">
        <v>59347.7</v>
      </c>
      <c r="W17" s="96">
        <v>69797.600000000006</v>
      </c>
      <c r="X17" s="96">
        <v>79120.3</v>
      </c>
      <c r="Y17" s="96">
        <v>89586.7</v>
      </c>
      <c r="Z17" s="96">
        <v>101934.5</v>
      </c>
      <c r="AA17" s="96">
        <v>7175</v>
      </c>
      <c r="AB17" s="96">
        <v>16163</v>
      </c>
      <c r="AC17" s="96">
        <v>27677.3</v>
      </c>
      <c r="AD17" s="96">
        <v>37560.199999999997</v>
      </c>
      <c r="AE17" s="96">
        <v>47821.4</v>
      </c>
      <c r="AF17" s="96">
        <v>60202.9</v>
      </c>
      <c r="AG17" s="96">
        <v>71529</v>
      </c>
      <c r="AH17" s="96">
        <v>84445.5</v>
      </c>
      <c r="AI17" s="96">
        <v>97517.7</v>
      </c>
      <c r="AJ17" s="96">
        <v>109154.2</v>
      </c>
      <c r="AK17" s="96">
        <v>120672.6</v>
      </c>
      <c r="AL17" s="96">
        <v>134815.20000000001</v>
      </c>
    </row>
    <row r="18" spans="1:38" ht="31.5" customHeight="1" thickBot="1" x14ac:dyDescent="0.35">
      <c r="A18" s="111"/>
      <c r="B18" s="16" t="str">
        <f>IF('0'!A1=1, "Виробництво та розподілення електроенергії, газу та води", "Production and distribution of electricity, gas and water")</f>
        <v>Виробництво та розподілення електроенергії, газу та води</v>
      </c>
      <c r="C18" s="97">
        <v>14165.3</v>
      </c>
      <c r="D18" s="97">
        <v>26720.400000000001</v>
      </c>
      <c r="E18" s="97">
        <v>39415.5</v>
      </c>
      <c r="F18" s="97">
        <v>48394.400000000001</v>
      </c>
      <c r="G18" s="97">
        <v>55905.7</v>
      </c>
      <c r="H18" s="97">
        <v>63635.9</v>
      </c>
      <c r="I18" s="97">
        <v>71984.7</v>
      </c>
      <c r="J18" s="97">
        <v>80308.3</v>
      </c>
      <c r="K18" s="97">
        <v>88561</v>
      </c>
      <c r="L18" s="97">
        <v>98603.1</v>
      </c>
      <c r="M18" s="97">
        <v>111424.7</v>
      </c>
      <c r="N18" s="97">
        <v>127078.39999999999</v>
      </c>
      <c r="O18" s="97">
        <v>16858.2</v>
      </c>
      <c r="P18" s="97">
        <v>31818.400000000001</v>
      </c>
      <c r="Q18" s="97">
        <v>46145</v>
      </c>
      <c r="R18" s="97">
        <v>56752.9</v>
      </c>
      <c r="S18" s="97">
        <v>66106.399999999994</v>
      </c>
      <c r="T18" s="97">
        <v>75598.8</v>
      </c>
      <c r="U18" s="97">
        <v>85695.3</v>
      </c>
      <c r="V18" s="97">
        <v>96451.199999999997</v>
      </c>
      <c r="W18" s="97">
        <v>106985.1</v>
      </c>
      <c r="X18" s="97">
        <v>121330.7</v>
      </c>
      <c r="Y18" s="97">
        <v>136055.70000000001</v>
      </c>
      <c r="Z18" s="97">
        <v>154649.79999999999</v>
      </c>
      <c r="AA18" s="97">
        <v>19039.7</v>
      </c>
      <c r="AB18" s="97">
        <v>38630.1</v>
      </c>
      <c r="AC18" s="97">
        <v>57850.6</v>
      </c>
      <c r="AD18" s="97">
        <v>72905.2</v>
      </c>
      <c r="AE18" s="97">
        <v>85369.9</v>
      </c>
      <c r="AF18" s="97">
        <v>97777.5</v>
      </c>
      <c r="AG18" s="97">
        <v>110978.8</v>
      </c>
      <c r="AH18" s="97">
        <v>124110</v>
      </c>
      <c r="AI18" s="97">
        <v>137072.4</v>
      </c>
      <c r="AJ18" s="97">
        <v>154697.60000000001</v>
      </c>
      <c r="AK18" s="97">
        <v>177624.9</v>
      </c>
      <c r="AL18" s="97">
        <v>200894.3</v>
      </c>
    </row>
    <row r="19" spans="1:38" ht="16.5" customHeight="1" thickTop="1" x14ac:dyDescent="0.3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7" spans="1:38" x14ac:dyDescent="0.3">
      <c r="F27" s="19"/>
    </row>
  </sheetData>
  <sheetProtection password="CF16" sheet="1" objects="1" scenarios="1"/>
  <mergeCells count="2">
    <mergeCell ref="A2:B2"/>
    <mergeCell ref="A3:A18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41"/>
  <sheetViews>
    <sheetView showGridLines="0" showRowColHeaders="0" zoomScale="70" zoomScaleNormal="70" workbookViewId="0">
      <pane xSplit="2" ySplit="2" topLeftCell="EZ3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3.8" x14ac:dyDescent="0.25"/>
  <cols>
    <col min="1" max="1" width="8.5546875" style="2" customWidth="1"/>
    <col min="2" max="2" width="81.5546875" style="2" customWidth="1"/>
    <col min="3" max="26" width="12.109375" style="2" customWidth="1"/>
    <col min="27" max="36" width="12.109375" style="64" customWidth="1"/>
    <col min="37" max="74" width="12.5546875" style="64" customWidth="1"/>
    <col min="75" max="94" width="12.5546875" style="2" customWidth="1"/>
    <col min="95" max="95" width="12.5546875" style="63" customWidth="1"/>
    <col min="96" max="105" width="12.5546875" style="2" customWidth="1"/>
    <col min="106" max="107" width="12.88671875" style="2" customWidth="1"/>
    <col min="108" max="120" width="12.6640625" style="2" customWidth="1"/>
    <col min="121" max="170" width="12.77734375" style="2" customWidth="1"/>
    <col min="171" max="16384" width="9.109375" style="2"/>
  </cols>
  <sheetData>
    <row r="1" spans="1:170" x14ac:dyDescent="0.25">
      <c r="A1" s="9" t="s">
        <v>1</v>
      </c>
      <c r="B1" s="50"/>
    </row>
    <row r="2" spans="1:170" ht="37.5" customHeight="1" x14ac:dyDescent="0.25">
      <c r="A2" s="112" t="str">
        <f>IF('0'!A1=1,"Обсяг реалізованої промислової продукції, кумулятивно, млн.грн. (КВЕД-2010)","Volume of industrial products sold, cumulative, mln.UAH (CTEA-2010)")</f>
        <v>Обсяг реалізованої промислової продукції, кумулятивно, млн.грн. (КВЕД-2010)</v>
      </c>
      <c r="B2" s="113"/>
      <c r="C2" s="23" t="s">
        <v>64</v>
      </c>
      <c r="D2" s="23" t="s">
        <v>65</v>
      </c>
      <c r="E2" s="23" t="s">
        <v>66</v>
      </c>
      <c r="F2" s="23" t="s">
        <v>67</v>
      </c>
      <c r="G2" s="23" t="s">
        <v>68</v>
      </c>
      <c r="H2" s="23" t="s">
        <v>69</v>
      </c>
      <c r="I2" s="23" t="s">
        <v>70</v>
      </c>
      <c r="J2" s="23" t="s">
        <v>71</v>
      </c>
      <c r="K2" s="23" t="s">
        <v>72</v>
      </c>
      <c r="L2" s="23" t="s">
        <v>73</v>
      </c>
      <c r="M2" s="23" t="s">
        <v>74</v>
      </c>
      <c r="N2" s="23" t="s">
        <v>75</v>
      </c>
      <c r="O2" s="23" t="s">
        <v>76</v>
      </c>
      <c r="P2" s="23" t="s">
        <v>77</v>
      </c>
      <c r="Q2" s="23" t="s">
        <v>78</v>
      </c>
      <c r="R2" s="23" t="s">
        <v>79</v>
      </c>
      <c r="S2" s="23" t="s">
        <v>80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68" t="s">
        <v>88</v>
      </c>
      <c r="AB2" s="68" t="s">
        <v>89</v>
      </c>
      <c r="AC2" s="68" t="s">
        <v>90</v>
      </c>
      <c r="AD2" s="68" t="s">
        <v>91</v>
      </c>
      <c r="AE2" s="68" t="s">
        <v>92</v>
      </c>
      <c r="AF2" s="68" t="s">
        <v>93</v>
      </c>
      <c r="AG2" s="68" t="s">
        <v>94</v>
      </c>
      <c r="AH2" s="68" t="s">
        <v>95</v>
      </c>
      <c r="AI2" s="68" t="s">
        <v>96</v>
      </c>
      <c r="AJ2" s="68" t="s">
        <v>97</v>
      </c>
      <c r="AK2" s="68" t="s">
        <v>98</v>
      </c>
      <c r="AL2" s="68" t="s">
        <v>99</v>
      </c>
      <c r="AM2" s="68" t="s">
        <v>100</v>
      </c>
      <c r="AN2" s="68" t="s">
        <v>101</v>
      </c>
      <c r="AO2" s="68" t="s">
        <v>102</v>
      </c>
      <c r="AP2" s="68" t="s">
        <v>103</v>
      </c>
      <c r="AQ2" s="68" t="s">
        <v>104</v>
      </c>
      <c r="AR2" s="68" t="s">
        <v>105</v>
      </c>
      <c r="AS2" s="68" t="s">
        <v>106</v>
      </c>
      <c r="AT2" s="68" t="s">
        <v>107</v>
      </c>
      <c r="AU2" s="68" t="s">
        <v>108</v>
      </c>
      <c r="AV2" s="68" t="s">
        <v>109</v>
      </c>
      <c r="AW2" s="68" t="s">
        <v>110</v>
      </c>
      <c r="AX2" s="68" t="s">
        <v>111</v>
      </c>
      <c r="AY2" s="68" t="s">
        <v>112</v>
      </c>
      <c r="AZ2" s="68" t="s">
        <v>113</v>
      </c>
      <c r="BA2" s="68" t="s">
        <v>114</v>
      </c>
      <c r="BB2" s="68" t="s">
        <v>115</v>
      </c>
      <c r="BC2" s="68" t="s">
        <v>116</v>
      </c>
      <c r="BD2" s="68" t="s">
        <v>117</v>
      </c>
      <c r="BE2" s="68" t="s">
        <v>118</v>
      </c>
      <c r="BF2" s="68" t="s">
        <v>119</v>
      </c>
      <c r="BG2" s="68" t="s">
        <v>120</v>
      </c>
      <c r="BH2" s="68" t="s">
        <v>121</v>
      </c>
      <c r="BI2" s="68" t="s">
        <v>122</v>
      </c>
      <c r="BJ2" s="68" t="s">
        <v>123</v>
      </c>
      <c r="BK2" s="68" t="s">
        <v>124</v>
      </c>
      <c r="BL2" s="68" t="s">
        <v>125</v>
      </c>
      <c r="BM2" s="68" t="s">
        <v>126</v>
      </c>
      <c r="BN2" s="68" t="s">
        <v>127</v>
      </c>
      <c r="BO2" s="68" t="s">
        <v>128</v>
      </c>
      <c r="BP2" s="68" t="s">
        <v>129</v>
      </c>
      <c r="BQ2" s="68" t="s">
        <v>130</v>
      </c>
      <c r="BR2" s="68" t="s">
        <v>131</v>
      </c>
      <c r="BS2" s="68" t="s">
        <v>132</v>
      </c>
      <c r="BT2" s="68" t="s">
        <v>133</v>
      </c>
      <c r="BU2" s="68" t="s">
        <v>134</v>
      </c>
      <c r="BV2" s="68" t="s">
        <v>135</v>
      </c>
      <c r="BW2" s="23" t="s">
        <v>136</v>
      </c>
      <c r="BX2" s="23" t="s">
        <v>137</v>
      </c>
      <c r="BY2" s="23">
        <v>43160</v>
      </c>
      <c r="BZ2" s="23">
        <v>43191</v>
      </c>
      <c r="CA2" s="23">
        <v>43221</v>
      </c>
      <c r="CB2" s="23">
        <v>43252</v>
      </c>
      <c r="CC2" s="23">
        <v>43282</v>
      </c>
      <c r="CD2" s="23">
        <v>43313</v>
      </c>
      <c r="CE2" s="23">
        <v>43344</v>
      </c>
      <c r="CF2" s="23">
        <v>43374</v>
      </c>
      <c r="CG2" s="23">
        <v>43405</v>
      </c>
      <c r="CH2" s="23">
        <v>43435</v>
      </c>
      <c r="CI2" s="23">
        <v>43466</v>
      </c>
      <c r="CJ2" s="23">
        <v>43497</v>
      </c>
      <c r="CK2" s="23">
        <v>43525</v>
      </c>
      <c r="CL2" s="23">
        <v>43556</v>
      </c>
      <c r="CM2" s="23">
        <v>43586</v>
      </c>
      <c r="CN2" s="23">
        <v>43617</v>
      </c>
      <c r="CO2" s="23">
        <v>43647</v>
      </c>
      <c r="CP2" s="77">
        <v>43678</v>
      </c>
      <c r="CQ2" s="23">
        <v>43709</v>
      </c>
      <c r="CR2" s="77">
        <v>43739</v>
      </c>
      <c r="CS2" s="23">
        <v>43770</v>
      </c>
      <c r="CT2" s="77">
        <v>43800</v>
      </c>
      <c r="CU2" s="23">
        <v>43831</v>
      </c>
      <c r="CV2" s="23">
        <v>43862</v>
      </c>
      <c r="CW2" s="23">
        <v>43891</v>
      </c>
      <c r="CX2" s="23">
        <v>43922</v>
      </c>
      <c r="CY2" s="23">
        <v>43952</v>
      </c>
      <c r="CZ2" s="23">
        <v>43983</v>
      </c>
      <c r="DA2" s="23">
        <v>44013</v>
      </c>
      <c r="DB2" s="23">
        <v>44044</v>
      </c>
      <c r="DC2" s="23">
        <v>44075</v>
      </c>
      <c r="DD2" s="23">
        <v>44105</v>
      </c>
      <c r="DE2" s="23">
        <v>44136</v>
      </c>
      <c r="DF2" s="23">
        <v>44166</v>
      </c>
      <c r="DG2" s="23">
        <v>44197</v>
      </c>
      <c r="DH2" s="23">
        <v>44228</v>
      </c>
      <c r="DI2" s="23">
        <v>44256</v>
      </c>
      <c r="DJ2" s="23">
        <v>44287</v>
      </c>
      <c r="DK2" s="23">
        <v>44317</v>
      </c>
      <c r="DL2" s="23">
        <v>44348</v>
      </c>
      <c r="DM2" s="23">
        <v>44378</v>
      </c>
      <c r="DN2" s="23">
        <v>44409</v>
      </c>
      <c r="DO2" s="23">
        <v>44440</v>
      </c>
      <c r="DP2" s="23">
        <v>44470</v>
      </c>
      <c r="DQ2" s="23">
        <v>44501</v>
      </c>
      <c r="DR2" s="23">
        <v>44531</v>
      </c>
      <c r="DS2" s="23">
        <v>44562</v>
      </c>
      <c r="DT2" s="23">
        <v>44593</v>
      </c>
      <c r="DU2" s="23">
        <v>44621</v>
      </c>
      <c r="DV2" s="23">
        <v>44652</v>
      </c>
      <c r="DW2" s="23">
        <v>44682</v>
      </c>
      <c r="DX2" s="23">
        <v>44713</v>
      </c>
      <c r="DY2" s="23">
        <v>44743</v>
      </c>
      <c r="DZ2" s="23">
        <v>44774</v>
      </c>
      <c r="EA2" s="23">
        <v>44805</v>
      </c>
      <c r="EB2" s="23">
        <v>44835</v>
      </c>
      <c r="EC2" s="23">
        <v>44866</v>
      </c>
      <c r="ED2" s="23">
        <v>44896</v>
      </c>
      <c r="EE2" s="23">
        <v>44927</v>
      </c>
      <c r="EF2" s="23">
        <v>44958</v>
      </c>
      <c r="EG2" s="23">
        <v>44986</v>
      </c>
      <c r="EH2" s="23">
        <v>45017</v>
      </c>
      <c r="EI2" s="23">
        <v>45047</v>
      </c>
      <c r="EJ2" s="23">
        <v>45078</v>
      </c>
      <c r="EK2" s="23">
        <v>45108</v>
      </c>
      <c r="EL2" s="23">
        <v>45139</v>
      </c>
      <c r="EM2" s="23">
        <v>45170</v>
      </c>
      <c r="EN2" s="23">
        <v>45200</v>
      </c>
      <c r="EO2" s="23">
        <v>45231</v>
      </c>
      <c r="EP2" s="23">
        <v>45261</v>
      </c>
      <c r="EQ2" s="23">
        <v>45292</v>
      </c>
      <c r="ER2" s="23">
        <v>45323</v>
      </c>
      <c r="ES2" s="23">
        <v>45352</v>
      </c>
      <c r="ET2" s="23">
        <v>45383</v>
      </c>
      <c r="EU2" s="23">
        <v>45413</v>
      </c>
      <c r="EV2" s="23">
        <v>45444</v>
      </c>
      <c r="EW2" s="23">
        <v>45474</v>
      </c>
      <c r="EX2" s="23">
        <v>45505</v>
      </c>
      <c r="EY2" s="23">
        <v>45536</v>
      </c>
      <c r="EZ2" s="23">
        <v>45566</v>
      </c>
      <c r="FA2" s="23">
        <v>45597</v>
      </c>
      <c r="FB2" s="23">
        <v>45627</v>
      </c>
      <c r="FC2" s="23">
        <v>45658</v>
      </c>
      <c r="FD2" s="23">
        <v>45689</v>
      </c>
      <c r="FE2" s="23">
        <v>45717</v>
      </c>
      <c r="FF2" s="23">
        <v>45748</v>
      </c>
      <c r="FG2" s="23">
        <v>45778</v>
      </c>
      <c r="FH2" s="23">
        <v>45809</v>
      </c>
      <c r="FI2" s="23">
        <v>45839</v>
      </c>
      <c r="FJ2" s="23">
        <v>45870</v>
      </c>
      <c r="FK2" s="23">
        <v>45901</v>
      </c>
      <c r="FL2" s="23">
        <v>45931</v>
      </c>
      <c r="FM2" s="23">
        <v>45962</v>
      </c>
      <c r="FN2" s="23">
        <v>45992</v>
      </c>
    </row>
    <row r="3" spans="1:170" ht="35.1" customHeight="1" x14ac:dyDescent="0.25">
      <c r="A3" s="115" t="str">
        <f>IF('0'!A1=1,"ВИДИ ЕКОНОМІЧНОЇ ДІЯЛЬНОСТІ","TYPES OF ECONOMIC ACTIVITY")</f>
        <v>ВИДИ ЕКОНОМІЧНОЇ ДІЯЛЬНОСТІ</v>
      </c>
      <c r="B3" s="51" t="str">
        <f>IF('0'!A1=1,"Промисловість","Industry")</f>
        <v>Промисловість</v>
      </c>
      <c r="C3" s="95">
        <v>86224.8</v>
      </c>
      <c r="D3" s="95">
        <v>177781.6</v>
      </c>
      <c r="E3" s="95">
        <v>277160.40000000002</v>
      </c>
      <c r="F3" s="95">
        <v>369537.5</v>
      </c>
      <c r="G3" s="95">
        <v>463825.4</v>
      </c>
      <c r="H3" s="95">
        <v>554283.30000000005</v>
      </c>
      <c r="I3" s="95">
        <v>644707.19999999995</v>
      </c>
      <c r="J3" s="95">
        <v>735510.6</v>
      </c>
      <c r="K3" s="95">
        <v>821638.6</v>
      </c>
      <c r="L3" s="95">
        <v>912614.6</v>
      </c>
      <c r="M3" s="95">
        <v>1004649.2</v>
      </c>
      <c r="N3" s="95">
        <v>1102636.1000000001</v>
      </c>
      <c r="O3" s="95">
        <v>87425.600000000006</v>
      </c>
      <c r="P3" s="95">
        <v>176329.7</v>
      </c>
      <c r="Q3" s="95">
        <v>273983.90000000002</v>
      </c>
      <c r="R3" s="95">
        <v>370609.1</v>
      </c>
      <c r="S3" s="95">
        <v>458528.6</v>
      </c>
      <c r="T3" s="95">
        <v>548403</v>
      </c>
      <c r="U3" s="95">
        <v>638656.5</v>
      </c>
      <c r="V3" s="95">
        <v>729860</v>
      </c>
      <c r="W3" s="95">
        <v>817971.4</v>
      </c>
      <c r="X3" s="95">
        <v>911953</v>
      </c>
      <c r="Y3" s="95">
        <v>1008134</v>
      </c>
      <c r="Z3" s="95">
        <v>1111268.8</v>
      </c>
      <c r="AA3" s="95">
        <v>81631.8</v>
      </c>
      <c r="AB3" s="95">
        <v>168221.5</v>
      </c>
      <c r="AC3" s="95">
        <v>268252.2</v>
      </c>
      <c r="AD3" s="95">
        <v>370414.3</v>
      </c>
      <c r="AE3" s="95">
        <v>475849.5</v>
      </c>
      <c r="AF3" s="95">
        <v>580962.1</v>
      </c>
      <c r="AG3" s="95">
        <v>680657.2</v>
      </c>
      <c r="AH3" s="95">
        <v>771647.4</v>
      </c>
      <c r="AI3" s="95">
        <v>864620.5</v>
      </c>
      <c r="AJ3" s="95">
        <v>967751</v>
      </c>
      <c r="AK3" s="95">
        <v>1075742.1000000001</v>
      </c>
      <c r="AL3" s="95">
        <v>1195592.3999999999</v>
      </c>
      <c r="AM3" s="95">
        <v>95521.9</v>
      </c>
      <c r="AN3" s="95">
        <v>210736.7</v>
      </c>
      <c r="AO3" s="95">
        <v>342332.6</v>
      </c>
      <c r="AP3" s="95">
        <v>469399.4</v>
      </c>
      <c r="AQ3" s="95">
        <v>588249.9</v>
      </c>
      <c r="AR3" s="95">
        <v>710267.3</v>
      </c>
      <c r="AS3" s="95">
        <v>835624.6</v>
      </c>
      <c r="AT3" s="95">
        <v>952596.9</v>
      </c>
      <c r="AU3" s="95">
        <v>1076820</v>
      </c>
      <c r="AV3" s="95">
        <v>1209174.7</v>
      </c>
      <c r="AW3" s="95">
        <v>1346908.9</v>
      </c>
      <c r="AX3" s="95">
        <v>1496013</v>
      </c>
      <c r="AY3" s="95">
        <v>120152.7</v>
      </c>
      <c r="AZ3" s="95">
        <v>250902.3</v>
      </c>
      <c r="BA3" s="95">
        <v>393918.9</v>
      </c>
      <c r="BB3" s="95">
        <v>527531.6</v>
      </c>
      <c r="BC3" s="95">
        <v>663755.1</v>
      </c>
      <c r="BD3" s="95">
        <v>798393.9</v>
      </c>
      <c r="BE3" s="95">
        <v>937921.8</v>
      </c>
      <c r="BF3" s="95">
        <v>1077734.7</v>
      </c>
      <c r="BG3" s="95">
        <v>1225054.1000000001</v>
      </c>
      <c r="BH3" s="95">
        <v>1390282.5</v>
      </c>
      <c r="BI3" s="95">
        <v>1567942.6</v>
      </c>
      <c r="BJ3" s="95">
        <v>1767093.3</v>
      </c>
      <c r="BK3" s="95">
        <v>170799</v>
      </c>
      <c r="BL3" s="95">
        <v>345747.9</v>
      </c>
      <c r="BM3" s="95">
        <v>532486.40000000002</v>
      </c>
      <c r="BN3" s="95">
        <v>694006.6</v>
      </c>
      <c r="BO3" s="95">
        <v>859365.5</v>
      </c>
      <c r="BP3" s="95">
        <v>1023169.2</v>
      </c>
      <c r="BQ3" s="95">
        <v>1187392.3</v>
      </c>
      <c r="BR3" s="95">
        <v>1355895.8</v>
      </c>
      <c r="BS3" s="95">
        <v>1529677.1</v>
      </c>
      <c r="BT3" s="95">
        <v>1721822.7</v>
      </c>
      <c r="BU3" s="95">
        <v>1927009.8</v>
      </c>
      <c r="BV3" s="95">
        <v>2153031.2999999998</v>
      </c>
      <c r="BW3" s="95">
        <v>205803.1</v>
      </c>
      <c r="BX3" s="95">
        <v>406279.9</v>
      </c>
      <c r="BY3" s="95">
        <v>625159.5</v>
      </c>
      <c r="BZ3" s="95">
        <v>818471.3</v>
      </c>
      <c r="CA3" s="95">
        <v>1016822.9</v>
      </c>
      <c r="CB3" s="95">
        <v>1212923</v>
      </c>
      <c r="CC3" s="95">
        <v>1411298.8</v>
      </c>
      <c r="CD3" s="95">
        <v>1608862.1</v>
      </c>
      <c r="CE3" s="95">
        <v>1810333.3</v>
      </c>
      <c r="CF3" s="95">
        <v>2030577.2</v>
      </c>
      <c r="CG3" s="95">
        <v>2261429</v>
      </c>
      <c r="CH3" s="95">
        <v>2508579.5</v>
      </c>
      <c r="CI3" s="95">
        <v>214970.4</v>
      </c>
      <c r="CJ3" s="95">
        <v>425052.8</v>
      </c>
      <c r="CK3" s="95">
        <v>654007.9</v>
      </c>
      <c r="CL3" s="95">
        <v>866474.4</v>
      </c>
      <c r="CM3" s="95">
        <v>1077203</v>
      </c>
      <c r="CN3" s="95">
        <v>1278017.1000000001</v>
      </c>
      <c r="CO3" s="95">
        <v>1486769.8</v>
      </c>
      <c r="CP3" s="95">
        <v>1685971</v>
      </c>
      <c r="CQ3" s="95">
        <v>1877590.9</v>
      </c>
      <c r="CR3" s="95">
        <v>2075900.5</v>
      </c>
      <c r="CS3" s="95">
        <v>2273076.5</v>
      </c>
      <c r="CT3" s="95">
        <v>2480804.2000000002</v>
      </c>
      <c r="CU3" s="95">
        <v>187060</v>
      </c>
      <c r="CV3" s="95">
        <v>379251.9</v>
      </c>
      <c r="CW3" s="95">
        <v>587459.4</v>
      </c>
      <c r="CX3" s="95">
        <v>765917.4</v>
      </c>
      <c r="CY3" s="95">
        <v>944033.9</v>
      </c>
      <c r="CZ3" s="95">
        <v>1135302.6000000001</v>
      </c>
      <c r="DA3" s="95">
        <v>1333928.2</v>
      </c>
      <c r="DB3" s="95">
        <v>1532885.1</v>
      </c>
      <c r="DC3" s="95">
        <v>1743893</v>
      </c>
      <c r="DD3" s="95">
        <v>1967381.4</v>
      </c>
      <c r="DE3" s="95">
        <v>2208753.7999999998</v>
      </c>
      <c r="DF3" s="95">
        <v>2481148.5</v>
      </c>
      <c r="DG3" s="95">
        <v>243990.5</v>
      </c>
      <c r="DH3" s="95">
        <v>501971.6</v>
      </c>
      <c r="DI3" s="95">
        <v>784840.2</v>
      </c>
      <c r="DJ3" s="95">
        <v>1068591.5</v>
      </c>
      <c r="DK3" s="95">
        <v>1344271.8</v>
      </c>
      <c r="DL3" s="95">
        <v>1634295.9</v>
      </c>
      <c r="DM3" s="95">
        <v>1930941.2</v>
      </c>
      <c r="DN3" s="95">
        <v>2221108.7999999998</v>
      </c>
      <c r="DO3" s="95">
        <v>2515092.4</v>
      </c>
      <c r="DP3" s="95">
        <v>2834505.4</v>
      </c>
      <c r="DQ3" s="95">
        <v>3187476.8</v>
      </c>
      <c r="DR3" s="95">
        <v>3589379</v>
      </c>
      <c r="DS3" s="95">
        <v>384294.5</v>
      </c>
      <c r="DT3" s="95">
        <v>696707</v>
      </c>
      <c r="DU3" s="95">
        <v>880419.2</v>
      </c>
      <c r="DV3" s="95">
        <v>1066181.3</v>
      </c>
      <c r="DW3" s="95">
        <v>1261754.3999999999</v>
      </c>
      <c r="DX3" s="95">
        <v>1455124.8</v>
      </c>
      <c r="DY3" s="95">
        <v>1653142.5</v>
      </c>
      <c r="DZ3" s="95">
        <v>1873527</v>
      </c>
      <c r="EA3" s="95">
        <v>2093558.8</v>
      </c>
      <c r="EB3" s="95">
        <v>2319106.7000000002</v>
      </c>
      <c r="EC3" s="95">
        <v>2555376.7000000002</v>
      </c>
      <c r="ED3" s="95">
        <v>2811572.2</v>
      </c>
      <c r="EE3" s="95">
        <v>246287.9</v>
      </c>
      <c r="EF3" s="95">
        <v>502616.1</v>
      </c>
      <c r="EG3" s="95">
        <v>790319.9</v>
      </c>
      <c r="EH3" s="95">
        <v>1038285.2</v>
      </c>
      <c r="EI3" s="95">
        <v>1293286.3</v>
      </c>
      <c r="EJ3" s="95">
        <v>1556398.5</v>
      </c>
      <c r="EK3" s="95">
        <v>1811634.3</v>
      </c>
      <c r="EL3" s="95">
        <v>2085870.9</v>
      </c>
      <c r="EM3" s="95">
        <v>2349654</v>
      </c>
      <c r="EN3" s="95">
        <v>2623396.7999999998</v>
      </c>
      <c r="EO3" s="95">
        <v>2933895.1</v>
      </c>
      <c r="EP3" s="95">
        <v>3274630.1</v>
      </c>
      <c r="EQ3" s="95">
        <v>295182.8</v>
      </c>
      <c r="ER3" s="95">
        <v>586328.1</v>
      </c>
      <c r="ES3" s="95">
        <v>882702.2</v>
      </c>
      <c r="ET3" s="95">
        <v>1162936.1000000001</v>
      </c>
      <c r="EU3" s="95">
        <v>1440776.5</v>
      </c>
      <c r="EV3" s="95">
        <v>1713892.6</v>
      </c>
      <c r="EW3" s="95">
        <v>2000065</v>
      </c>
      <c r="EX3" s="95">
        <v>2292489.9</v>
      </c>
      <c r="EY3" s="95">
        <v>2588064.5</v>
      </c>
      <c r="EZ3" s="95">
        <v>2922755.6</v>
      </c>
      <c r="FA3" s="95">
        <v>3273817.2</v>
      </c>
      <c r="FB3" s="95">
        <v>3659054.9</v>
      </c>
      <c r="FC3" s="95">
        <v>334775.09999999998</v>
      </c>
      <c r="FD3" s="95">
        <v>664731.5</v>
      </c>
      <c r="FE3" s="95">
        <v>1020676.3</v>
      </c>
      <c r="FF3" s="95">
        <v>1334884.7</v>
      </c>
      <c r="FG3" s="95">
        <v>1661357.8</v>
      </c>
      <c r="FH3" s="95">
        <v>1974533.8</v>
      </c>
      <c r="FI3" s="95">
        <v>2296473.2000000002</v>
      </c>
      <c r="FJ3" s="95">
        <v>2607321.5</v>
      </c>
      <c r="FK3" s="95">
        <v>2940885.7</v>
      </c>
      <c r="FL3" s="95">
        <v>3300324</v>
      </c>
      <c r="FM3" s="95">
        <v>3667425.3</v>
      </c>
      <c r="FN3" s="95">
        <v>4062737.8</v>
      </c>
    </row>
    <row r="4" spans="1:170" ht="35.1" customHeight="1" x14ac:dyDescent="0.25">
      <c r="A4" s="116"/>
      <c r="B4" s="51" t="str">
        <f>IF('0'!A1=1,"Добувна  та переробна промисловість","Mining and manufacturing")</f>
        <v>Добувна  та переробна промисловість</v>
      </c>
      <c r="C4" s="96">
        <v>61889.4</v>
      </c>
      <c r="D4" s="96">
        <v>126188.4</v>
      </c>
      <c r="E4" s="96">
        <v>201913</v>
      </c>
      <c r="F4" s="96">
        <v>277157.90000000002</v>
      </c>
      <c r="G4" s="96">
        <v>357076.6</v>
      </c>
      <c r="H4" s="96">
        <v>432761.7</v>
      </c>
      <c r="I4" s="96">
        <v>507779.8</v>
      </c>
      <c r="J4" s="96">
        <v>583310.80000000005</v>
      </c>
      <c r="K4" s="96">
        <v>654937.4</v>
      </c>
      <c r="L4" s="96">
        <v>729231.3</v>
      </c>
      <c r="M4" s="96">
        <v>800795.7</v>
      </c>
      <c r="N4" s="96">
        <v>874347.9</v>
      </c>
      <c r="O4" s="96">
        <v>63306.2</v>
      </c>
      <c r="P4" s="96">
        <v>130928.3</v>
      </c>
      <c r="Q4" s="96">
        <v>205646</v>
      </c>
      <c r="R4" s="96">
        <v>284548.7</v>
      </c>
      <c r="S4" s="96">
        <v>357961.5</v>
      </c>
      <c r="T4" s="96">
        <v>433331.4</v>
      </c>
      <c r="U4" s="96">
        <v>508639.8</v>
      </c>
      <c r="V4" s="96">
        <v>584572.19999999995</v>
      </c>
      <c r="W4" s="96">
        <v>657319</v>
      </c>
      <c r="X4" s="96">
        <v>731846.5</v>
      </c>
      <c r="Y4" s="96">
        <v>807137.6</v>
      </c>
      <c r="Z4" s="96">
        <v>885771.8</v>
      </c>
      <c r="AA4" s="96">
        <v>58113</v>
      </c>
      <c r="AB4" s="96">
        <v>122823.9</v>
      </c>
      <c r="AC4" s="96">
        <v>203310</v>
      </c>
      <c r="AD4" s="96">
        <v>288953.59999999998</v>
      </c>
      <c r="AE4" s="96">
        <v>379069.5</v>
      </c>
      <c r="AF4" s="96">
        <v>468238.1</v>
      </c>
      <c r="AG4" s="96">
        <v>551012.1</v>
      </c>
      <c r="AH4" s="96">
        <v>626622.30000000005</v>
      </c>
      <c r="AI4" s="96">
        <v>704320.9</v>
      </c>
      <c r="AJ4" s="96">
        <v>788213.8</v>
      </c>
      <c r="AK4" s="96">
        <v>871678</v>
      </c>
      <c r="AL4" s="96">
        <v>963112.2</v>
      </c>
      <c r="AM4" s="96">
        <v>67153.3</v>
      </c>
      <c r="AN4" s="96">
        <v>157253.20000000001</v>
      </c>
      <c r="AO4" s="96">
        <v>261661.4</v>
      </c>
      <c r="AP4" s="96">
        <v>363344.5</v>
      </c>
      <c r="AQ4" s="96">
        <v>461743.2</v>
      </c>
      <c r="AR4" s="96">
        <v>563508</v>
      </c>
      <c r="AS4" s="96">
        <v>668235.30000000005</v>
      </c>
      <c r="AT4" s="96">
        <v>764200.5</v>
      </c>
      <c r="AU4" s="96">
        <v>867870.5</v>
      </c>
      <c r="AV4" s="96">
        <v>973433.7</v>
      </c>
      <c r="AW4" s="96">
        <v>1079596.6000000001</v>
      </c>
      <c r="AX4" s="96">
        <v>1193278</v>
      </c>
      <c r="AY4" s="96">
        <v>78207.100000000006</v>
      </c>
      <c r="AZ4" s="96">
        <v>173448.3</v>
      </c>
      <c r="BA4" s="96">
        <v>281390.40000000002</v>
      </c>
      <c r="BB4" s="96">
        <v>388866.9</v>
      </c>
      <c r="BC4" s="96">
        <v>502326.8</v>
      </c>
      <c r="BD4" s="96">
        <v>614839.1</v>
      </c>
      <c r="BE4" s="96">
        <v>729609.4</v>
      </c>
      <c r="BF4" s="96">
        <v>844701.7</v>
      </c>
      <c r="BG4" s="96">
        <v>966727</v>
      </c>
      <c r="BH4" s="96">
        <v>1093742.2</v>
      </c>
      <c r="BI4" s="96">
        <v>1224351</v>
      </c>
      <c r="BJ4" s="96">
        <v>1367751</v>
      </c>
      <c r="BK4" s="96">
        <v>116326.9</v>
      </c>
      <c r="BL4" s="96">
        <v>241522.3</v>
      </c>
      <c r="BM4" s="96">
        <v>386623.4</v>
      </c>
      <c r="BN4" s="96">
        <v>516527</v>
      </c>
      <c r="BO4" s="96">
        <v>654677.80000000005</v>
      </c>
      <c r="BP4" s="96">
        <v>792683.3</v>
      </c>
      <c r="BQ4" s="96">
        <v>930357.8</v>
      </c>
      <c r="BR4" s="96">
        <v>1071507.5</v>
      </c>
      <c r="BS4" s="96">
        <v>1218630.1000000001</v>
      </c>
      <c r="BT4" s="96">
        <v>1376512.8</v>
      </c>
      <c r="BU4" s="96">
        <v>1537134</v>
      </c>
      <c r="BV4" s="96">
        <v>1714038.8</v>
      </c>
      <c r="BW4" s="96">
        <v>151306.9</v>
      </c>
      <c r="BX4" s="96">
        <v>299441.09999999998</v>
      </c>
      <c r="BY4" s="96">
        <v>462930.4</v>
      </c>
      <c r="BZ4" s="96">
        <v>621805.4</v>
      </c>
      <c r="CA4" s="96">
        <v>790483.7</v>
      </c>
      <c r="CB4" s="96">
        <v>957498.2</v>
      </c>
      <c r="CC4" s="96">
        <v>1125628.3</v>
      </c>
      <c r="CD4" s="96">
        <v>1293380.3</v>
      </c>
      <c r="CE4" s="96">
        <v>1465595</v>
      </c>
      <c r="CF4" s="96">
        <v>1651190.5</v>
      </c>
      <c r="CG4" s="96">
        <v>1830749.9</v>
      </c>
      <c r="CH4" s="96">
        <v>2017721.1</v>
      </c>
      <c r="CI4" s="96">
        <v>152264</v>
      </c>
      <c r="CJ4" s="96">
        <v>308406.7</v>
      </c>
      <c r="CK4" s="96">
        <v>488337.6</v>
      </c>
      <c r="CL4" s="96">
        <v>664919</v>
      </c>
      <c r="CM4" s="96">
        <v>845766.1</v>
      </c>
      <c r="CN4" s="96">
        <v>1017921</v>
      </c>
      <c r="CO4" s="96">
        <v>1192715.8999999999</v>
      </c>
      <c r="CP4" s="96">
        <v>1358666.4</v>
      </c>
      <c r="CQ4" s="96">
        <v>1518347.9</v>
      </c>
      <c r="CR4" s="96">
        <v>1680757.1</v>
      </c>
      <c r="CS4" s="96">
        <v>1832882.4</v>
      </c>
      <c r="CT4" s="96">
        <v>1992299</v>
      </c>
      <c r="CU4" s="96">
        <v>131903.9</v>
      </c>
      <c r="CV4" s="96">
        <v>274016.09999999998</v>
      </c>
      <c r="CW4" s="96">
        <v>435365</v>
      </c>
      <c r="CX4" s="96">
        <v>577096.6</v>
      </c>
      <c r="CY4" s="96">
        <v>723441</v>
      </c>
      <c r="CZ4" s="96">
        <v>883291</v>
      </c>
      <c r="DA4" s="96">
        <v>1046196.4</v>
      </c>
      <c r="DB4" s="96">
        <v>1208724.3</v>
      </c>
      <c r="DC4" s="96">
        <v>1382550.6</v>
      </c>
      <c r="DD4" s="96">
        <v>1565909.6</v>
      </c>
      <c r="DE4" s="96">
        <v>1751578.1</v>
      </c>
      <c r="DF4" s="96">
        <v>1957537.9</v>
      </c>
      <c r="DG4" s="96">
        <v>166239.6</v>
      </c>
      <c r="DH4" s="96">
        <v>353067</v>
      </c>
      <c r="DI4" s="96">
        <v>572560.19999999995</v>
      </c>
      <c r="DJ4" s="96">
        <v>802203.6</v>
      </c>
      <c r="DK4" s="96">
        <v>1034355.7</v>
      </c>
      <c r="DL4" s="96">
        <v>1283005.8999999999</v>
      </c>
      <c r="DM4" s="96">
        <v>1533219</v>
      </c>
      <c r="DN4" s="96">
        <v>1774829.2</v>
      </c>
      <c r="DO4" s="96">
        <v>2015870.8</v>
      </c>
      <c r="DP4" s="96">
        <v>2254881.2999999998</v>
      </c>
      <c r="DQ4" s="96">
        <v>2503986.7999999998</v>
      </c>
      <c r="DR4" s="96">
        <v>2776898.1</v>
      </c>
      <c r="DS4" s="96">
        <v>234809.5</v>
      </c>
      <c r="DT4" s="96">
        <v>432878.1</v>
      </c>
      <c r="DU4" s="96">
        <v>534658.19999999995</v>
      </c>
      <c r="DV4" s="96">
        <v>664836.6</v>
      </c>
      <c r="DW4" s="96">
        <v>811311</v>
      </c>
      <c r="DX4" s="96">
        <v>956976.1</v>
      </c>
      <c r="DY4" s="96">
        <v>1100658.2</v>
      </c>
      <c r="DZ4" s="96">
        <v>1260366.2</v>
      </c>
      <c r="EA4" s="96">
        <v>1420348.1</v>
      </c>
      <c r="EB4" s="96">
        <v>1577466.6</v>
      </c>
      <c r="EC4" s="96">
        <v>1736474.7</v>
      </c>
      <c r="ED4" s="96">
        <v>1903834.3</v>
      </c>
      <c r="EE4" s="96">
        <v>143735.70000000001</v>
      </c>
      <c r="EF4" s="96">
        <v>297694.7</v>
      </c>
      <c r="EG4" s="96">
        <v>489387.7</v>
      </c>
      <c r="EH4" s="96">
        <v>663586.80000000005</v>
      </c>
      <c r="EI4" s="96">
        <v>853750.7</v>
      </c>
      <c r="EJ4" s="96">
        <v>1051159.3</v>
      </c>
      <c r="EK4" s="96">
        <v>1233909.8</v>
      </c>
      <c r="EL4" s="96">
        <v>1428281.6</v>
      </c>
      <c r="EM4" s="96">
        <v>1618619</v>
      </c>
      <c r="EN4" s="96">
        <v>1806137.5</v>
      </c>
      <c r="EO4" s="96">
        <v>2004325.3</v>
      </c>
      <c r="EP4" s="96">
        <v>2214409.2000000002</v>
      </c>
      <c r="EQ4" s="96">
        <v>178078.4</v>
      </c>
      <c r="ER4" s="96">
        <v>373021.5</v>
      </c>
      <c r="ES4" s="96">
        <v>581105.4</v>
      </c>
      <c r="ET4" s="96">
        <v>800275.2</v>
      </c>
      <c r="EU4" s="96">
        <v>1016653.1</v>
      </c>
      <c r="EV4" s="96">
        <v>1227420.3999999999</v>
      </c>
      <c r="EW4" s="96">
        <v>1444238.3</v>
      </c>
      <c r="EX4" s="96">
        <v>1662026.3</v>
      </c>
      <c r="EY4" s="96">
        <v>1885472.1</v>
      </c>
      <c r="EZ4" s="96">
        <v>2131786.7999999998</v>
      </c>
      <c r="FA4" s="96">
        <v>2366527.2000000002</v>
      </c>
      <c r="FB4" s="96">
        <v>2620667.4</v>
      </c>
      <c r="FC4" s="96">
        <v>204556.79999999999</v>
      </c>
      <c r="FD4" s="96">
        <v>406585.2</v>
      </c>
      <c r="FE4" s="96">
        <v>646506.1</v>
      </c>
      <c r="FF4" s="96">
        <v>874786.5</v>
      </c>
      <c r="FG4" s="96">
        <v>1124861.8</v>
      </c>
      <c r="FH4" s="96">
        <v>1366381.7</v>
      </c>
      <c r="FI4" s="96">
        <v>1612339.4</v>
      </c>
      <c r="FJ4" s="96">
        <v>1845884.4</v>
      </c>
      <c r="FK4" s="96">
        <v>2104817.5</v>
      </c>
      <c r="FL4" s="96">
        <v>2365804.7999999998</v>
      </c>
      <c r="FM4" s="96">
        <v>2621297.4</v>
      </c>
      <c r="FN4" s="96">
        <v>2892112.5</v>
      </c>
    </row>
    <row r="5" spans="1:170" ht="35.1" customHeight="1" x14ac:dyDescent="0.25">
      <c r="A5" s="116"/>
      <c r="B5" s="52" t="str">
        <f>IF('0'!A1=1,"Добувна промисловість і розроблення кар`єрів","Mining and quarrying")</f>
        <v>Добувна промисловість і розроблення кар`єрів</v>
      </c>
      <c r="C5" s="96">
        <v>10062.200000000001</v>
      </c>
      <c r="D5" s="96">
        <v>19746.7</v>
      </c>
      <c r="E5" s="96">
        <v>31191.4</v>
      </c>
      <c r="F5" s="96">
        <v>42574.6</v>
      </c>
      <c r="G5" s="96">
        <v>53976.5</v>
      </c>
      <c r="H5" s="96">
        <v>65794.899999999994</v>
      </c>
      <c r="I5" s="96">
        <v>76992.600000000006</v>
      </c>
      <c r="J5" s="96">
        <v>87758.3</v>
      </c>
      <c r="K5" s="96">
        <v>98263.5</v>
      </c>
      <c r="L5" s="96">
        <v>108127.7</v>
      </c>
      <c r="M5" s="96">
        <v>118153</v>
      </c>
      <c r="N5" s="96">
        <v>128025.9</v>
      </c>
      <c r="O5" s="96">
        <v>10303.700000000001</v>
      </c>
      <c r="P5" s="96">
        <v>21179.3</v>
      </c>
      <c r="Q5" s="96">
        <v>33677</v>
      </c>
      <c r="R5" s="96">
        <v>46294.400000000001</v>
      </c>
      <c r="S5" s="96">
        <v>58313.5</v>
      </c>
      <c r="T5" s="96">
        <v>71652.399999999994</v>
      </c>
      <c r="U5" s="96">
        <v>83803.600000000006</v>
      </c>
      <c r="V5" s="96">
        <v>96455</v>
      </c>
      <c r="W5" s="96">
        <v>108555</v>
      </c>
      <c r="X5" s="96">
        <v>121333.8</v>
      </c>
      <c r="Y5" s="96">
        <v>134720.1</v>
      </c>
      <c r="Z5" s="96">
        <v>147566.39999999999</v>
      </c>
      <c r="AA5" s="96">
        <v>11901.8</v>
      </c>
      <c r="AB5" s="96">
        <v>23537</v>
      </c>
      <c r="AC5" s="96">
        <v>37338.1</v>
      </c>
      <c r="AD5" s="96">
        <v>51458</v>
      </c>
      <c r="AE5" s="96">
        <v>66542.399999999994</v>
      </c>
      <c r="AF5" s="96">
        <v>81109.8</v>
      </c>
      <c r="AG5" s="96">
        <v>93830.5</v>
      </c>
      <c r="AH5" s="96">
        <v>105112.7</v>
      </c>
      <c r="AI5" s="96">
        <v>115530.4</v>
      </c>
      <c r="AJ5" s="96">
        <v>128522.1</v>
      </c>
      <c r="AK5" s="96">
        <v>140548.6</v>
      </c>
      <c r="AL5" s="96">
        <v>153658.79999999999</v>
      </c>
      <c r="AM5" s="96">
        <v>11359.9</v>
      </c>
      <c r="AN5" s="96">
        <v>24846.1</v>
      </c>
      <c r="AO5" s="96">
        <v>40314</v>
      </c>
      <c r="AP5" s="96">
        <v>54944.3</v>
      </c>
      <c r="AQ5" s="96">
        <v>71675.899999999994</v>
      </c>
      <c r="AR5" s="96">
        <v>87337.5</v>
      </c>
      <c r="AS5" s="96">
        <v>102907.9</v>
      </c>
      <c r="AT5" s="96">
        <v>118808.5</v>
      </c>
      <c r="AU5" s="96">
        <v>134313.70000000001</v>
      </c>
      <c r="AV5" s="96">
        <v>150326.29999999999</v>
      </c>
      <c r="AW5" s="96">
        <v>165024.1</v>
      </c>
      <c r="AX5" s="96">
        <v>181413.8</v>
      </c>
      <c r="AY5" s="96">
        <v>13894.6</v>
      </c>
      <c r="AZ5" s="96">
        <v>27878.400000000001</v>
      </c>
      <c r="BA5" s="96">
        <v>44034.1</v>
      </c>
      <c r="BB5" s="96">
        <v>59953.2</v>
      </c>
      <c r="BC5" s="96">
        <v>80506.7</v>
      </c>
      <c r="BD5" s="96">
        <v>98905.1</v>
      </c>
      <c r="BE5" s="96">
        <v>120056.7</v>
      </c>
      <c r="BF5" s="96">
        <v>140247.29999999999</v>
      </c>
      <c r="BG5" s="96">
        <v>159947</v>
      </c>
      <c r="BH5" s="96">
        <v>182365.4</v>
      </c>
      <c r="BI5" s="96">
        <v>205316</v>
      </c>
      <c r="BJ5" s="96">
        <v>229966.1</v>
      </c>
      <c r="BK5" s="96">
        <v>27103.599999999999</v>
      </c>
      <c r="BL5" s="96">
        <v>49559.1</v>
      </c>
      <c r="BM5" s="96">
        <v>78466.3</v>
      </c>
      <c r="BN5" s="96">
        <v>103977.2</v>
      </c>
      <c r="BO5" s="96">
        <v>128765.2</v>
      </c>
      <c r="BP5" s="96">
        <v>153030.6</v>
      </c>
      <c r="BQ5" s="96">
        <v>177244.7</v>
      </c>
      <c r="BR5" s="96">
        <v>203452.7</v>
      </c>
      <c r="BS5" s="96">
        <v>229692.5</v>
      </c>
      <c r="BT5" s="96">
        <v>257469.1</v>
      </c>
      <c r="BU5" s="96">
        <v>284537.3</v>
      </c>
      <c r="BV5" s="96">
        <v>313824.8</v>
      </c>
      <c r="BW5" s="96">
        <v>29812.2</v>
      </c>
      <c r="BX5" s="96">
        <v>57989.2</v>
      </c>
      <c r="BY5" s="96">
        <v>87166.5</v>
      </c>
      <c r="BZ5" s="96">
        <v>116637</v>
      </c>
      <c r="CA5" s="96">
        <v>145919.20000000001</v>
      </c>
      <c r="CB5" s="96">
        <v>174820.2</v>
      </c>
      <c r="CC5" s="96">
        <v>206650.4</v>
      </c>
      <c r="CD5" s="96">
        <v>239951.2</v>
      </c>
      <c r="CE5" s="96">
        <v>273893.5</v>
      </c>
      <c r="CF5" s="96">
        <v>309034.40000000002</v>
      </c>
      <c r="CG5" s="96">
        <v>343655</v>
      </c>
      <c r="CH5" s="96">
        <v>380828.1</v>
      </c>
      <c r="CI5" s="96">
        <v>35168.699999999997</v>
      </c>
      <c r="CJ5" s="96">
        <v>68045.600000000006</v>
      </c>
      <c r="CK5" s="96">
        <v>103411.8</v>
      </c>
      <c r="CL5" s="96">
        <v>141582.29999999999</v>
      </c>
      <c r="CM5" s="96">
        <v>179466.4</v>
      </c>
      <c r="CN5" s="96">
        <v>212931</v>
      </c>
      <c r="CO5" s="96">
        <v>250222.2</v>
      </c>
      <c r="CP5" s="96">
        <v>284203.40000000002</v>
      </c>
      <c r="CQ5" s="96">
        <v>312237.8</v>
      </c>
      <c r="CR5" s="96">
        <v>340577.2</v>
      </c>
      <c r="CS5" s="96">
        <v>366765.1</v>
      </c>
      <c r="CT5" s="96">
        <v>394847.2</v>
      </c>
      <c r="CU5" s="96">
        <v>27329.5</v>
      </c>
      <c r="CV5" s="96">
        <v>52749.7</v>
      </c>
      <c r="CW5" s="96">
        <v>81623</v>
      </c>
      <c r="CX5" s="96">
        <v>106485.6</v>
      </c>
      <c r="CY5" s="96">
        <v>131900.4</v>
      </c>
      <c r="CZ5" s="96">
        <v>158421.29999999999</v>
      </c>
      <c r="DA5" s="96">
        <v>184820.4</v>
      </c>
      <c r="DB5" s="96">
        <v>213449.5</v>
      </c>
      <c r="DC5" s="96">
        <v>246102.8</v>
      </c>
      <c r="DD5" s="96">
        <v>280320.3</v>
      </c>
      <c r="DE5" s="96">
        <v>315234.2</v>
      </c>
      <c r="DF5" s="96">
        <v>354563.6</v>
      </c>
      <c r="DG5" s="96">
        <v>41022.199999999997</v>
      </c>
      <c r="DH5" s="96">
        <v>83489.899999999994</v>
      </c>
      <c r="DI5" s="96">
        <v>130233.7</v>
      </c>
      <c r="DJ5" s="96">
        <v>178682.5</v>
      </c>
      <c r="DK5" s="96">
        <v>233791.6</v>
      </c>
      <c r="DL5" s="96">
        <v>289675.7</v>
      </c>
      <c r="DM5" s="96">
        <v>349683.8</v>
      </c>
      <c r="DN5" s="96">
        <v>400263.4</v>
      </c>
      <c r="DO5" s="96">
        <v>443624.3</v>
      </c>
      <c r="DP5" s="96">
        <v>486620.8</v>
      </c>
      <c r="DQ5" s="96">
        <v>530150.1</v>
      </c>
      <c r="DR5" s="96">
        <v>576519.6</v>
      </c>
      <c r="DS5" s="96">
        <v>52938</v>
      </c>
      <c r="DT5" s="96">
        <v>103626.8</v>
      </c>
      <c r="DU5" s="96">
        <v>135473</v>
      </c>
      <c r="DV5" s="96">
        <v>168641.5</v>
      </c>
      <c r="DW5" s="96">
        <v>202990.6</v>
      </c>
      <c r="DX5" s="96">
        <v>229549.2</v>
      </c>
      <c r="DY5" s="96">
        <v>261563.6</v>
      </c>
      <c r="DZ5" s="96">
        <v>292293.2</v>
      </c>
      <c r="EA5" s="96">
        <v>318754.5</v>
      </c>
      <c r="EB5" s="96">
        <v>343988.2</v>
      </c>
      <c r="EC5" s="96">
        <v>370029.6</v>
      </c>
      <c r="ED5" s="96">
        <v>398090.7</v>
      </c>
      <c r="EE5" s="96">
        <v>26517</v>
      </c>
      <c r="EF5" s="96">
        <v>54289</v>
      </c>
      <c r="EG5" s="96">
        <v>87369.5</v>
      </c>
      <c r="EH5" s="96">
        <v>117111</v>
      </c>
      <c r="EI5" s="96">
        <v>148825.29999999999</v>
      </c>
      <c r="EJ5" s="96">
        <v>185188.7</v>
      </c>
      <c r="EK5" s="96">
        <v>217013.7</v>
      </c>
      <c r="EL5" s="96">
        <v>251438.1</v>
      </c>
      <c r="EM5" s="96">
        <v>284782.7</v>
      </c>
      <c r="EN5" s="96">
        <v>314252.90000000002</v>
      </c>
      <c r="EO5" s="96">
        <v>347927</v>
      </c>
      <c r="EP5" s="96">
        <v>382293.5</v>
      </c>
      <c r="EQ5" s="96">
        <v>33528.400000000001</v>
      </c>
      <c r="ER5" s="96">
        <v>71259.600000000006</v>
      </c>
      <c r="ES5" s="96">
        <v>110035.6</v>
      </c>
      <c r="ET5" s="96">
        <v>145444.79999999999</v>
      </c>
      <c r="EU5" s="96">
        <v>179065.5</v>
      </c>
      <c r="EV5" s="96">
        <v>213225.4</v>
      </c>
      <c r="EW5" s="96">
        <v>246470.7</v>
      </c>
      <c r="EX5" s="96">
        <v>280804.7</v>
      </c>
      <c r="EY5" s="96">
        <v>313787.8</v>
      </c>
      <c r="EZ5" s="96">
        <v>355332.1</v>
      </c>
      <c r="FA5" s="96">
        <v>389942.4</v>
      </c>
      <c r="FB5" s="96">
        <v>426268.2</v>
      </c>
      <c r="FC5" s="96">
        <v>32806</v>
      </c>
      <c r="FD5" s="96">
        <v>59812.6</v>
      </c>
      <c r="FE5" s="96">
        <v>92118</v>
      </c>
      <c r="FF5" s="96">
        <v>119368.7</v>
      </c>
      <c r="FG5" s="96">
        <v>148954.5</v>
      </c>
      <c r="FH5" s="96">
        <v>178557.7</v>
      </c>
      <c r="FI5" s="96">
        <v>205886.4</v>
      </c>
      <c r="FJ5" s="96">
        <v>234885.5</v>
      </c>
      <c r="FK5" s="96">
        <v>264498.40000000002</v>
      </c>
      <c r="FL5" s="96">
        <v>298390.2</v>
      </c>
      <c r="FM5" s="96">
        <v>326566.3</v>
      </c>
      <c r="FN5" s="96">
        <v>354194.6</v>
      </c>
    </row>
    <row r="6" spans="1:170" ht="35.1" customHeight="1" x14ac:dyDescent="0.25">
      <c r="A6" s="116"/>
      <c r="B6" s="53" t="str">
        <f>IF('0'!A1=1,"добування кам`яного та бурого вугілля","mining of coal and lignite")</f>
        <v>добування кам`яного та бурого вугілля</v>
      </c>
      <c r="C6" s="96">
        <v>3491.5</v>
      </c>
      <c r="D6" s="96">
        <v>6850.9</v>
      </c>
      <c r="E6" s="96">
        <v>10758</v>
      </c>
      <c r="F6" s="96">
        <v>14659</v>
      </c>
      <c r="G6" s="96">
        <v>18487.5</v>
      </c>
      <c r="H6" s="96">
        <v>22272.799999999999</v>
      </c>
      <c r="I6" s="96">
        <v>26320.799999999999</v>
      </c>
      <c r="J6" s="96">
        <v>30052.6</v>
      </c>
      <c r="K6" s="96">
        <v>33718.800000000003</v>
      </c>
      <c r="L6" s="96">
        <v>37441.4</v>
      </c>
      <c r="M6" s="96">
        <v>41146.6</v>
      </c>
      <c r="N6" s="96">
        <v>44662.9</v>
      </c>
      <c r="O6" s="96">
        <v>3758.4</v>
      </c>
      <c r="P6" s="96">
        <v>7574</v>
      </c>
      <c r="Q6" s="96">
        <v>11544.3</v>
      </c>
      <c r="R6" s="96">
        <v>15414.6</v>
      </c>
      <c r="S6" s="96">
        <v>19095.599999999999</v>
      </c>
      <c r="T6" s="96">
        <v>23019.7</v>
      </c>
      <c r="U6" s="96">
        <v>26972.6</v>
      </c>
      <c r="V6" s="96">
        <v>31015.599999999999</v>
      </c>
      <c r="W6" s="96">
        <v>34935.9</v>
      </c>
      <c r="X6" s="96">
        <v>39283.4</v>
      </c>
      <c r="Y6" s="96">
        <v>43548.9</v>
      </c>
      <c r="Z6" s="96">
        <v>47930.6</v>
      </c>
      <c r="AA6" s="96">
        <v>3631.1</v>
      </c>
      <c r="AB6" s="96">
        <v>7158.1</v>
      </c>
      <c r="AC6" s="96">
        <v>10750.4</v>
      </c>
      <c r="AD6" s="96">
        <v>14450.1</v>
      </c>
      <c r="AE6" s="96">
        <v>18443.7</v>
      </c>
      <c r="AF6" s="96">
        <v>22656.799999999999</v>
      </c>
      <c r="AG6" s="96">
        <v>25850.9</v>
      </c>
      <c r="AH6" s="96">
        <v>27781.7</v>
      </c>
      <c r="AI6" s="96">
        <v>29918.400000000001</v>
      </c>
      <c r="AJ6" s="96">
        <v>32349.9</v>
      </c>
      <c r="AK6" s="96">
        <v>34736</v>
      </c>
      <c r="AL6" s="96">
        <v>37621.699999999997</v>
      </c>
      <c r="AM6" s="96">
        <v>2923.9</v>
      </c>
      <c r="AN6" s="96">
        <v>5196.7</v>
      </c>
      <c r="AO6" s="96">
        <v>7681.8</v>
      </c>
      <c r="AP6" s="96">
        <v>10663.1</v>
      </c>
      <c r="AQ6" s="96">
        <v>13877.1</v>
      </c>
      <c r="AR6" s="96">
        <v>16982.099999999999</v>
      </c>
      <c r="AS6" s="96">
        <v>20234.599999999999</v>
      </c>
      <c r="AT6" s="96">
        <v>23128.400000000001</v>
      </c>
      <c r="AU6" s="96">
        <v>26610.400000000001</v>
      </c>
      <c r="AV6" s="96">
        <v>30240.3</v>
      </c>
      <c r="AW6" s="96">
        <v>33417</v>
      </c>
      <c r="AX6" s="96">
        <v>36048.6</v>
      </c>
      <c r="AY6" s="96">
        <v>3943.3</v>
      </c>
      <c r="AZ6" s="96">
        <v>7363.1</v>
      </c>
      <c r="BA6" s="96">
        <v>10495.6</v>
      </c>
      <c r="BB6" s="96">
        <v>13926.4</v>
      </c>
      <c r="BC6" s="96">
        <v>16794.7</v>
      </c>
      <c r="BD6" s="96">
        <v>19163.5</v>
      </c>
      <c r="BE6" s="96">
        <v>22707.8</v>
      </c>
      <c r="BF6" s="96">
        <v>26169.9</v>
      </c>
      <c r="BG6" s="96">
        <v>29330.400000000001</v>
      </c>
      <c r="BH6" s="96">
        <v>33388.199999999997</v>
      </c>
      <c r="BI6" s="96">
        <v>37380.400000000001</v>
      </c>
      <c r="BJ6" s="96">
        <v>41495.5</v>
      </c>
      <c r="BK6" s="96">
        <v>5332.2</v>
      </c>
      <c r="BL6" s="96">
        <v>8120.9</v>
      </c>
      <c r="BM6" s="96">
        <v>12428.3</v>
      </c>
      <c r="BN6" s="96">
        <v>16483.5</v>
      </c>
      <c r="BO6" s="96">
        <v>21018.2</v>
      </c>
      <c r="BP6" s="96">
        <v>25577.200000000001</v>
      </c>
      <c r="BQ6" s="96">
        <v>29834.2</v>
      </c>
      <c r="BR6" s="96">
        <v>34075.599999999999</v>
      </c>
      <c r="BS6" s="96">
        <v>38184.9</v>
      </c>
      <c r="BT6" s="96">
        <v>43041.8</v>
      </c>
      <c r="BU6" s="96">
        <v>48363.199999999997</v>
      </c>
      <c r="BV6" s="96">
        <v>54076.5</v>
      </c>
      <c r="BW6" s="96">
        <v>5559.9</v>
      </c>
      <c r="BX6" s="96">
        <v>10937.9</v>
      </c>
      <c r="BY6" s="96">
        <v>16787.900000000001</v>
      </c>
      <c r="BZ6" s="96">
        <v>22193.5</v>
      </c>
      <c r="CA6" s="96">
        <v>27449.3</v>
      </c>
      <c r="CB6" s="96">
        <v>32353.200000000001</v>
      </c>
      <c r="CC6" s="96">
        <v>37336</v>
      </c>
      <c r="CD6" s="96">
        <v>43842.1</v>
      </c>
      <c r="CE6" s="96">
        <v>50547.7</v>
      </c>
      <c r="CF6" s="96">
        <v>57391.4</v>
      </c>
      <c r="CG6" s="96">
        <v>64456.9</v>
      </c>
      <c r="CH6" s="96">
        <v>72337.899999999994</v>
      </c>
      <c r="CI6" s="96">
        <v>7946.9</v>
      </c>
      <c r="CJ6" s="96">
        <v>15279.9</v>
      </c>
      <c r="CK6" s="96">
        <v>22163.9</v>
      </c>
      <c r="CL6" s="96">
        <v>29319.599999999999</v>
      </c>
      <c r="CM6" s="96">
        <v>36826.1</v>
      </c>
      <c r="CN6" s="96">
        <v>43853.4</v>
      </c>
      <c r="CO6" s="96">
        <v>50595.3</v>
      </c>
      <c r="CP6" s="96">
        <v>57807</v>
      </c>
      <c r="CQ6" s="96">
        <v>64146.3</v>
      </c>
      <c r="CR6" s="96">
        <v>70680.5</v>
      </c>
      <c r="CS6" s="96">
        <v>76034.3</v>
      </c>
      <c r="CT6" s="96">
        <v>81851.8</v>
      </c>
      <c r="CU6" s="96">
        <v>5090.2</v>
      </c>
      <c r="CV6" s="96">
        <v>10190.200000000001</v>
      </c>
      <c r="CW6" s="96">
        <v>15625.5</v>
      </c>
      <c r="CX6" s="96">
        <v>19848.7</v>
      </c>
      <c r="CY6" s="96">
        <v>23533.5</v>
      </c>
      <c r="CZ6" s="96">
        <v>28222.7</v>
      </c>
      <c r="DA6" s="96">
        <v>32806.5</v>
      </c>
      <c r="DB6" s="96">
        <v>37316.800000000003</v>
      </c>
      <c r="DC6" s="96">
        <v>41782.400000000001</v>
      </c>
      <c r="DD6" s="96">
        <v>46594.6</v>
      </c>
      <c r="DE6" s="96">
        <v>51743.7</v>
      </c>
      <c r="DF6" s="96">
        <v>57142.5</v>
      </c>
      <c r="DG6" s="96">
        <v>4877.2</v>
      </c>
      <c r="DH6" s="96">
        <v>9341.2999999999993</v>
      </c>
      <c r="DI6" s="96">
        <v>14207.9</v>
      </c>
      <c r="DJ6" s="96">
        <v>18702.7</v>
      </c>
      <c r="DK6" s="96">
        <v>23103.200000000001</v>
      </c>
      <c r="DL6" s="96">
        <v>27396.7</v>
      </c>
      <c r="DM6" s="96">
        <v>31920.400000000001</v>
      </c>
      <c r="DN6" s="96">
        <v>36911.4</v>
      </c>
      <c r="DO6" s="96">
        <v>41308.699999999997</v>
      </c>
      <c r="DP6" s="96">
        <v>47371.199999999997</v>
      </c>
      <c r="DQ6" s="96">
        <v>54637.7</v>
      </c>
      <c r="DR6" s="96">
        <v>63135.8</v>
      </c>
      <c r="DS6" s="96">
        <v>8794.2999999999993</v>
      </c>
      <c r="DT6" s="96">
        <v>17138.099999999999</v>
      </c>
      <c r="DU6" s="96">
        <v>23341.599999999999</v>
      </c>
      <c r="DV6" s="96">
        <v>28668.799999999999</v>
      </c>
      <c r="DW6" s="96">
        <v>35003.5</v>
      </c>
      <c r="DX6" s="96">
        <v>40657</v>
      </c>
      <c r="DY6" s="96">
        <v>46973.599999999999</v>
      </c>
      <c r="DZ6" s="96">
        <v>52858.1</v>
      </c>
      <c r="EA6" s="96">
        <v>58455.9</v>
      </c>
      <c r="EB6" s="96">
        <v>62181.4</v>
      </c>
      <c r="EC6" s="96">
        <v>68660.3</v>
      </c>
      <c r="ED6" s="96">
        <v>75134.7</v>
      </c>
      <c r="EE6" s="96">
        <v>6125.6</v>
      </c>
      <c r="EF6" s="96">
        <v>12015.1</v>
      </c>
      <c r="EG6" s="96">
        <v>19125.3</v>
      </c>
      <c r="EH6" s="96">
        <v>25635.5</v>
      </c>
      <c r="EI6" s="96">
        <v>32195</v>
      </c>
      <c r="EJ6" s="96">
        <v>39159.4</v>
      </c>
      <c r="EK6" s="96">
        <v>46010.7</v>
      </c>
      <c r="EL6" s="96">
        <v>52928.800000000003</v>
      </c>
      <c r="EM6" s="96">
        <v>59038.1</v>
      </c>
      <c r="EN6" s="96">
        <v>65122.1</v>
      </c>
      <c r="EO6" s="96">
        <v>70928.399999999994</v>
      </c>
      <c r="EP6" s="96">
        <v>76975.199999999997</v>
      </c>
      <c r="EQ6" s="96">
        <v>6327.4</v>
      </c>
      <c r="ER6" s="96">
        <v>12663.4</v>
      </c>
      <c r="ES6" s="96">
        <v>20205.599999999999</v>
      </c>
      <c r="ET6" s="96">
        <v>26960.2</v>
      </c>
      <c r="EU6" s="96">
        <v>31023.200000000001</v>
      </c>
      <c r="EV6" s="96">
        <v>34969.4</v>
      </c>
      <c r="EW6" s="96">
        <v>39523.699999999997</v>
      </c>
      <c r="EX6" s="96">
        <v>45435.8</v>
      </c>
      <c r="EY6" s="96">
        <v>49891.9</v>
      </c>
      <c r="EZ6" s="96">
        <v>62661.3</v>
      </c>
      <c r="FA6" s="96">
        <v>68145.600000000006</v>
      </c>
      <c r="FB6" s="96">
        <v>72917.100000000006</v>
      </c>
      <c r="FC6" s="96">
        <v>3611.5</v>
      </c>
      <c r="FD6" s="96">
        <v>6432.1</v>
      </c>
      <c r="FE6" s="96">
        <v>9977.5</v>
      </c>
      <c r="FF6" s="96">
        <v>13123.4</v>
      </c>
      <c r="FG6" s="96">
        <v>16706</v>
      </c>
      <c r="FH6" s="96">
        <v>20573.099999999999</v>
      </c>
      <c r="FI6" s="96">
        <v>22654.7</v>
      </c>
      <c r="FJ6" s="96">
        <v>24216.799999999999</v>
      </c>
      <c r="FK6" s="96">
        <v>26407.200000000001</v>
      </c>
      <c r="FL6" s="96">
        <v>37138.199999999997</v>
      </c>
      <c r="FM6" s="96">
        <v>39956.400000000001</v>
      </c>
      <c r="FN6" s="96">
        <v>41727.9</v>
      </c>
    </row>
    <row r="7" spans="1:170" ht="35.1" customHeight="1" x14ac:dyDescent="0.25">
      <c r="A7" s="116"/>
      <c r="B7" s="53" t="str">
        <f>IF('0'!A1=1,"добування сирої нафти та природного газу","extraction of crude petroleum and natural gas")</f>
        <v>добування сирої нафти та природного газу</v>
      </c>
      <c r="C7" s="96">
        <v>1254.5999999999999</v>
      </c>
      <c r="D7" s="96">
        <v>2478.1999999999998</v>
      </c>
      <c r="E7" s="96">
        <v>3880.5</v>
      </c>
      <c r="F7" s="96">
        <v>5206.3</v>
      </c>
      <c r="G7" s="96">
        <v>6430.6</v>
      </c>
      <c r="H7" s="96">
        <v>8219.4</v>
      </c>
      <c r="I7" s="96">
        <v>9445.6</v>
      </c>
      <c r="J7" s="96">
        <v>10618.1</v>
      </c>
      <c r="K7" s="96">
        <v>11776.7</v>
      </c>
      <c r="L7" s="96">
        <v>13080.5</v>
      </c>
      <c r="M7" s="96">
        <v>14355.1</v>
      </c>
      <c r="N7" s="96">
        <v>15827.1</v>
      </c>
      <c r="O7" s="96">
        <v>1571.3</v>
      </c>
      <c r="P7" s="96">
        <v>3211.5</v>
      </c>
      <c r="Q7" s="96">
        <v>5107</v>
      </c>
      <c r="R7" s="96">
        <v>6940.3</v>
      </c>
      <c r="S7" s="96">
        <v>8826.9</v>
      </c>
      <c r="T7" s="96">
        <v>11645</v>
      </c>
      <c r="U7" s="96">
        <v>13576.7</v>
      </c>
      <c r="V7" s="96">
        <v>15643.7</v>
      </c>
      <c r="W7" s="96">
        <v>17521.099999999999</v>
      </c>
      <c r="X7" s="96">
        <v>19608.900000000001</v>
      </c>
      <c r="Y7" s="96">
        <v>21862</v>
      </c>
      <c r="Z7" s="96">
        <v>23935.8</v>
      </c>
      <c r="AA7" s="96">
        <v>2473.5</v>
      </c>
      <c r="AB7" s="96">
        <v>4371.6000000000004</v>
      </c>
      <c r="AC7" s="96">
        <v>6726.3</v>
      </c>
      <c r="AD7" s="96">
        <v>8717.1</v>
      </c>
      <c r="AE7" s="96">
        <v>11938.5</v>
      </c>
      <c r="AF7" s="96">
        <v>14581.1</v>
      </c>
      <c r="AG7" s="96">
        <v>17212.099999999999</v>
      </c>
      <c r="AH7" s="96">
        <v>19867.400000000001</v>
      </c>
      <c r="AI7" s="96">
        <v>21508.799999999999</v>
      </c>
      <c r="AJ7" s="96">
        <v>25314.5</v>
      </c>
      <c r="AK7" s="96">
        <v>28137.7</v>
      </c>
      <c r="AL7" s="96">
        <v>31087.4</v>
      </c>
      <c r="AM7" s="96">
        <v>2156.1999999999998</v>
      </c>
      <c r="AN7" s="96">
        <v>4854.6000000000004</v>
      </c>
      <c r="AO7" s="96">
        <v>9771.7000000000007</v>
      </c>
      <c r="AP7" s="96">
        <v>14107.4</v>
      </c>
      <c r="AQ7" s="96">
        <v>19325.7</v>
      </c>
      <c r="AR7" s="96">
        <v>23392.7</v>
      </c>
      <c r="AS7" s="96">
        <v>27914.5</v>
      </c>
      <c r="AT7" s="96">
        <v>32887.1</v>
      </c>
      <c r="AU7" s="96">
        <v>37235.599999999999</v>
      </c>
      <c r="AV7" s="96">
        <v>42198.3</v>
      </c>
      <c r="AW7" s="96">
        <v>46412.800000000003</v>
      </c>
      <c r="AX7" s="96">
        <v>53134.5</v>
      </c>
      <c r="AY7" s="96">
        <v>5152</v>
      </c>
      <c r="AZ7" s="96">
        <v>9270.2999999999993</v>
      </c>
      <c r="BA7" s="96">
        <v>13567</v>
      </c>
      <c r="BB7" s="96">
        <v>17935</v>
      </c>
      <c r="BC7" s="96">
        <v>26196.5</v>
      </c>
      <c r="BD7" s="96">
        <v>33746.9</v>
      </c>
      <c r="BE7" s="96">
        <v>41834.300000000003</v>
      </c>
      <c r="BF7" s="96">
        <v>49788.7</v>
      </c>
      <c r="BG7" s="96">
        <v>57459.199999999997</v>
      </c>
      <c r="BH7" s="96">
        <v>66095.199999999997</v>
      </c>
      <c r="BI7" s="96">
        <v>74394.7</v>
      </c>
      <c r="BJ7" s="96">
        <v>82968.2</v>
      </c>
      <c r="BK7" s="96">
        <v>9099.1</v>
      </c>
      <c r="BL7" s="96">
        <v>17460.400000000001</v>
      </c>
      <c r="BM7" s="96">
        <v>26652.5</v>
      </c>
      <c r="BN7" s="96">
        <v>35274.1</v>
      </c>
      <c r="BO7" s="96">
        <v>44051.1</v>
      </c>
      <c r="BP7" s="96">
        <v>52723.8</v>
      </c>
      <c r="BQ7" s="96">
        <v>61495</v>
      </c>
      <c r="BR7" s="96">
        <v>70309.399999999994</v>
      </c>
      <c r="BS7" s="96">
        <v>78997.600000000006</v>
      </c>
      <c r="BT7" s="96">
        <v>88587.5</v>
      </c>
      <c r="BU7" s="96">
        <v>98055</v>
      </c>
      <c r="BV7" s="96">
        <v>107755.7</v>
      </c>
      <c r="BW7" s="96">
        <v>10296.799999999999</v>
      </c>
      <c r="BX7" s="96">
        <v>19647.3</v>
      </c>
      <c r="BY7" s="96">
        <v>29374.3</v>
      </c>
      <c r="BZ7" s="96">
        <v>39192.199999999997</v>
      </c>
      <c r="CA7" s="96">
        <v>49591.4</v>
      </c>
      <c r="CB7" s="96">
        <v>60039.6</v>
      </c>
      <c r="CC7" s="96">
        <v>71093.899999999994</v>
      </c>
      <c r="CD7" s="96">
        <v>82519.5</v>
      </c>
      <c r="CE7" s="96">
        <v>94352.2</v>
      </c>
      <c r="CF7" s="96">
        <v>107059.8</v>
      </c>
      <c r="CG7" s="96">
        <v>119432.9</v>
      </c>
      <c r="CH7" s="96">
        <v>132434</v>
      </c>
      <c r="CI7" s="96">
        <v>13083.6</v>
      </c>
      <c r="CJ7" s="96">
        <v>24319</v>
      </c>
      <c r="CK7" s="96">
        <v>34721.599999999999</v>
      </c>
      <c r="CL7" s="96">
        <v>47683.5</v>
      </c>
      <c r="CM7" s="96">
        <v>59048.800000000003</v>
      </c>
      <c r="CN7" s="96">
        <v>67792.899999999994</v>
      </c>
      <c r="CO7" s="96">
        <v>78085.3</v>
      </c>
      <c r="CP7" s="96">
        <v>86892.1</v>
      </c>
      <c r="CQ7" s="96">
        <v>94153.1</v>
      </c>
      <c r="CR7" s="96">
        <v>102522.2</v>
      </c>
      <c r="CS7" s="96">
        <v>111745</v>
      </c>
      <c r="CT7" s="96">
        <v>120625.9</v>
      </c>
      <c r="CU7" s="96">
        <v>9311.2000000000007</v>
      </c>
      <c r="CV7" s="96">
        <v>15551</v>
      </c>
      <c r="CW7" s="96">
        <v>21310.5</v>
      </c>
      <c r="CX7" s="96">
        <v>26986.2</v>
      </c>
      <c r="CY7" s="96">
        <v>32511.7</v>
      </c>
      <c r="CZ7" s="96">
        <v>37310.199999999997</v>
      </c>
      <c r="DA7" s="96">
        <v>41710.199999999997</v>
      </c>
      <c r="DB7" s="96">
        <v>47556.4</v>
      </c>
      <c r="DC7" s="96">
        <v>55365.2</v>
      </c>
      <c r="DD7" s="96">
        <v>64844</v>
      </c>
      <c r="DE7" s="96">
        <v>74088.600000000006</v>
      </c>
      <c r="DF7" s="96">
        <v>84126.399999999994</v>
      </c>
      <c r="DG7" s="96">
        <v>11780.9</v>
      </c>
      <c r="DH7" s="96">
        <v>22142.400000000001</v>
      </c>
      <c r="DI7" s="96">
        <v>32766.5</v>
      </c>
      <c r="DJ7" s="96">
        <v>43861.599999999999</v>
      </c>
      <c r="DK7" s="96">
        <v>56905.8</v>
      </c>
      <c r="DL7" s="96">
        <v>68824.100000000006</v>
      </c>
      <c r="DM7" s="96">
        <v>82000.5</v>
      </c>
      <c r="DN7" s="96">
        <v>95218.2</v>
      </c>
      <c r="DO7" s="96">
        <v>109001.9</v>
      </c>
      <c r="DP7" s="96">
        <v>125588.2</v>
      </c>
      <c r="DQ7" s="96">
        <v>142399.20000000001</v>
      </c>
      <c r="DR7" s="96">
        <v>159878.39999999999</v>
      </c>
      <c r="DS7" s="96">
        <v>21911</v>
      </c>
      <c r="DT7" s="96">
        <v>39675.699999999997</v>
      </c>
      <c r="DU7" s="96">
        <v>51651.1</v>
      </c>
      <c r="DV7" s="96">
        <v>65461.599999999999</v>
      </c>
      <c r="DW7" s="96">
        <v>81148.2</v>
      </c>
      <c r="DX7" s="96">
        <v>93550.5</v>
      </c>
      <c r="DY7" s="96">
        <v>110318.7</v>
      </c>
      <c r="DZ7" s="96">
        <v>127613</v>
      </c>
      <c r="EA7" s="96">
        <v>141825.60000000001</v>
      </c>
      <c r="EB7" s="96">
        <v>156214.20000000001</v>
      </c>
      <c r="EC7" s="96">
        <v>170995.1</v>
      </c>
      <c r="ED7" s="96">
        <v>187363.3</v>
      </c>
      <c r="EE7" s="96">
        <v>13446.1</v>
      </c>
      <c r="EF7" s="96">
        <v>27188.3</v>
      </c>
      <c r="EG7" s="96">
        <v>42183</v>
      </c>
      <c r="EH7" s="96">
        <v>55587.3</v>
      </c>
      <c r="EI7" s="96">
        <v>71197.5</v>
      </c>
      <c r="EJ7" s="96">
        <v>90822.7</v>
      </c>
      <c r="EK7" s="96">
        <v>105798.6</v>
      </c>
      <c r="EL7" s="96">
        <v>123713.7</v>
      </c>
      <c r="EM7" s="96">
        <v>140614.5</v>
      </c>
      <c r="EN7" s="96">
        <v>153594</v>
      </c>
      <c r="EO7" s="96">
        <v>170647.2</v>
      </c>
      <c r="EP7" s="96">
        <v>186544.1</v>
      </c>
      <c r="EQ7" s="96">
        <v>13656</v>
      </c>
      <c r="ER7" s="96">
        <v>27853.200000000001</v>
      </c>
      <c r="ES7" s="96">
        <v>42983.4</v>
      </c>
      <c r="ET7" s="96">
        <v>58639.5</v>
      </c>
      <c r="EU7" s="96">
        <v>73458.3</v>
      </c>
      <c r="EV7" s="96">
        <v>88986.8</v>
      </c>
      <c r="EW7" s="96">
        <v>103406.6</v>
      </c>
      <c r="EX7" s="96">
        <v>118704.4</v>
      </c>
      <c r="EY7" s="96">
        <v>135171.1</v>
      </c>
      <c r="EZ7" s="96">
        <v>150277.1</v>
      </c>
      <c r="FA7" s="96">
        <v>165887.6</v>
      </c>
      <c r="FB7" s="96">
        <v>181791.2</v>
      </c>
      <c r="FC7" s="96">
        <v>13723.9</v>
      </c>
      <c r="FD7" s="96">
        <v>23193.4</v>
      </c>
      <c r="FE7" s="96">
        <v>35072.199999999997</v>
      </c>
      <c r="FF7" s="96">
        <v>46995.9</v>
      </c>
      <c r="FG7" s="96">
        <v>59298.5</v>
      </c>
      <c r="FH7" s="96">
        <v>72419</v>
      </c>
      <c r="FI7" s="96">
        <v>85965.8</v>
      </c>
      <c r="FJ7" s="96">
        <v>99402.5</v>
      </c>
      <c r="FK7" s="96">
        <v>113106.8</v>
      </c>
      <c r="FL7" s="96">
        <v>124037.9</v>
      </c>
      <c r="FM7" s="96">
        <v>136981.70000000001</v>
      </c>
      <c r="FN7" s="96">
        <v>150769.1</v>
      </c>
    </row>
    <row r="8" spans="1:170" ht="35.1" customHeight="1" x14ac:dyDescent="0.25">
      <c r="A8" s="116"/>
      <c r="B8" s="53" t="str">
        <f>IF('0'!A1=1,"добування металевих руд","mining of metal ores")</f>
        <v>добування металевих руд</v>
      </c>
      <c r="C8" s="96">
        <v>4759.3</v>
      </c>
      <c r="D8" s="96">
        <v>9304.9</v>
      </c>
      <c r="E8" s="96">
        <v>14682.6</v>
      </c>
      <c r="F8" s="96">
        <v>19986.599999999999</v>
      </c>
      <c r="G8" s="96">
        <v>25318.3</v>
      </c>
      <c r="H8" s="96">
        <v>30557.8</v>
      </c>
      <c r="I8" s="96">
        <v>35428.699999999997</v>
      </c>
      <c r="J8" s="96">
        <v>40242.6</v>
      </c>
      <c r="K8" s="96">
        <v>44905.8</v>
      </c>
      <c r="L8" s="96">
        <v>48722.9</v>
      </c>
      <c r="M8" s="96">
        <v>52887.199999999997</v>
      </c>
      <c r="N8" s="96">
        <v>57077.2</v>
      </c>
      <c r="O8" s="96">
        <v>4418.7</v>
      </c>
      <c r="P8" s="96">
        <v>9196.1</v>
      </c>
      <c r="Q8" s="96">
        <v>15082.3</v>
      </c>
      <c r="R8" s="96">
        <v>21101</v>
      </c>
      <c r="S8" s="96">
        <v>26613.4</v>
      </c>
      <c r="T8" s="96">
        <v>32215.200000000001</v>
      </c>
      <c r="U8" s="96">
        <v>37396.300000000003</v>
      </c>
      <c r="V8" s="96">
        <v>42875.3</v>
      </c>
      <c r="W8" s="96">
        <v>48130.3</v>
      </c>
      <c r="X8" s="96">
        <v>53398.400000000001</v>
      </c>
      <c r="Y8" s="96">
        <v>59222.5</v>
      </c>
      <c r="Z8" s="96">
        <v>64839.5</v>
      </c>
      <c r="AA8" s="96">
        <v>5242.6000000000004</v>
      </c>
      <c r="AB8" s="96">
        <v>10858.4</v>
      </c>
      <c r="AC8" s="96">
        <v>17840.099999999999</v>
      </c>
      <c r="AD8" s="96">
        <v>25171.3</v>
      </c>
      <c r="AE8" s="96">
        <v>31930.5</v>
      </c>
      <c r="AF8" s="96">
        <v>38385.800000000003</v>
      </c>
      <c r="AG8" s="96">
        <v>44020.1</v>
      </c>
      <c r="AH8" s="96">
        <v>49574.5</v>
      </c>
      <c r="AI8" s="96">
        <v>55091.4</v>
      </c>
      <c r="AJ8" s="96">
        <v>60661.599999999999</v>
      </c>
      <c r="AK8" s="96">
        <v>66435.100000000006</v>
      </c>
      <c r="AL8" s="96">
        <v>72883.899999999994</v>
      </c>
      <c r="AM8" s="96">
        <v>5723.6</v>
      </c>
      <c r="AN8" s="96">
        <v>13598.6</v>
      </c>
      <c r="AO8" s="96">
        <v>20671</v>
      </c>
      <c r="AP8" s="96">
        <v>26837.9</v>
      </c>
      <c r="AQ8" s="96">
        <v>33827.5</v>
      </c>
      <c r="AR8" s="96">
        <v>40803.699999999997</v>
      </c>
      <c r="AS8" s="96">
        <v>47134</v>
      </c>
      <c r="AT8" s="96">
        <v>53929.8</v>
      </c>
      <c r="AU8" s="96">
        <v>60334.7</v>
      </c>
      <c r="AV8" s="96">
        <v>66284.800000000003</v>
      </c>
      <c r="AW8" s="96">
        <v>72249.100000000006</v>
      </c>
      <c r="AX8" s="96">
        <v>77959.399999999994</v>
      </c>
      <c r="AY8" s="96">
        <v>4307.2</v>
      </c>
      <c r="AZ8" s="96">
        <v>9893.5</v>
      </c>
      <c r="BA8" s="96">
        <v>17440.2</v>
      </c>
      <c r="BB8" s="96">
        <v>24329.7</v>
      </c>
      <c r="BC8" s="96">
        <v>32317.8</v>
      </c>
      <c r="BD8" s="96">
        <v>39147.5</v>
      </c>
      <c r="BE8" s="96">
        <v>47072.9</v>
      </c>
      <c r="BF8" s="96">
        <v>54191.4</v>
      </c>
      <c r="BG8" s="96">
        <v>61460.5</v>
      </c>
      <c r="BH8" s="96">
        <v>69596.800000000003</v>
      </c>
      <c r="BI8" s="96">
        <v>78769.2</v>
      </c>
      <c r="BJ8" s="96">
        <v>89280.3</v>
      </c>
      <c r="BK8" s="96">
        <v>11553</v>
      </c>
      <c r="BL8" s="96">
        <v>21594.7</v>
      </c>
      <c r="BM8" s="96">
        <v>35267.699999999997</v>
      </c>
      <c r="BN8" s="96">
        <v>46335.8</v>
      </c>
      <c r="BO8" s="96">
        <v>55673.5</v>
      </c>
      <c r="BP8" s="96">
        <v>64261.3</v>
      </c>
      <c r="BQ8" s="96">
        <v>73330.100000000006</v>
      </c>
      <c r="BR8" s="96">
        <v>84176.1</v>
      </c>
      <c r="BS8" s="96">
        <v>95096.7</v>
      </c>
      <c r="BT8" s="96">
        <v>106160.2</v>
      </c>
      <c r="BU8" s="96">
        <v>116231</v>
      </c>
      <c r="BV8" s="96">
        <v>127832.1</v>
      </c>
      <c r="BW8" s="96">
        <v>12362.1</v>
      </c>
      <c r="BX8" s="96">
        <v>24005.5</v>
      </c>
      <c r="BY8" s="96">
        <v>35603.699999999997</v>
      </c>
      <c r="BZ8" s="96">
        <v>47723.199999999997</v>
      </c>
      <c r="CA8" s="96">
        <v>58539.4</v>
      </c>
      <c r="CB8" s="96">
        <v>69231.899999999994</v>
      </c>
      <c r="CC8" s="96">
        <v>81882.899999999994</v>
      </c>
      <c r="CD8" s="96">
        <v>94198.5</v>
      </c>
      <c r="CE8" s="96">
        <v>106314.8</v>
      </c>
      <c r="CF8" s="96">
        <v>118811.2</v>
      </c>
      <c r="CG8" s="96">
        <v>131097.60000000001</v>
      </c>
      <c r="CH8" s="96">
        <v>144843.5</v>
      </c>
      <c r="CI8" s="96">
        <v>12022.9</v>
      </c>
      <c r="CJ8" s="96">
        <v>24148.7</v>
      </c>
      <c r="CK8" s="96">
        <v>39495.599999999999</v>
      </c>
      <c r="CL8" s="96">
        <v>54698.5</v>
      </c>
      <c r="CM8" s="96">
        <v>70410.7</v>
      </c>
      <c r="CN8" s="96">
        <v>84923.8</v>
      </c>
      <c r="CO8" s="96">
        <v>101514.9</v>
      </c>
      <c r="CP8" s="96">
        <v>116095.3</v>
      </c>
      <c r="CQ8" s="96">
        <v>127162.2</v>
      </c>
      <c r="CR8" s="96">
        <v>137056.4</v>
      </c>
      <c r="CS8" s="96">
        <v>145681.29999999999</v>
      </c>
      <c r="CT8" s="96">
        <v>156369.60000000001</v>
      </c>
      <c r="CU8" s="96">
        <v>10727.6</v>
      </c>
      <c r="CV8" s="96">
        <v>22677.1</v>
      </c>
      <c r="CW8" s="96">
        <v>37283.9</v>
      </c>
      <c r="CX8" s="96">
        <v>49591.8</v>
      </c>
      <c r="CY8" s="96">
        <v>62943.9</v>
      </c>
      <c r="CZ8" s="96">
        <v>76651.199999999997</v>
      </c>
      <c r="DA8" s="96">
        <v>90542.1</v>
      </c>
      <c r="DB8" s="96">
        <v>105320.6</v>
      </c>
      <c r="DC8" s="96">
        <v>121682.8</v>
      </c>
      <c r="DD8" s="96">
        <v>137783.5</v>
      </c>
      <c r="DE8" s="96">
        <v>154637.79999999999</v>
      </c>
      <c r="DF8" s="96">
        <v>175196.1</v>
      </c>
      <c r="DG8" s="96">
        <v>22273.200000000001</v>
      </c>
      <c r="DH8" s="96">
        <v>47627.8</v>
      </c>
      <c r="DI8" s="96">
        <v>75687.399999999994</v>
      </c>
      <c r="DJ8" s="96">
        <v>104637.4</v>
      </c>
      <c r="DK8" s="96">
        <v>138210.1</v>
      </c>
      <c r="DL8" s="96">
        <v>173731.1</v>
      </c>
      <c r="DM8" s="96">
        <v>211236.2</v>
      </c>
      <c r="DN8" s="96">
        <v>238812.7</v>
      </c>
      <c r="DO8" s="96">
        <v>258256.7</v>
      </c>
      <c r="DP8" s="96">
        <v>273676.3</v>
      </c>
      <c r="DQ8" s="96">
        <v>288208</v>
      </c>
      <c r="DR8" s="96">
        <v>303634.90000000002</v>
      </c>
      <c r="DS8" s="96">
        <v>18723.099999999999</v>
      </c>
      <c r="DT8" s="96">
        <v>40098</v>
      </c>
      <c r="DU8" s="96">
        <v>52923.3</v>
      </c>
      <c r="DV8" s="96">
        <v>65839.899999999994</v>
      </c>
      <c r="DW8" s="96">
        <v>77058.100000000006</v>
      </c>
      <c r="DX8" s="96">
        <v>84201.8</v>
      </c>
      <c r="DY8" s="96">
        <v>91497.600000000006</v>
      </c>
      <c r="DZ8" s="96">
        <v>97267.7</v>
      </c>
      <c r="EA8" s="96">
        <v>102194.1</v>
      </c>
      <c r="EB8" s="96">
        <v>107587.3</v>
      </c>
      <c r="EC8" s="96">
        <v>110718.6</v>
      </c>
      <c r="ED8" s="96">
        <v>114480.6</v>
      </c>
      <c r="EE8" s="96">
        <v>5731.9</v>
      </c>
      <c r="EF8" s="96">
        <v>12509.2</v>
      </c>
      <c r="EG8" s="96">
        <v>21540.1</v>
      </c>
      <c r="EH8" s="96">
        <v>29292</v>
      </c>
      <c r="EI8" s="96">
        <v>36524.199999999997</v>
      </c>
      <c r="EJ8" s="96">
        <v>43780.3</v>
      </c>
      <c r="EK8" s="96">
        <v>51152.6</v>
      </c>
      <c r="EL8" s="96">
        <v>58142.5</v>
      </c>
      <c r="EM8" s="96">
        <v>65498.7</v>
      </c>
      <c r="EN8" s="96">
        <v>73203.8</v>
      </c>
      <c r="EO8" s="96">
        <v>81347.7</v>
      </c>
      <c r="EP8" s="96">
        <v>91522.9</v>
      </c>
      <c r="EQ8" s="96">
        <v>11873.7</v>
      </c>
      <c r="ER8" s="96">
        <v>27155.1</v>
      </c>
      <c r="ES8" s="96">
        <v>40791.300000000003</v>
      </c>
      <c r="ET8" s="96">
        <v>51278.400000000001</v>
      </c>
      <c r="EU8" s="96">
        <v>63407.1</v>
      </c>
      <c r="EV8" s="96">
        <v>74956.100000000006</v>
      </c>
      <c r="EW8" s="96">
        <v>86297.4</v>
      </c>
      <c r="EX8" s="96">
        <v>96622.2</v>
      </c>
      <c r="EY8" s="96">
        <v>105920.3</v>
      </c>
      <c r="EZ8" s="96">
        <v>116558.5</v>
      </c>
      <c r="FA8" s="96">
        <v>127176.1</v>
      </c>
      <c r="FB8" s="96">
        <v>140534.29999999999</v>
      </c>
      <c r="FC8" s="96">
        <v>13329.3</v>
      </c>
      <c r="FD8" s="96">
        <v>25849.5</v>
      </c>
      <c r="FE8" s="96">
        <v>40079.4</v>
      </c>
      <c r="FF8" s="96">
        <v>49738.3</v>
      </c>
      <c r="FG8" s="96">
        <v>60272.6</v>
      </c>
      <c r="FH8" s="96">
        <v>69887.899999999994</v>
      </c>
      <c r="FI8" s="96">
        <v>78464.600000000006</v>
      </c>
      <c r="FJ8" s="96">
        <v>88588.3</v>
      </c>
      <c r="FK8" s="96">
        <v>98986.5</v>
      </c>
      <c r="FL8" s="96">
        <v>108135.8</v>
      </c>
      <c r="FM8" s="96">
        <v>117755.1</v>
      </c>
      <c r="FN8" s="96">
        <v>127160.6</v>
      </c>
    </row>
    <row r="9" spans="1:170" ht="35.1" customHeight="1" x14ac:dyDescent="0.25">
      <c r="A9" s="116"/>
      <c r="B9" s="51" t="str">
        <f>IF('0'!A1=1,"Переробна промисловість","Manufacturing")</f>
        <v>Переробна промисловість</v>
      </c>
      <c r="C9" s="96">
        <v>51827.199999999997</v>
      </c>
      <c r="D9" s="96">
        <v>106441.7</v>
      </c>
      <c r="E9" s="96">
        <v>170721.6</v>
      </c>
      <c r="F9" s="96">
        <v>234583.3</v>
      </c>
      <c r="G9" s="96">
        <v>303100.09999999998</v>
      </c>
      <c r="H9" s="96">
        <v>366966.8</v>
      </c>
      <c r="I9" s="96">
        <v>430787.2</v>
      </c>
      <c r="J9" s="96">
        <v>495552.5</v>
      </c>
      <c r="K9" s="96">
        <v>556673.9</v>
      </c>
      <c r="L9" s="96">
        <v>621103.6</v>
      </c>
      <c r="M9" s="96">
        <v>682642.7</v>
      </c>
      <c r="N9" s="96">
        <v>746322</v>
      </c>
      <c r="O9" s="96">
        <v>53002.5</v>
      </c>
      <c r="P9" s="96">
        <v>109749</v>
      </c>
      <c r="Q9" s="96">
        <v>171969</v>
      </c>
      <c r="R9" s="96">
        <v>238254.3</v>
      </c>
      <c r="S9" s="96">
        <v>299648</v>
      </c>
      <c r="T9" s="96">
        <v>361679</v>
      </c>
      <c r="U9" s="96">
        <v>424836.2</v>
      </c>
      <c r="V9" s="96">
        <v>488117.2</v>
      </c>
      <c r="W9" s="96">
        <v>548764</v>
      </c>
      <c r="X9" s="96">
        <v>610512.69999999995</v>
      </c>
      <c r="Y9" s="96">
        <v>672417.5</v>
      </c>
      <c r="Z9" s="96">
        <v>738205.4</v>
      </c>
      <c r="AA9" s="96">
        <v>46211.199999999997</v>
      </c>
      <c r="AB9" s="96">
        <v>99286.9</v>
      </c>
      <c r="AC9" s="96">
        <v>165971.9</v>
      </c>
      <c r="AD9" s="96">
        <v>237495.6</v>
      </c>
      <c r="AE9" s="96">
        <v>312527.09999999998</v>
      </c>
      <c r="AF9" s="96">
        <v>387128.3</v>
      </c>
      <c r="AG9" s="96">
        <v>457181.6</v>
      </c>
      <c r="AH9" s="96">
        <v>521509.6</v>
      </c>
      <c r="AI9" s="96">
        <v>588790.5</v>
      </c>
      <c r="AJ9" s="96">
        <v>659691.69999999995</v>
      </c>
      <c r="AK9" s="96">
        <v>731129.4</v>
      </c>
      <c r="AL9" s="96">
        <v>809453.4</v>
      </c>
      <c r="AM9" s="96">
        <v>55793.4</v>
      </c>
      <c r="AN9" s="96">
        <v>132407.1</v>
      </c>
      <c r="AO9" s="96">
        <v>221347.4</v>
      </c>
      <c r="AP9" s="96">
        <v>308400.2</v>
      </c>
      <c r="AQ9" s="96">
        <v>390067.3</v>
      </c>
      <c r="AR9" s="96">
        <v>476170.5</v>
      </c>
      <c r="AS9" s="96">
        <v>565327.4</v>
      </c>
      <c r="AT9" s="96">
        <v>645392</v>
      </c>
      <c r="AU9" s="96">
        <v>733556.8</v>
      </c>
      <c r="AV9" s="96">
        <v>823107.4</v>
      </c>
      <c r="AW9" s="96">
        <v>914572.5</v>
      </c>
      <c r="AX9" s="96">
        <v>1011864.2</v>
      </c>
      <c r="AY9" s="96">
        <v>64312.5</v>
      </c>
      <c r="AZ9" s="96">
        <v>145569.9</v>
      </c>
      <c r="BA9" s="96">
        <v>237356.3</v>
      </c>
      <c r="BB9" s="96">
        <v>328913.7</v>
      </c>
      <c r="BC9" s="96">
        <v>421820.1</v>
      </c>
      <c r="BD9" s="96">
        <v>515934</v>
      </c>
      <c r="BE9" s="96">
        <v>609552.69999999995</v>
      </c>
      <c r="BF9" s="96">
        <v>704454.4</v>
      </c>
      <c r="BG9" s="96">
        <v>806780</v>
      </c>
      <c r="BH9" s="96">
        <v>911376.8</v>
      </c>
      <c r="BI9" s="96">
        <v>1019035</v>
      </c>
      <c r="BJ9" s="96">
        <v>1137784.8999999999</v>
      </c>
      <c r="BK9" s="96">
        <v>89223.3</v>
      </c>
      <c r="BL9" s="96">
        <v>191963.2</v>
      </c>
      <c r="BM9" s="96">
        <v>308157.09999999998</v>
      </c>
      <c r="BN9" s="96">
        <v>412549.8</v>
      </c>
      <c r="BO9" s="96">
        <v>525912.6</v>
      </c>
      <c r="BP9" s="96">
        <v>639652.69999999995</v>
      </c>
      <c r="BQ9" s="96">
        <v>753113.1</v>
      </c>
      <c r="BR9" s="96">
        <v>868054.8</v>
      </c>
      <c r="BS9" s="96">
        <v>988937.6</v>
      </c>
      <c r="BT9" s="96">
        <v>1119043.7</v>
      </c>
      <c r="BU9" s="96">
        <v>1252596.7</v>
      </c>
      <c r="BV9" s="96">
        <v>1400214</v>
      </c>
      <c r="BW9" s="96">
        <v>121494.7</v>
      </c>
      <c r="BX9" s="96">
        <v>241451.9</v>
      </c>
      <c r="BY9" s="96">
        <v>375763.9</v>
      </c>
      <c r="BZ9" s="96">
        <v>505168.4</v>
      </c>
      <c r="CA9" s="96">
        <v>644564.5</v>
      </c>
      <c r="CB9" s="96">
        <v>782678</v>
      </c>
      <c r="CC9" s="96">
        <v>918977.9</v>
      </c>
      <c r="CD9" s="96">
        <v>1053429.1000000001</v>
      </c>
      <c r="CE9" s="96">
        <v>1191701.5</v>
      </c>
      <c r="CF9" s="96">
        <v>1342156.1000000001</v>
      </c>
      <c r="CG9" s="96">
        <v>1487094.9</v>
      </c>
      <c r="CH9" s="96">
        <v>1636893</v>
      </c>
      <c r="CI9" s="96">
        <v>117095.3</v>
      </c>
      <c r="CJ9" s="96">
        <v>240361.1</v>
      </c>
      <c r="CK9" s="96">
        <v>384925.8</v>
      </c>
      <c r="CL9" s="96">
        <v>523336.7</v>
      </c>
      <c r="CM9" s="96">
        <v>666299.69999999995</v>
      </c>
      <c r="CN9" s="96">
        <v>804990</v>
      </c>
      <c r="CO9" s="96">
        <v>942493.7</v>
      </c>
      <c r="CP9" s="96">
        <v>1074463.1000000001</v>
      </c>
      <c r="CQ9" s="96">
        <v>1206110.1000000001</v>
      </c>
      <c r="CR9" s="96">
        <v>1340179.8999999999</v>
      </c>
      <c r="CS9" s="96">
        <v>1466117.3</v>
      </c>
      <c r="CT9" s="96">
        <v>1597451.8</v>
      </c>
      <c r="CU9" s="96">
        <v>104574.39999999999</v>
      </c>
      <c r="CV9" s="96">
        <v>221266.4</v>
      </c>
      <c r="CW9" s="96">
        <v>353742</v>
      </c>
      <c r="CX9" s="96">
        <v>470611</v>
      </c>
      <c r="CY9" s="96">
        <v>591540.6</v>
      </c>
      <c r="CZ9" s="96">
        <v>724869.7</v>
      </c>
      <c r="DA9" s="96">
        <v>861376</v>
      </c>
      <c r="DB9" s="96">
        <v>995274.8</v>
      </c>
      <c r="DC9" s="96">
        <v>1136447.8</v>
      </c>
      <c r="DD9" s="96">
        <v>1285589.3</v>
      </c>
      <c r="DE9" s="96">
        <v>1436343.9</v>
      </c>
      <c r="DF9" s="96">
        <v>1602974.3</v>
      </c>
      <c r="DG9" s="96">
        <v>125217.4</v>
      </c>
      <c r="DH9" s="96">
        <v>269577.09999999998</v>
      </c>
      <c r="DI9" s="96">
        <v>442326.5</v>
      </c>
      <c r="DJ9" s="96">
        <v>623521.1</v>
      </c>
      <c r="DK9" s="96">
        <v>800564.1</v>
      </c>
      <c r="DL9" s="96">
        <v>993330.2</v>
      </c>
      <c r="DM9" s="96">
        <v>1183535.2</v>
      </c>
      <c r="DN9" s="96">
        <v>1374565.8</v>
      </c>
      <c r="DO9" s="96">
        <v>1572246.5</v>
      </c>
      <c r="DP9" s="96">
        <v>1768260.5</v>
      </c>
      <c r="DQ9" s="96">
        <v>1973836.7</v>
      </c>
      <c r="DR9" s="96">
        <v>2200378.5</v>
      </c>
      <c r="DS9" s="96">
        <v>181871.5</v>
      </c>
      <c r="DT9" s="96">
        <v>329251.3</v>
      </c>
      <c r="DU9" s="96">
        <v>399185.2</v>
      </c>
      <c r="DV9" s="96">
        <v>496195.1</v>
      </c>
      <c r="DW9" s="96">
        <v>608320.4</v>
      </c>
      <c r="DX9" s="96">
        <v>727426.9</v>
      </c>
      <c r="DY9" s="96">
        <v>839094.6</v>
      </c>
      <c r="DZ9" s="96">
        <v>968073</v>
      </c>
      <c r="EA9" s="96">
        <v>1101593.6000000001</v>
      </c>
      <c r="EB9" s="96">
        <v>1233478.3999999999</v>
      </c>
      <c r="EC9" s="96">
        <v>1366445.1</v>
      </c>
      <c r="ED9" s="96">
        <v>1505743.6</v>
      </c>
      <c r="EE9" s="96">
        <v>117218.7</v>
      </c>
      <c r="EF9" s="96">
        <v>243405.7</v>
      </c>
      <c r="EG9" s="96">
        <v>402018.2</v>
      </c>
      <c r="EH9" s="96">
        <v>546475.80000000005</v>
      </c>
      <c r="EI9" s="96">
        <v>704925.4</v>
      </c>
      <c r="EJ9" s="96">
        <v>865970.6</v>
      </c>
      <c r="EK9" s="96">
        <v>1016896.1</v>
      </c>
      <c r="EL9" s="96">
        <v>1176843.5</v>
      </c>
      <c r="EM9" s="96">
        <v>1333836.3</v>
      </c>
      <c r="EN9" s="96">
        <v>1491884.6</v>
      </c>
      <c r="EO9" s="96">
        <v>1656398.3</v>
      </c>
      <c r="EP9" s="96">
        <v>1832115.7</v>
      </c>
      <c r="EQ9" s="96">
        <v>144550</v>
      </c>
      <c r="ER9" s="96">
        <v>301761.90000000002</v>
      </c>
      <c r="ES9" s="96">
        <v>471069.8</v>
      </c>
      <c r="ET9" s="96">
        <v>654830.4</v>
      </c>
      <c r="EU9" s="96">
        <v>837587.6</v>
      </c>
      <c r="EV9" s="96">
        <v>1014195</v>
      </c>
      <c r="EW9" s="96">
        <v>1197767.6000000001</v>
      </c>
      <c r="EX9" s="96">
        <v>1381221.6</v>
      </c>
      <c r="EY9" s="96">
        <v>1571684.3</v>
      </c>
      <c r="EZ9" s="96">
        <v>1776454.7</v>
      </c>
      <c r="FA9" s="96">
        <v>1976584.8</v>
      </c>
      <c r="FB9" s="96">
        <v>2194399.2000000002</v>
      </c>
      <c r="FC9" s="96">
        <v>171750.8</v>
      </c>
      <c r="FD9" s="96">
        <v>346772.6</v>
      </c>
      <c r="FE9" s="96">
        <v>554388.1</v>
      </c>
      <c r="FF9" s="96">
        <v>755417.8</v>
      </c>
      <c r="FG9" s="96">
        <v>975907.3</v>
      </c>
      <c r="FH9" s="96">
        <v>1187824</v>
      </c>
      <c r="FI9" s="96">
        <v>1406453</v>
      </c>
      <c r="FJ9" s="96">
        <v>1610998.9</v>
      </c>
      <c r="FK9" s="96">
        <v>1840319.1</v>
      </c>
      <c r="FL9" s="96">
        <v>2067414.6</v>
      </c>
      <c r="FM9" s="96">
        <v>2294731.1</v>
      </c>
      <c r="FN9" s="96">
        <v>2537917.9</v>
      </c>
    </row>
    <row r="10" spans="1:170" ht="35.1" customHeight="1" x14ac:dyDescent="0.25">
      <c r="A10" s="116"/>
      <c r="B10" s="53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10" s="96">
        <v>10976.9</v>
      </c>
      <c r="D10" s="96">
        <v>23513.7</v>
      </c>
      <c r="E10" s="96">
        <v>38186.6</v>
      </c>
      <c r="F10" s="96">
        <v>52652.6</v>
      </c>
      <c r="G10" s="96">
        <v>68540.5</v>
      </c>
      <c r="H10" s="96">
        <v>84371.6</v>
      </c>
      <c r="I10" s="96">
        <v>100562.4</v>
      </c>
      <c r="J10" s="96">
        <v>116519.8</v>
      </c>
      <c r="K10" s="96">
        <v>131862.9</v>
      </c>
      <c r="L10" s="96">
        <v>148250.20000000001</v>
      </c>
      <c r="M10" s="96">
        <v>164573.1</v>
      </c>
      <c r="N10" s="96">
        <v>181927.8</v>
      </c>
      <c r="O10" s="96">
        <v>15706.5</v>
      </c>
      <c r="P10" s="96">
        <v>32423.8</v>
      </c>
      <c r="Q10" s="96">
        <v>49627.5</v>
      </c>
      <c r="R10" s="96">
        <v>67687.7</v>
      </c>
      <c r="S10" s="96">
        <v>85459.3</v>
      </c>
      <c r="T10" s="96">
        <v>103993</v>
      </c>
      <c r="U10" s="96">
        <v>122244.7</v>
      </c>
      <c r="V10" s="96">
        <v>140247</v>
      </c>
      <c r="W10" s="96">
        <v>157178.79999999999</v>
      </c>
      <c r="X10" s="96">
        <v>176418.2</v>
      </c>
      <c r="Y10" s="96">
        <v>195773.2</v>
      </c>
      <c r="Z10" s="96">
        <v>217163</v>
      </c>
      <c r="AA10" s="96">
        <v>15119.5</v>
      </c>
      <c r="AB10" s="96">
        <v>31754.799999999999</v>
      </c>
      <c r="AC10" s="96">
        <v>50884.4</v>
      </c>
      <c r="AD10" s="96">
        <v>72289.100000000006</v>
      </c>
      <c r="AE10" s="96">
        <v>94626.3</v>
      </c>
      <c r="AF10" s="96">
        <v>117363.2</v>
      </c>
      <c r="AG10" s="96">
        <v>138537.5</v>
      </c>
      <c r="AH10" s="96">
        <v>159075.29999999999</v>
      </c>
      <c r="AI10" s="96">
        <v>180389.8</v>
      </c>
      <c r="AJ10" s="96">
        <v>204642.8</v>
      </c>
      <c r="AK10" s="96">
        <v>228598.2</v>
      </c>
      <c r="AL10" s="96">
        <v>254991.7</v>
      </c>
      <c r="AM10" s="96">
        <v>19195.900000000001</v>
      </c>
      <c r="AN10" s="96">
        <v>43266.9</v>
      </c>
      <c r="AO10" s="96">
        <v>70972.3</v>
      </c>
      <c r="AP10" s="96">
        <v>99368.7</v>
      </c>
      <c r="AQ10" s="96">
        <v>126141</v>
      </c>
      <c r="AR10" s="96">
        <v>155225.1</v>
      </c>
      <c r="AS10" s="96">
        <v>184205.4</v>
      </c>
      <c r="AT10" s="96">
        <v>209359.6</v>
      </c>
      <c r="AU10" s="96">
        <v>238449.2</v>
      </c>
      <c r="AV10" s="96">
        <v>270877.40000000002</v>
      </c>
      <c r="AW10" s="96">
        <v>304532.2</v>
      </c>
      <c r="AX10" s="96">
        <v>340603.8</v>
      </c>
      <c r="AY10" s="96">
        <v>24745.1</v>
      </c>
      <c r="AZ10" s="96">
        <v>53103.9</v>
      </c>
      <c r="BA10" s="96">
        <v>83446.3</v>
      </c>
      <c r="BB10" s="96">
        <v>112750</v>
      </c>
      <c r="BC10" s="96">
        <v>143367.9</v>
      </c>
      <c r="BD10" s="96">
        <v>174491.9</v>
      </c>
      <c r="BE10" s="96">
        <v>204755.20000000001</v>
      </c>
      <c r="BF10" s="96">
        <v>233540.6</v>
      </c>
      <c r="BG10" s="96">
        <v>265603.59999999998</v>
      </c>
      <c r="BH10" s="96">
        <v>302220</v>
      </c>
      <c r="BI10" s="96">
        <v>340467.5</v>
      </c>
      <c r="BJ10" s="96">
        <v>381445.1</v>
      </c>
      <c r="BK10" s="96">
        <v>29690.7</v>
      </c>
      <c r="BL10" s="96">
        <v>63843</v>
      </c>
      <c r="BM10" s="96">
        <v>103820</v>
      </c>
      <c r="BN10" s="96">
        <v>138462.70000000001</v>
      </c>
      <c r="BO10" s="96">
        <v>177525.3</v>
      </c>
      <c r="BP10" s="96">
        <v>214091</v>
      </c>
      <c r="BQ10" s="96">
        <v>250462.7</v>
      </c>
      <c r="BR10" s="96">
        <v>286695.7</v>
      </c>
      <c r="BS10" s="96">
        <v>323225.3</v>
      </c>
      <c r="BT10" s="96">
        <v>365216.1</v>
      </c>
      <c r="BU10" s="96">
        <v>407054.7</v>
      </c>
      <c r="BV10" s="96">
        <v>451114.8</v>
      </c>
      <c r="BW10" s="96">
        <v>36571.4</v>
      </c>
      <c r="BX10" s="96">
        <v>72221.2</v>
      </c>
      <c r="BY10" s="96">
        <v>115062.8</v>
      </c>
      <c r="BZ10" s="96">
        <v>155170.1</v>
      </c>
      <c r="CA10" s="96">
        <v>198848.4</v>
      </c>
      <c r="CB10" s="96">
        <v>240847.7</v>
      </c>
      <c r="CC10" s="96">
        <v>280639.3</v>
      </c>
      <c r="CD10" s="96">
        <v>319549.59999999998</v>
      </c>
      <c r="CE10" s="96">
        <v>360015.3</v>
      </c>
      <c r="CF10" s="96">
        <v>407377.9</v>
      </c>
      <c r="CG10" s="96">
        <v>454375.5</v>
      </c>
      <c r="CH10" s="96">
        <v>504332.4</v>
      </c>
      <c r="CI10" s="96">
        <v>37565.5</v>
      </c>
      <c r="CJ10" s="96">
        <v>78187.5</v>
      </c>
      <c r="CK10" s="96">
        <v>123635.4</v>
      </c>
      <c r="CL10" s="96">
        <v>169847.6</v>
      </c>
      <c r="CM10" s="96">
        <v>216447.2</v>
      </c>
      <c r="CN10" s="96">
        <v>262717.8</v>
      </c>
      <c r="CO10" s="96">
        <v>307370</v>
      </c>
      <c r="CP10" s="96">
        <v>349981.2</v>
      </c>
      <c r="CQ10" s="96">
        <v>391554</v>
      </c>
      <c r="CR10" s="96">
        <v>438302.1</v>
      </c>
      <c r="CS10" s="96">
        <v>483444.1</v>
      </c>
      <c r="CT10" s="96">
        <v>530505.1</v>
      </c>
      <c r="CU10" s="96">
        <v>37752.9</v>
      </c>
      <c r="CV10" s="96">
        <v>78977.399999999994</v>
      </c>
      <c r="CW10" s="96">
        <v>126475.4</v>
      </c>
      <c r="CX10" s="96">
        <v>172742.1</v>
      </c>
      <c r="CY10" s="96">
        <v>219482.7</v>
      </c>
      <c r="CZ10" s="96">
        <v>269358.7</v>
      </c>
      <c r="DA10" s="96">
        <v>318199.09999999998</v>
      </c>
      <c r="DB10" s="96">
        <v>361390.8</v>
      </c>
      <c r="DC10" s="96">
        <v>406733.4</v>
      </c>
      <c r="DD10" s="96">
        <v>458939.2</v>
      </c>
      <c r="DE10" s="96">
        <v>514040.9</v>
      </c>
      <c r="DF10" s="96">
        <v>571772.9</v>
      </c>
      <c r="DG10" s="96">
        <v>46016.6</v>
      </c>
      <c r="DH10" s="96">
        <v>96920.9</v>
      </c>
      <c r="DI10" s="96">
        <v>151115.4</v>
      </c>
      <c r="DJ10" s="96">
        <v>207115.5</v>
      </c>
      <c r="DK10" s="96">
        <v>260629.4</v>
      </c>
      <c r="DL10" s="96">
        <v>316233.09999999998</v>
      </c>
      <c r="DM10" s="96">
        <v>370821.7</v>
      </c>
      <c r="DN10" s="96">
        <v>422896.2</v>
      </c>
      <c r="DO10" s="96">
        <v>477998.2</v>
      </c>
      <c r="DP10" s="96">
        <v>540065.69999999995</v>
      </c>
      <c r="DQ10" s="96">
        <v>605623.4</v>
      </c>
      <c r="DR10" s="96">
        <v>679662.2</v>
      </c>
      <c r="DS10" s="96">
        <v>62208.800000000003</v>
      </c>
      <c r="DT10" s="96">
        <v>111065.60000000001</v>
      </c>
      <c r="DU10" s="96">
        <v>139538.5</v>
      </c>
      <c r="DV10" s="96">
        <v>178661</v>
      </c>
      <c r="DW10" s="96">
        <v>221806.3</v>
      </c>
      <c r="DX10" s="96">
        <v>268559.40000000002</v>
      </c>
      <c r="DY10" s="96">
        <v>314196.90000000002</v>
      </c>
      <c r="DZ10" s="96">
        <v>366959.7</v>
      </c>
      <c r="EA10" s="96">
        <v>422049.8</v>
      </c>
      <c r="EB10" s="96">
        <v>478512.8</v>
      </c>
      <c r="EC10" s="96">
        <v>534951.6</v>
      </c>
      <c r="ED10" s="96">
        <v>595910.9</v>
      </c>
      <c r="EE10" s="96">
        <v>52368.5</v>
      </c>
      <c r="EF10" s="96">
        <v>105324.8</v>
      </c>
      <c r="EG10" s="96">
        <v>169585.7</v>
      </c>
      <c r="EH10" s="96">
        <v>226538.2</v>
      </c>
      <c r="EI10" s="96">
        <v>287287.7</v>
      </c>
      <c r="EJ10" s="96">
        <v>350190.6</v>
      </c>
      <c r="EK10" s="96">
        <v>409177</v>
      </c>
      <c r="EL10" s="96">
        <v>471910.3</v>
      </c>
      <c r="EM10" s="96">
        <v>531913</v>
      </c>
      <c r="EN10" s="96">
        <v>594614.69999999995</v>
      </c>
      <c r="EO10" s="96">
        <v>660788.1</v>
      </c>
      <c r="EP10" s="96">
        <v>731119</v>
      </c>
      <c r="EQ10" s="96">
        <v>63103.7</v>
      </c>
      <c r="ER10" s="96">
        <v>128157.4</v>
      </c>
      <c r="ES10" s="96">
        <v>195058.1</v>
      </c>
      <c r="ET10" s="96">
        <v>268926.7</v>
      </c>
      <c r="EU10" s="96">
        <v>341175.6</v>
      </c>
      <c r="EV10" s="96">
        <v>406667.3</v>
      </c>
      <c r="EW10" s="96">
        <v>475435.6</v>
      </c>
      <c r="EX10" s="96">
        <v>539013</v>
      </c>
      <c r="EY10" s="96">
        <v>607749.69999999995</v>
      </c>
      <c r="EZ10" s="96">
        <v>688759.6</v>
      </c>
      <c r="FA10" s="96">
        <v>769640.4</v>
      </c>
      <c r="FB10" s="96">
        <v>856853.7</v>
      </c>
      <c r="FC10" s="96">
        <v>71443.600000000006</v>
      </c>
      <c r="FD10" s="96">
        <v>141998.5</v>
      </c>
      <c r="FE10" s="96">
        <v>222260.2</v>
      </c>
      <c r="FF10" s="96">
        <v>303790</v>
      </c>
      <c r="FG10" s="96">
        <v>393744.4</v>
      </c>
      <c r="FH10" s="96">
        <v>475993.2</v>
      </c>
      <c r="FI10" s="96">
        <v>564659.69999999995</v>
      </c>
      <c r="FJ10" s="96">
        <v>640157.80000000005</v>
      </c>
      <c r="FK10" s="96">
        <v>726359.2</v>
      </c>
      <c r="FL10" s="96">
        <v>816625.5</v>
      </c>
      <c r="FM10" s="96">
        <v>908493.1</v>
      </c>
      <c r="FN10" s="96">
        <v>1009950.9</v>
      </c>
    </row>
    <row r="11" spans="1:170" ht="35.1" customHeight="1" x14ac:dyDescent="0.25">
      <c r="A11" s="116"/>
      <c r="B11" s="53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11" s="96">
        <v>440.8</v>
      </c>
      <c r="D11" s="96">
        <v>1007.1</v>
      </c>
      <c r="E11" s="96">
        <v>1645.1</v>
      </c>
      <c r="F11" s="96">
        <v>2240</v>
      </c>
      <c r="G11" s="96">
        <v>2896.7</v>
      </c>
      <c r="H11" s="96">
        <v>3520.8</v>
      </c>
      <c r="I11" s="96">
        <v>4163</v>
      </c>
      <c r="J11" s="96">
        <v>4816.8999999999996</v>
      </c>
      <c r="K11" s="96">
        <v>5520.8</v>
      </c>
      <c r="L11" s="96">
        <v>6293.7</v>
      </c>
      <c r="M11" s="96">
        <v>7021.5</v>
      </c>
      <c r="N11" s="96">
        <v>7774.9</v>
      </c>
      <c r="O11" s="96">
        <v>564.5</v>
      </c>
      <c r="P11" s="96">
        <v>1224.9000000000001</v>
      </c>
      <c r="Q11" s="96">
        <v>1881.9</v>
      </c>
      <c r="R11" s="96">
        <v>2605</v>
      </c>
      <c r="S11" s="96">
        <v>3192.8</v>
      </c>
      <c r="T11" s="96">
        <v>3800.9</v>
      </c>
      <c r="U11" s="96">
        <v>4466</v>
      </c>
      <c r="V11" s="96">
        <v>5125.8999999999996</v>
      </c>
      <c r="W11" s="96">
        <v>5854.7</v>
      </c>
      <c r="X11" s="96">
        <v>6607.7</v>
      </c>
      <c r="Y11" s="96">
        <v>7297.8</v>
      </c>
      <c r="Z11" s="96">
        <v>8005.7</v>
      </c>
      <c r="AA11" s="96">
        <v>562.4</v>
      </c>
      <c r="AB11" s="96">
        <v>1230.5</v>
      </c>
      <c r="AC11" s="96">
        <v>1965.6</v>
      </c>
      <c r="AD11" s="96">
        <v>2820</v>
      </c>
      <c r="AE11" s="96">
        <v>3558.5</v>
      </c>
      <c r="AF11" s="96">
        <v>4352.1000000000004</v>
      </c>
      <c r="AG11" s="96">
        <v>5198.8999999999996</v>
      </c>
      <c r="AH11" s="96">
        <v>6027.1</v>
      </c>
      <c r="AI11" s="96">
        <v>6969.3</v>
      </c>
      <c r="AJ11" s="96">
        <v>7967.2</v>
      </c>
      <c r="AK11" s="96">
        <v>8966.1</v>
      </c>
      <c r="AL11" s="96">
        <v>10069.5</v>
      </c>
      <c r="AM11" s="96">
        <v>764.9</v>
      </c>
      <c r="AN11" s="96">
        <v>1919.4</v>
      </c>
      <c r="AO11" s="96">
        <v>3137.2</v>
      </c>
      <c r="AP11" s="96">
        <v>4206.7</v>
      </c>
      <c r="AQ11" s="96">
        <v>5268.4</v>
      </c>
      <c r="AR11" s="96">
        <v>6549.6</v>
      </c>
      <c r="AS11" s="96">
        <v>7880.2</v>
      </c>
      <c r="AT11" s="96">
        <v>9036.7000000000007</v>
      </c>
      <c r="AU11" s="96">
        <v>10386.799999999999</v>
      </c>
      <c r="AV11" s="96">
        <v>11797.2</v>
      </c>
      <c r="AW11" s="96">
        <v>13223.4</v>
      </c>
      <c r="AX11" s="96">
        <v>14881.6</v>
      </c>
      <c r="AY11" s="96">
        <v>974.5</v>
      </c>
      <c r="AZ11" s="96">
        <v>2392.6</v>
      </c>
      <c r="BA11" s="96">
        <v>3829</v>
      </c>
      <c r="BB11" s="96">
        <v>5141</v>
      </c>
      <c r="BC11" s="96">
        <v>6323.8</v>
      </c>
      <c r="BD11" s="96">
        <v>7599.9</v>
      </c>
      <c r="BE11" s="96">
        <v>8893.1</v>
      </c>
      <c r="BF11" s="96">
        <v>10250.1</v>
      </c>
      <c r="BG11" s="96">
        <v>11827</v>
      </c>
      <c r="BH11" s="96">
        <v>13340.5</v>
      </c>
      <c r="BI11" s="96">
        <v>15042.4</v>
      </c>
      <c r="BJ11" s="96">
        <v>16882.599999999999</v>
      </c>
      <c r="BK11" s="96">
        <v>1304.7</v>
      </c>
      <c r="BL11" s="96">
        <v>2850.7</v>
      </c>
      <c r="BM11" s="96">
        <v>4598.3</v>
      </c>
      <c r="BN11" s="96">
        <v>5973.6</v>
      </c>
      <c r="BO11" s="96">
        <v>7546.2</v>
      </c>
      <c r="BP11" s="96">
        <v>9185.6</v>
      </c>
      <c r="BQ11" s="96">
        <v>10911.5</v>
      </c>
      <c r="BR11" s="96">
        <v>12602.6</v>
      </c>
      <c r="BS11" s="96">
        <v>14741.5</v>
      </c>
      <c r="BT11" s="96">
        <v>16710.599999999999</v>
      </c>
      <c r="BU11" s="96">
        <v>18806.400000000001</v>
      </c>
      <c r="BV11" s="96">
        <v>20943.900000000001</v>
      </c>
      <c r="BW11" s="96">
        <v>1616.4</v>
      </c>
      <c r="BX11" s="96">
        <v>3497.9</v>
      </c>
      <c r="BY11" s="96">
        <v>5581.2</v>
      </c>
      <c r="BZ11" s="96">
        <v>7397.2</v>
      </c>
      <c r="CA11" s="96">
        <v>9261.9</v>
      </c>
      <c r="CB11" s="96">
        <v>11221.6</v>
      </c>
      <c r="CC11" s="96">
        <v>13194.1</v>
      </c>
      <c r="CD11" s="96">
        <v>15152.9</v>
      </c>
      <c r="CE11" s="96">
        <v>17290.8</v>
      </c>
      <c r="CF11" s="96">
        <v>19536.400000000001</v>
      </c>
      <c r="CG11" s="96">
        <v>21904</v>
      </c>
      <c r="CH11" s="96">
        <v>24108.7</v>
      </c>
      <c r="CI11" s="96">
        <v>1684.8</v>
      </c>
      <c r="CJ11" s="96">
        <v>3560.4</v>
      </c>
      <c r="CK11" s="96">
        <v>5821</v>
      </c>
      <c r="CL11" s="96">
        <v>7798.7</v>
      </c>
      <c r="CM11" s="96">
        <v>9876.2000000000007</v>
      </c>
      <c r="CN11" s="96">
        <v>11820.9</v>
      </c>
      <c r="CO11" s="96">
        <v>13958.6</v>
      </c>
      <c r="CP11" s="96">
        <v>16056.8</v>
      </c>
      <c r="CQ11" s="96">
        <v>18241.099999999999</v>
      </c>
      <c r="CR11" s="96">
        <v>20617.3</v>
      </c>
      <c r="CS11" s="96">
        <v>22832.2</v>
      </c>
      <c r="CT11" s="96">
        <v>24714.2</v>
      </c>
      <c r="CU11" s="96">
        <v>1510.4</v>
      </c>
      <c r="CV11" s="96">
        <v>3210.2</v>
      </c>
      <c r="CW11" s="96">
        <v>5057.5</v>
      </c>
      <c r="CX11" s="96">
        <v>6272.3</v>
      </c>
      <c r="CY11" s="96">
        <v>7635.9</v>
      </c>
      <c r="CZ11" s="96">
        <v>9411.2000000000007</v>
      </c>
      <c r="DA11" s="96">
        <v>11629</v>
      </c>
      <c r="DB11" s="96">
        <v>13701.5</v>
      </c>
      <c r="DC11" s="96">
        <v>16084.2</v>
      </c>
      <c r="DD11" s="96">
        <v>18537.5</v>
      </c>
      <c r="DE11" s="96">
        <v>20954.099999999999</v>
      </c>
      <c r="DF11" s="96">
        <v>23834.1</v>
      </c>
      <c r="DG11" s="96">
        <v>2037.4</v>
      </c>
      <c r="DH11" s="96">
        <v>4058.3</v>
      </c>
      <c r="DI11" s="96">
        <v>6577.2</v>
      </c>
      <c r="DJ11" s="96">
        <v>8671.1</v>
      </c>
      <c r="DK11" s="96">
        <v>10546.1</v>
      </c>
      <c r="DL11" s="96">
        <v>12671.2</v>
      </c>
      <c r="DM11" s="96">
        <v>15018.1</v>
      </c>
      <c r="DN11" s="96">
        <v>17315.400000000001</v>
      </c>
      <c r="DO11" s="96">
        <v>19858.3</v>
      </c>
      <c r="DP11" s="96">
        <v>22397.5</v>
      </c>
      <c r="DQ11" s="96">
        <v>25444</v>
      </c>
      <c r="DR11" s="96">
        <v>28260.9</v>
      </c>
      <c r="DS11" s="96">
        <v>2018.7</v>
      </c>
      <c r="DT11" s="96">
        <v>3964</v>
      </c>
      <c r="DU11" s="96">
        <v>5424.8</v>
      </c>
      <c r="DV11" s="96">
        <v>7230.2</v>
      </c>
      <c r="DW11" s="96">
        <v>9511.4</v>
      </c>
      <c r="DX11" s="96">
        <v>11961.6</v>
      </c>
      <c r="DY11" s="96">
        <v>14452.7</v>
      </c>
      <c r="DZ11" s="96">
        <v>17555.099999999999</v>
      </c>
      <c r="EA11" s="96">
        <v>20694.900000000001</v>
      </c>
      <c r="EB11" s="96">
        <v>23737.1</v>
      </c>
      <c r="EC11" s="96">
        <v>26955.5</v>
      </c>
      <c r="ED11" s="96">
        <v>30713.8</v>
      </c>
      <c r="EE11" s="96">
        <v>2381.4</v>
      </c>
      <c r="EF11" s="96">
        <v>4975.7</v>
      </c>
      <c r="EG11" s="96">
        <v>8649.7999999999993</v>
      </c>
      <c r="EH11" s="96">
        <v>12371</v>
      </c>
      <c r="EI11" s="96">
        <v>16025.1</v>
      </c>
      <c r="EJ11" s="96">
        <v>19504</v>
      </c>
      <c r="EK11" s="96">
        <v>22884.2</v>
      </c>
      <c r="EL11" s="96">
        <v>26116.7</v>
      </c>
      <c r="EM11" s="96">
        <v>29771.4</v>
      </c>
      <c r="EN11" s="96">
        <v>33421.5</v>
      </c>
      <c r="EO11" s="96">
        <v>36869.4</v>
      </c>
      <c r="EP11" s="96">
        <v>40814.699999999997</v>
      </c>
      <c r="EQ11" s="96">
        <v>2741.4</v>
      </c>
      <c r="ER11" s="96">
        <v>5608.5</v>
      </c>
      <c r="ES11" s="96">
        <v>9085.1</v>
      </c>
      <c r="ET11" s="96">
        <v>12761.9</v>
      </c>
      <c r="EU11" s="96">
        <v>16939.099999999999</v>
      </c>
      <c r="EV11" s="96">
        <v>20640.3</v>
      </c>
      <c r="EW11" s="96">
        <v>24886.6</v>
      </c>
      <c r="EX11" s="96">
        <v>28917.7</v>
      </c>
      <c r="EY11" s="96">
        <v>33511.800000000003</v>
      </c>
      <c r="EZ11" s="96">
        <v>38336.6</v>
      </c>
      <c r="FA11" s="96">
        <v>42554.7</v>
      </c>
      <c r="FB11" s="96">
        <v>47321.8</v>
      </c>
      <c r="FC11" s="96">
        <v>3282.2</v>
      </c>
      <c r="FD11" s="96">
        <v>6889</v>
      </c>
      <c r="FE11" s="96">
        <v>11559.3</v>
      </c>
      <c r="FF11" s="96">
        <v>15446.8</v>
      </c>
      <c r="FG11" s="96">
        <v>19983.2</v>
      </c>
      <c r="FH11" s="96">
        <v>23959.1</v>
      </c>
      <c r="FI11" s="96">
        <v>28032.1</v>
      </c>
      <c r="FJ11" s="96">
        <v>31976.400000000001</v>
      </c>
      <c r="FK11" s="96">
        <v>37228.300000000003</v>
      </c>
      <c r="FL11" s="96">
        <v>41661.699999999997</v>
      </c>
      <c r="FM11" s="96">
        <v>45956.6</v>
      </c>
      <c r="FN11" s="96">
        <v>50152</v>
      </c>
    </row>
    <row r="12" spans="1:170" ht="35.1" customHeight="1" x14ac:dyDescent="0.25">
      <c r="A12" s="116"/>
      <c r="B12" s="53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12" s="96">
        <v>1666.3</v>
      </c>
      <c r="D12" s="96">
        <v>3682.3</v>
      </c>
      <c r="E12" s="96">
        <v>5946.6</v>
      </c>
      <c r="F12" s="96">
        <v>8176.6</v>
      </c>
      <c r="G12" s="96">
        <v>10499.4</v>
      </c>
      <c r="H12" s="96">
        <v>12783.1</v>
      </c>
      <c r="I12" s="96">
        <v>15388.6</v>
      </c>
      <c r="J12" s="96">
        <v>17958.8</v>
      </c>
      <c r="K12" s="96">
        <v>20414.2</v>
      </c>
      <c r="L12" s="96">
        <v>23150.799999999999</v>
      </c>
      <c r="M12" s="96">
        <v>25695.1</v>
      </c>
      <c r="N12" s="96">
        <v>28232</v>
      </c>
      <c r="O12" s="96">
        <v>2038.8</v>
      </c>
      <c r="P12" s="96">
        <v>4346.5</v>
      </c>
      <c r="Q12" s="96">
        <v>6835.4</v>
      </c>
      <c r="R12" s="96">
        <v>9697.1</v>
      </c>
      <c r="S12" s="96">
        <v>12260.8</v>
      </c>
      <c r="T12" s="96">
        <v>14849.5</v>
      </c>
      <c r="U12" s="96">
        <v>17787.099999999999</v>
      </c>
      <c r="V12" s="96">
        <v>20663.900000000001</v>
      </c>
      <c r="W12" s="96">
        <v>23555.8</v>
      </c>
      <c r="X12" s="96">
        <v>26479.5</v>
      </c>
      <c r="Y12" s="96">
        <v>29326.2</v>
      </c>
      <c r="Z12" s="96">
        <v>31959.4</v>
      </c>
      <c r="AA12" s="96">
        <v>2112.5</v>
      </c>
      <c r="AB12" s="96">
        <v>4659.5</v>
      </c>
      <c r="AC12" s="96">
        <v>7588.2</v>
      </c>
      <c r="AD12" s="96">
        <v>10936.3</v>
      </c>
      <c r="AE12" s="96">
        <v>14144.3</v>
      </c>
      <c r="AF12" s="96">
        <v>17572.8</v>
      </c>
      <c r="AG12" s="96">
        <v>21322.1</v>
      </c>
      <c r="AH12" s="96">
        <v>24965.8</v>
      </c>
      <c r="AI12" s="96">
        <v>28823.4</v>
      </c>
      <c r="AJ12" s="96">
        <v>32653.1</v>
      </c>
      <c r="AK12" s="96">
        <v>36324.6</v>
      </c>
      <c r="AL12" s="96">
        <v>40129.199999999997</v>
      </c>
      <c r="AM12" s="96">
        <v>2771.5</v>
      </c>
      <c r="AN12" s="96">
        <v>6844.9</v>
      </c>
      <c r="AO12" s="96">
        <v>11575.4</v>
      </c>
      <c r="AP12" s="96">
        <v>16072.4</v>
      </c>
      <c r="AQ12" s="96">
        <v>19979.7</v>
      </c>
      <c r="AR12" s="96">
        <v>24385.5</v>
      </c>
      <c r="AS12" s="96">
        <v>29275.4</v>
      </c>
      <c r="AT12" s="96">
        <v>33674.400000000001</v>
      </c>
      <c r="AU12" s="96">
        <v>38432.199999999997</v>
      </c>
      <c r="AV12" s="96">
        <v>43212.7</v>
      </c>
      <c r="AW12" s="96">
        <v>47967.3</v>
      </c>
      <c r="AX12" s="96">
        <v>52974.2</v>
      </c>
      <c r="AY12" s="96">
        <v>3318.6</v>
      </c>
      <c r="AZ12" s="96">
        <v>7910.7</v>
      </c>
      <c r="BA12" s="96">
        <v>13036</v>
      </c>
      <c r="BB12" s="96">
        <v>18146.7</v>
      </c>
      <c r="BC12" s="96">
        <v>22999.5</v>
      </c>
      <c r="BD12" s="96">
        <v>27972.6</v>
      </c>
      <c r="BE12" s="96">
        <v>33236.1</v>
      </c>
      <c r="BF12" s="96">
        <v>38652</v>
      </c>
      <c r="BG12" s="96">
        <v>44418.7</v>
      </c>
      <c r="BH12" s="96">
        <v>49811.8</v>
      </c>
      <c r="BI12" s="96">
        <v>55264.6</v>
      </c>
      <c r="BJ12" s="96">
        <v>60528.800000000003</v>
      </c>
      <c r="BK12" s="96">
        <v>4218.8999999999996</v>
      </c>
      <c r="BL12" s="96">
        <v>9122.7999999999993</v>
      </c>
      <c r="BM12" s="96">
        <v>14939.9</v>
      </c>
      <c r="BN12" s="96">
        <v>20162</v>
      </c>
      <c r="BO12" s="96">
        <v>25901.3</v>
      </c>
      <c r="BP12" s="96">
        <v>31836.3</v>
      </c>
      <c r="BQ12" s="96">
        <v>37980.9</v>
      </c>
      <c r="BR12" s="96">
        <v>44336.800000000003</v>
      </c>
      <c r="BS12" s="96">
        <v>50721.1</v>
      </c>
      <c r="BT12" s="96">
        <v>57392.6</v>
      </c>
      <c r="BU12" s="96">
        <v>63961.3</v>
      </c>
      <c r="BV12" s="96">
        <v>70190.899999999994</v>
      </c>
      <c r="BW12" s="96">
        <v>5976.8</v>
      </c>
      <c r="BX12" s="96">
        <v>12599.2</v>
      </c>
      <c r="BY12" s="96">
        <v>19812.099999999999</v>
      </c>
      <c r="BZ12" s="96">
        <v>26518.5</v>
      </c>
      <c r="CA12" s="96">
        <v>33761.699999999997</v>
      </c>
      <c r="CB12" s="96">
        <v>40806.300000000003</v>
      </c>
      <c r="CC12" s="96">
        <v>48346.400000000001</v>
      </c>
      <c r="CD12" s="96">
        <v>56138.400000000001</v>
      </c>
      <c r="CE12" s="96">
        <v>63447</v>
      </c>
      <c r="CF12" s="96">
        <v>71319.899999999994</v>
      </c>
      <c r="CG12" s="96">
        <v>79083.600000000006</v>
      </c>
      <c r="CH12" s="96">
        <v>85879.1</v>
      </c>
      <c r="CI12" s="96">
        <v>6539.7</v>
      </c>
      <c r="CJ12" s="96">
        <v>13475.3</v>
      </c>
      <c r="CK12" s="96">
        <v>21069.4</v>
      </c>
      <c r="CL12" s="96">
        <v>28337.3</v>
      </c>
      <c r="CM12" s="96">
        <v>35899.4</v>
      </c>
      <c r="CN12" s="96">
        <v>42694.1</v>
      </c>
      <c r="CO12" s="96">
        <v>50513.9</v>
      </c>
      <c r="CP12" s="96">
        <v>57446.8</v>
      </c>
      <c r="CQ12" s="96">
        <v>64360.800000000003</v>
      </c>
      <c r="CR12" s="96">
        <v>71548.2</v>
      </c>
      <c r="CS12" s="96">
        <v>78263.899999999994</v>
      </c>
      <c r="CT12" s="96">
        <v>84882.5</v>
      </c>
      <c r="CU12" s="96">
        <v>6085.9</v>
      </c>
      <c r="CV12" s="96">
        <v>12682.5</v>
      </c>
      <c r="CW12" s="96">
        <v>19612.2</v>
      </c>
      <c r="CX12" s="96">
        <v>25272.400000000001</v>
      </c>
      <c r="CY12" s="96">
        <v>31177.5</v>
      </c>
      <c r="CZ12" s="96">
        <v>37921.599999999999</v>
      </c>
      <c r="DA12" s="96">
        <v>45607.4</v>
      </c>
      <c r="DB12" s="96">
        <v>53018.1</v>
      </c>
      <c r="DC12" s="96">
        <v>61142.7</v>
      </c>
      <c r="DD12" s="96">
        <v>69407.3</v>
      </c>
      <c r="DE12" s="96">
        <v>77394.399999999994</v>
      </c>
      <c r="DF12" s="96">
        <v>85524.800000000003</v>
      </c>
      <c r="DG12" s="96">
        <v>6727.8</v>
      </c>
      <c r="DH12" s="96">
        <v>14549.9</v>
      </c>
      <c r="DI12" s="96">
        <v>23822.2</v>
      </c>
      <c r="DJ12" s="96">
        <v>33397.599999999999</v>
      </c>
      <c r="DK12" s="96">
        <v>42598</v>
      </c>
      <c r="DL12" s="96">
        <v>52702.9</v>
      </c>
      <c r="DM12" s="96">
        <v>63450.5</v>
      </c>
      <c r="DN12" s="96">
        <v>73785.600000000006</v>
      </c>
      <c r="DO12" s="96">
        <v>84718.1</v>
      </c>
      <c r="DP12" s="96">
        <v>95258.9</v>
      </c>
      <c r="DQ12" s="96">
        <v>106649.2</v>
      </c>
      <c r="DR12" s="96">
        <v>117761.9</v>
      </c>
      <c r="DS12" s="96">
        <v>10070.9</v>
      </c>
      <c r="DT12" s="96">
        <v>18074.7</v>
      </c>
      <c r="DU12" s="96">
        <v>23188.9</v>
      </c>
      <c r="DV12" s="96">
        <v>30308.1</v>
      </c>
      <c r="DW12" s="96">
        <v>38549.300000000003</v>
      </c>
      <c r="DX12" s="96">
        <v>47438.9</v>
      </c>
      <c r="DY12" s="96">
        <v>56602.9</v>
      </c>
      <c r="DZ12" s="96">
        <v>66274.899999999994</v>
      </c>
      <c r="EA12" s="96">
        <v>76396.2</v>
      </c>
      <c r="EB12" s="96">
        <v>85772.1</v>
      </c>
      <c r="EC12" s="96">
        <v>95163.6</v>
      </c>
      <c r="ED12" s="96">
        <v>103965.2</v>
      </c>
      <c r="EE12" s="96">
        <v>8706.6</v>
      </c>
      <c r="EF12" s="96">
        <v>17484.2</v>
      </c>
      <c r="EG12" s="96">
        <v>27918</v>
      </c>
      <c r="EH12" s="96">
        <v>37117.699999999997</v>
      </c>
      <c r="EI12" s="96">
        <v>47272</v>
      </c>
      <c r="EJ12" s="96">
        <v>57073.2</v>
      </c>
      <c r="EK12" s="96">
        <v>66359.399999999994</v>
      </c>
      <c r="EL12" s="96">
        <v>76530.100000000006</v>
      </c>
      <c r="EM12" s="96">
        <v>86319</v>
      </c>
      <c r="EN12" s="96">
        <v>96237</v>
      </c>
      <c r="EO12" s="96">
        <v>105987.6</v>
      </c>
      <c r="EP12" s="96">
        <v>115731.2</v>
      </c>
      <c r="EQ12" s="96">
        <v>9617.7999999999993</v>
      </c>
      <c r="ER12" s="96">
        <v>19564.400000000001</v>
      </c>
      <c r="ES12" s="96">
        <v>29537.599999999999</v>
      </c>
      <c r="ET12" s="96">
        <v>40595.800000000003</v>
      </c>
      <c r="EU12" s="96">
        <v>51794.9</v>
      </c>
      <c r="EV12" s="96">
        <v>62226</v>
      </c>
      <c r="EW12" s="96">
        <v>73416.5</v>
      </c>
      <c r="EX12" s="96">
        <v>84571.5</v>
      </c>
      <c r="EY12" s="96">
        <v>96001</v>
      </c>
      <c r="EZ12" s="96">
        <v>108288.1</v>
      </c>
      <c r="FA12" s="96">
        <v>119961.3</v>
      </c>
      <c r="FB12" s="96">
        <v>130846.3</v>
      </c>
      <c r="FC12" s="96">
        <v>10875.5</v>
      </c>
      <c r="FD12" s="96">
        <v>21634.7</v>
      </c>
      <c r="FE12" s="96">
        <v>33561.1</v>
      </c>
      <c r="FF12" s="96">
        <v>45581.4</v>
      </c>
      <c r="FG12" s="96">
        <v>58469.1</v>
      </c>
      <c r="FH12" s="96">
        <v>71180.7</v>
      </c>
      <c r="FI12" s="96">
        <v>84504.1</v>
      </c>
      <c r="FJ12" s="96">
        <v>96885.9</v>
      </c>
      <c r="FK12" s="96">
        <v>110318.1</v>
      </c>
      <c r="FL12" s="96">
        <v>124325.9</v>
      </c>
      <c r="FM12" s="96">
        <v>136904.4</v>
      </c>
      <c r="FN12" s="96">
        <v>149220.6</v>
      </c>
    </row>
    <row r="13" spans="1:170" ht="35.1" customHeight="1" x14ac:dyDescent="0.25">
      <c r="A13" s="116"/>
      <c r="B13" s="53" t="str">
        <f>IF('0'!A1=1,"виробництвово коксу та продуктів нафтоперероблення","manufacture of coke and refined petroleum products")</f>
        <v>виробництвово коксу та продуктів нафтоперероблення</v>
      </c>
      <c r="C13" s="96">
        <v>5318.3</v>
      </c>
      <c r="D13" s="96">
        <v>10678.1</v>
      </c>
      <c r="E13" s="96">
        <v>15791.8</v>
      </c>
      <c r="F13" s="96">
        <v>20991.5</v>
      </c>
      <c r="G13" s="96">
        <v>26851.3</v>
      </c>
      <c r="H13" s="96">
        <v>31535.200000000001</v>
      </c>
      <c r="I13" s="96">
        <v>35805.199999999997</v>
      </c>
      <c r="J13" s="96">
        <v>40742.5</v>
      </c>
      <c r="K13" s="96">
        <v>44823.8</v>
      </c>
      <c r="L13" s="96">
        <v>48946.1</v>
      </c>
      <c r="M13" s="96">
        <v>53126.2</v>
      </c>
      <c r="N13" s="96">
        <v>57478</v>
      </c>
      <c r="O13" s="96">
        <v>3590.4</v>
      </c>
      <c r="P13" s="96">
        <v>7190.8</v>
      </c>
      <c r="Q13" s="96">
        <v>11188.3</v>
      </c>
      <c r="R13" s="96">
        <v>15146.3</v>
      </c>
      <c r="S13" s="96">
        <v>18875.400000000001</v>
      </c>
      <c r="T13" s="96">
        <v>22375.3</v>
      </c>
      <c r="U13" s="96">
        <v>26199.200000000001</v>
      </c>
      <c r="V13" s="96">
        <v>29949.599999999999</v>
      </c>
      <c r="W13" s="96">
        <v>33661.599999999999</v>
      </c>
      <c r="X13" s="96">
        <v>37263.599999999999</v>
      </c>
      <c r="Y13" s="96">
        <v>40772.699999999997</v>
      </c>
      <c r="Z13" s="96">
        <v>44111.199999999997</v>
      </c>
      <c r="AA13" s="96">
        <v>3120.5</v>
      </c>
      <c r="AB13" s="96">
        <v>6309.7</v>
      </c>
      <c r="AC13" s="96">
        <v>9930.6</v>
      </c>
      <c r="AD13" s="96">
        <v>14413.8</v>
      </c>
      <c r="AE13" s="96">
        <v>18925.3</v>
      </c>
      <c r="AF13" s="96">
        <v>23229</v>
      </c>
      <c r="AG13" s="96">
        <v>27449</v>
      </c>
      <c r="AH13" s="96">
        <v>30222.799999999999</v>
      </c>
      <c r="AI13" s="96">
        <v>32546.400000000001</v>
      </c>
      <c r="AJ13" s="96">
        <v>36721.5</v>
      </c>
      <c r="AK13" s="96">
        <v>40512.6</v>
      </c>
      <c r="AL13" s="96">
        <v>44014.7</v>
      </c>
      <c r="AM13" s="96">
        <v>2562</v>
      </c>
      <c r="AN13" s="96">
        <v>6216.9</v>
      </c>
      <c r="AO13" s="96">
        <v>11202.6</v>
      </c>
      <c r="AP13" s="96">
        <v>15713.2</v>
      </c>
      <c r="AQ13" s="96">
        <v>20189.5</v>
      </c>
      <c r="AR13" s="96">
        <v>24572.5</v>
      </c>
      <c r="AS13" s="96">
        <v>28974.3</v>
      </c>
      <c r="AT13" s="96">
        <v>33199.300000000003</v>
      </c>
      <c r="AU13" s="96">
        <v>37538.699999999997</v>
      </c>
      <c r="AV13" s="96">
        <v>42475.3</v>
      </c>
      <c r="AW13" s="96">
        <v>46685.3</v>
      </c>
      <c r="AX13" s="96">
        <v>51044.1</v>
      </c>
      <c r="AY13" s="96">
        <v>3653.1</v>
      </c>
      <c r="AZ13" s="96">
        <v>7541</v>
      </c>
      <c r="BA13" s="96">
        <v>11863.4</v>
      </c>
      <c r="BB13" s="96">
        <v>16105.2</v>
      </c>
      <c r="BC13" s="96">
        <v>20386.8</v>
      </c>
      <c r="BD13" s="96">
        <v>24785.599999999999</v>
      </c>
      <c r="BE13" s="96">
        <v>29986</v>
      </c>
      <c r="BF13" s="96">
        <v>35039.5</v>
      </c>
      <c r="BG13" s="96">
        <v>40590.9</v>
      </c>
      <c r="BH13" s="96">
        <v>46584.1</v>
      </c>
      <c r="BI13" s="96">
        <v>52470.7</v>
      </c>
      <c r="BJ13" s="96">
        <v>58670.3</v>
      </c>
      <c r="BK13" s="96">
        <v>6097.7</v>
      </c>
      <c r="BL13" s="96">
        <v>11747.7</v>
      </c>
      <c r="BM13" s="96">
        <v>17845.900000000001</v>
      </c>
      <c r="BN13" s="96">
        <v>24065.9</v>
      </c>
      <c r="BO13" s="96">
        <v>30666.9</v>
      </c>
      <c r="BP13" s="96">
        <v>37397.199999999997</v>
      </c>
      <c r="BQ13" s="96">
        <v>44211.199999999997</v>
      </c>
      <c r="BR13" s="96">
        <v>50924</v>
      </c>
      <c r="BS13" s="96">
        <v>57634.5</v>
      </c>
      <c r="BT13" s="96">
        <v>65789.8</v>
      </c>
      <c r="BU13" s="96">
        <v>74122</v>
      </c>
      <c r="BV13" s="96">
        <v>82178.600000000006</v>
      </c>
      <c r="BW13" s="96">
        <v>8751.6</v>
      </c>
      <c r="BX13" s="96">
        <v>16664.099999999999</v>
      </c>
      <c r="BY13" s="96">
        <v>25210.2</v>
      </c>
      <c r="BZ13" s="96">
        <v>33171.599999999999</v>
      </c>
      <c r="CA13" s="96">
        <v>40972.5</v>
      </c>
      <c r="CB13" s="96">
        <v>48315.4</v>
      </c>
      <c r="CC13" s="96">
        <v>56035.9</v>
      </c>
      <c r="CD13" s="96">
        <v>63345.4</v>
      </c>
      <c r="CE13" s="96">
        <v>71130.2</v>
      </c>
      <c r="CF13" s="96">
        <v>79858.2</v>
      </c>
      <c r="CG13" s="96">
        <v>88505.600000000006</v>
      </c>
      <c r="CH13" s="96">
        <v>97400.3</v>
      </c>
      <c r="CI13" s="96">
        <v>7959</v>
      </c>
      <c r="CJ13" s="96">
        <v>14861.6</v>
      </c>
      <c r="CK13" s="96">
        <v>22406.400000000001</v>
      </c>
      <c r="CL13" s="96">
        <v>28741.3</v>
      </c>
      <c r="CM13" s="96">
        <v>34608.699999999997</v>
      </c>
      <c r="CN13" s="96">
        <v>40140.699999999997</v>
      </c>
      <c r="CO13" s="96">
        <v>45781.8</v>
      </c>
      <c r="CP13" s="96">
        <v>51324</v>
      </c>
      <c r="CQ13" s="96">
        <v>57546.5</v>
      </c>
      <c r="CR13" s="96">
        <v>62814.1</v>
      </c>
      <c r="CS13" s="96">
        <v>67447.399999999994</v>
      </c>
      <c r="CT13" s="96">
        <v>71592.899999999994</v>
      </c>
      <c r="CU13" s="96">
        <v>4381.5</v>
      </c>
      <c r="CV13" s="96">
        <v>9784.5</v>
      </c>
      <c r="CW13" s="96">
        <v>15814</v>
      </c>
      <c r="CX13" s="96">
        <v>20089.400000000001</v>
      </c>
      <c r="CY13" s="96">
        <v>23860</v>
      </c>
      <c r="CZ13" s="96">
        <v>28483.7</v>
      </c>
      <c r="DA13" s="96">
        <v>33302.699999999997</v>
      </c>
      <c r="DB13" s="96">
        <v>38200.800000000003</v>
      </c>
      <c r="DC13" s="96">
        <v>43170.9</v>
      </c>
      <c r="DD13" s="96">
        <v>48201</v>
      </c>
      <c r="DE13" s="96">
        <v>52871.199999999997</v>
      </c>
      <c r="DF13" s="96">
        <v>57721.5</v>
      </c>
      <c r="DG13" s="96">
        <v>4840.3</v>
      </c>
      <c r="DH13" s="96">
        <v>10234.799999999999</v>
      </c>
      <c r="DI13" s="96">
        <v>17380.8</v>
      </c>
      <c r="DJ13" s="96">
        <v>25320.5</v>
      </c>
      <c r="DK13" s="96">
        <v>34013.699999999997</v>
      </c>
      <c r="DL13" s="96">
        <v>42412.2</v>
      </c>
      <c r="DM13" s="96">
        <v>53280.2</v>
      </c>
      <c r="DN13" s="96">
        <v>62945.7</v>
      </c>
      <c r="DO13" s="96">
        <v>72898.100000000006</v>
      </c>
      <c r="DP13" s="96">
        <v>82957.5</v>
      </c>
      <c r="DQ13" s="96">
        <v>92716.5</v>
      </c>
      <c r="DR13" s="96">
        <v>103674.7</v>
      </c>
      <c r="DS13" s="96">
        <v>9493.7000000000007</v>
      </c>
      <c r="DT13" s="96">
        <v>17051</v>
      </c>
      <c r="DU13" s="96">
        <v>20656.599999999999</v>
      </c>
      <c r="DV13" s="96">
        <v>24609.4</v>
      </c>
      <c r="DW13" s="96">
        <v>29285.200000000001</v>
      </c>
      <c r="DX13" s="96">
        <v>33947.699999999997</v>
      </c>
      <c r="DY13" s="96">
        <v>37064</v>
      </c>
      <c r="DZ13" s="96">
        <v>41001.699999999997</v>
      </c>
      <c r="EA13" s="96">
        <v>44602.9</v>
      </c>
      <c r="EB13" s="96">
        <v>48369</v>
      </c>
      <c r="EC13" s="96">
        <v>52295.4</v>
      </c>
      <c r="ED13" s="96">
        <v>56683.4</v>
      </c>
      <c r="EE13" s="96">
        <v>3841.1</v>
      </c>
      <c r="EF13" s="96">
        <v>7230.1</v>
      </c>
      <c r="EG13" s="96">
        <v>11291.4</v>
      </c>
      <c r="EH13" s="96">
        <v>15450.3</v>
      </c>
      <c r="EI13" s="96">
        <v>19813.3</v>
      </c>
      <c r="EJ13" s="96">
        <v>23356.1</v>
      </c>
      <c r="EK13" s="96">
        <v>26704.400000000001</v>
      </c>
      <c r="EL13" s="96">
        <v>30293.8</v>
      </c>
      <c r="EM13" s="96">
        <v>34184.400000000001</v>
      </c>
      <c r="EN13" s="96">
        <v>38129.599999999999</v>
      </c>
      <c r="EO13" s="96">
        <v>42421.4</v>
      </c>
      <c r="EP13" s="96">
        <v>46843.9</v>
      </c>
      <c r="EQ13" s="96">
        <v>4360.6000000000004</v>
      </c>
      <c r="ER13" s="96">
        <v>8199.7000000000007</v>
      </c>
      <c r="ES13" s="96">
        <v>12233.9</v>
      </c>
      <c r="ET13" s="96">
        <v>15965.9</v>
      </c>
      <c r="EU13" s="96">
        <v>19290</v>
      </c>
      <c r="EV13" s="96">
        <v>22502.3</v>
      </c>
      <c r="EW13" s="96">
        <v>25953.9</v>
      </c>
      <c r="EX13" s="96">
        <v>29415.9</v>
      </c>
      <c r="EY13" s="96">
        <v>32586</v>
      </c>
      <c r="EZ13" s="96">
        <v>35865.9</v>
      </c>
      <c r="FA13" s="96">
        <v>39298.9</v>
      </c>
      <c r="FB13" s="96">
        <v>42818.3</v>
      </c>
      <c r="FC13" s="96">
        <v>3338.4</v>
      </c>
      <c r="FD13" s="96">
        <v>5676.4</v>
      </c>
      <c r="FE13" s="96">
        <v>9251.7000000000007</v>
      </c>
      <c r="FF13" s="96">
        <v>11764.1</v>
      </c>
      <c r="FG13" s="96">
        <v>14853.9</v>
      </c>
      <c r="FH13" s="96">
        <v>18408</v>
      </c>
      <c r="FI13" s="96">
        <v>21542.3</v>
      </c>
      <c r="FJ13" s="96">
        <v>24326.799999999999</v>
      </c>
      <c r="FK13" s="96">
        <v>27541.200000000001</v>
      </c>
      <c r="FL13" s="96">
        <v>29917.9</v>
      </c>
      <c r="FM13" s="96">
        <v>32659.9</v>
      </c>
      <c r="FN13" s="96">
        <v>35674.1</v>
      </c>
    </row>
    <row r="14" spans="1:170" ht="35.1" customHeight="1" x14ac:dyDescent="0.25">
      <c r="A14" s="116"/>
      <c r="B14" s="53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4" s="96">
        <v>4206.3999999999996</v>
      </c>
      <c r="D14" s="96">
        <v>8492.1</v>
      </c>
      <c r="E14" s="96">
        <v>13588.5</v>
      </c>
      <c r="F14" s="96">
        <v>18386.400000000001</v>
      </c>
      <c r="G14" s="96">
        <v>23422.2</v>
      </c>
      <c r="H14" s="96">
        <v>28016</v>
      </c>
      <c r="I14" s="96">
        <v>33048.199999999997</v>
      </c>
      <c r="J14" s="96">
        <v>37883.300000000003</v>
      </c>
      <c r="K14" s="96">
        <v>42203.6</v>
      </c>
      <c r="L14" s="96">
        <v>46505.599999999999</v>
      </c>
      <c r="M14" s="96">
        <v>50807.9</v>
      </c>
      <c r="N14" s="96">
        <v>54880</v>
      </c>
      <c r="O14" s="96">
        <v>4807.8</v>
      </c>
      <c r="P14" s="96">
        <v>9453.5</v>
      </c>
      <c r="Q14" s="96">
        <v>14491.7</v>
      </c>
      <c r="R14" s="96">
        <v>19923.599999999999</v>
      </c>
      <c r="S14" s="96">
        <v>24340.6</v>
      </c>
      <c r="T14" s="96">
        <v>28362.5</v>
      </c>
      <c r="U14" s="96">
        <v>32469</v>
      </c>
      <c r="V14" s="96">
        <v>36333</v>
      </c>
      <c r="W14" s="96">
        <v>39492.5</v>
      </c>
      <c r="X14" s="96">
        <v>42425.1</v>
      </c>
      <c r="Y14" s="96">
        <v>45948.3</v>
      </c>
      <c r="Z14" s="96">
        <v>49319</v>
      </c>
      <c r="AA14" s="96">
        <v>2781.5</v>
      </c>
      <c r="AB14" s="96">
        <v>6372.9</v>
      </c>
      <c r="AC14" s="96">
        <v>10946</v>
      </c>
      <c r="AD14" s="96">
        <v>15536.1</v>
      </c>
      <c r="AE14" s="96">
        <v>19955.8</v>
      </c>
      <c r="AF14" s="96">
        <v>23588.799999999999</v>
      </c>
      <c r="AG14" s="96">
        <v>26998.3</v>
      </c>
      <c r="AH14" s="96">
        <v>30646.7</v>
      </c>
      <c r="AI14" s="96">
        <v>34537.300000000003</v>
      </c>
      <c r="AJ14" s="96">
        <v>38139</v>
      </c>
      <c r="AK14" s="96">
        <v>42140.7</v>
      </c>
      <c r="AL14" s="96">
        <v>46807.7</v>
      </c>
      <c r="AM14" s="96">
        <v>4653.5</v>
      </c>
      <c r="AN14" s="96">
        <v>9948.1</v>
      </c>
      <c r="AO14" s="96">
        <v>17050.400000000001</v>
      </c>
      <c r="AP14" s="96">
        <v>22848</v>
      </c>
      <c r="AQ14" s="96">
        <v>27998.9</v>
      </c>
      <c r="AR14" s="96">
        <v>32523.7</v>
      </c>
      <c r="AS14" s="96">
        <v>37615.199999999997</v>
      </c>
      <c r="AT14" s="96">
        <v>41706.1</v>
      </c>
      <c r="AU14" s="96">
        <v>45528.800000000003</v>
      </c>
      <c r="AV14" s="96">
        <v>50776.6</v>
      </c>
      <c r="AW14" s="96">
        <v>56056.4</v>
      </c>
      <c r="AX14" s="96">
        <v>61971.1</v>
      </c>
      <c r="AY14" s="96">
        <v>4484.1000000000004</v>
      </c>
      <c r="AZ14" s="96">
        <v>9826.7000000000007</v>
      </c>
      <c r="BA14" s="96">
        <v>15618.4</v>
      </c>
      <c r="BB14" s="96">
        <v>20582.900000000001</v>
      </c>
      <c r="BC14" s="96">
        <v>24795</v>
      </c>
      <c r="BD14" s="96">
        <v>29405.5</v>
      </c>
      <c r="BE14" s="96">
        <v>33876.1</v>
      </c>
      <c r="BF14" s="96">
        <v>38176</v>
      </c>
      <c r="BG14" s="96">
        <v>42396.6</v>
      </c>
      <c r="BH14" s="96">
        <v>46959.199999999997</v>
      </c>
      <c r="BI14" s="96">
        <v>51479</v>
      </c>
      <c r="BJ14" s="96">
        <v>56234.9</v>
      </c>
      <c r="BK14" s="96">
        <v>3797.2</v>
      </c>
      <c r="BL14" s="96">
        <v>8699.5</v>
      </c>
      <c r="BM14" s="96">
        <v>13341.2</v>
      </c>
      <c r="BN14" s="96">
        <v>17464.3</v>
      </c>
      <c r="BO14" s="96">
        <v>21514.1</v>
      </c>
      <c r="BP14" s="96">
        <v>25888.9</v>
      </c>
      <c r="BQ14" s="96">
        <v>30610.5</v>
      </c>
      <c r="BR14" s="96">
        <v>36114.199999999997</v>
      </c>
      <c r="BS14" s="96">
        <v>41756.5</v>
      </c>
      <c r="BT14" s="96">
        <v>47352.9</v>
      </c>
      <c r="BU14" s="96">
        <v>52972.3</v>
      </c>
      <c r="BV14" s="96">
        <v>59198.5</v>
      </c>
      <c r="BW14" s="96">
        <v>5393</v>
      </c>
      <c r="BX14" s="96">
        <v>11150.9</v>
      </c>
      <c r="BY14" s="96">
        <v>17376.599999999999</v>
      </c>
      <c r="BZ14" s="96">
        <v>23100.9</v>
      </c>
      <c r="CA14" s="96">
        <v>29109.4</v>
      </c>
      <c r="CB14" s="96">
        <v>34699.1</v>
      </c>
      <c r="CC14" s="96">
        <v>40530</v>
      </c>
      <c r="CD14" s="96">
        <v>46908.7</v>
      </c>
      <c r="CE14" s="96">
        <v>52812.800000000003</v>
      </c>
      <c r="CF14" s="96">
        <v>58602</v>
      </c>
      <c r="CG14" s="96">
        <v>63644</v>
      </c>
      <c r="CH14" s="96">
        <v>68541.7</v>
      </c>
      <c r="CI14" s="96">
        <v>4810.3</v>
      </c>
      <c r="CJ14" s="96">
        <v>9876.5</v>
      </c>
      <c r="CK14" s="96">
        <v>16984.5</v>
      </c>
      <c r="CL14" s="96">
        <v>24120.400000000001</v>
      </c>
      <c r="CM14" s="96">
        <v>30406.9</v>
      </c>
      <c r="CN14" s="96">
        <v>36688.6</v>
      </c>
      <c r="CO14" s="96">
        <v>42599.8</v>
      </c>
      <c r="CP14" s="96">
        <v>48945.5</v>
      </c>
      <c r="CQ14" s="96">
        <v>55003.4</v>
      </c>
      <c r="CR14" s="96">
        <v>60892.6</v>
      </c>
      <c r="CS14" s="96">
        <v>66661.3</v>
      </c>
      <c r="CT14" s="96">
        <v>72159.8</v>
      </c>
      <c r="CU14" s="96">
        <v>4712.8999999999996</v>
      </c>
      <c r="CV14" s="96">
        <v>9868.2999999999993</v>
      </c>
      <c r="CW14" s="96">
        <v>16362.6</v>
      </c>
      <c r="CX14" s="96">
        <v>21983.4</v>
      </c>
      <c r="CY14" s="96">
        <v>26841.1</v>
      </c>
      <c r="CZ14" s="96">
        <v>32569.200000000001</v>
      </c>
      <c r="DA14" s="96">
        <v>38925.300000000003</v>
      </c>
      <c r="DB14" s="96">
        <v>44892.4</v>
      </c>
      <c r="DC14" s="96">
        <v>51355.1</v>
      </c>
      <c r="DD14" s="96">
        <v>57699.4</v>
      </c>
      <c r="DE14" s="96">
        <v>63574.8</v>
      </c>
      <c r="DF14" s="96">
        <v>70473.600000000006</v>
      </c>
      <c r="DG14" s="96">
        <v>6396.5</v>
      </c>
      <c r="DH14" s="96">
        <v>13764.9</v>
      </c>
      <c r="DI14" s="96">
        <v>22463.7</v>
      </c>
      <c r="DJ14" s="96">
        <v>32401.9</v>
      </c>
      <c r="DK14" s="96">
        <v>39774.1</v>
      </c>
      <c r="DL14" s="96">
        <v>47644.6</v>
      </c>
      <c r="DM14" s="96">
        <v>55815.9</v>
      </c>
      <c r="DN14" s="96">
        <v>65268.1</v>
      </c>
      <c r="DO14" s="96">
        <v>74118</v>
      </c>
      <c r="DP14" s="96">
        <v>83649.2</v>
      </c>
      <c r="DQ14" s="96">
        <v>93813.6</v>
      </c>
      <c r="DR14" s="96">
        <v>105148.9</v>
      </c>
      <c r="DS14" s="96">
        <v>9448</v>
      </c>
      <c r="DT14" s="96">
        <v>16746.400000000001</v>
      </c>
      <c r="DU14" s="96">
        <v>20048.3</v>
      </c>
      <c r="DV14" s="96">
        <v>24821.7</v>
      </c>
      <c r="DW14" s="96">
        <v>28942.1</v>
      </c>
      <c r="DX14" s="96">
        <v>33550.300000000003</v>
      </c>
      <c r="DY14" s="96">
        <v>37800.699999999997</v>
      </c>
      <c r="DZ14" s="96">
        <v>42542.400000000001</v>
      </c>
      <c r="EA14" s="96">
        <v>47318.6</v>
      </c>
      <c r="EB14" s="96">
        <v>51593.1</v>
      </c>
      <c r="EC14" s="96">
        <v>55960.4</v>
      </c>
      <c r="ED14" s="96">
        <v>60028.3</v>
      </c>
      <c r="EE14" s="96">
        <v>3913.9</v>
      </c>
      <c r="EF14" s="96">
        <v>8733.2000000000007</v>
      </c>
      <c r="EG14" s="96">
        <v>15749.9</v>
      </c>
      <c r="EH14" s="96">
        <v>21573.9</v>
      </c>
      <c r="EI14" s="96">
        <v>27720.5</v>
      </c>
      <c r="EJ14" s="96">
        <v>33245.4</v>
      </c>
      <c r="EK14" s="96">
        <v>38716.400000000001</v>
      </c>
      <c r="EL14" s="96">
        <v>44896.5</v>
      </c>
      <c r="EM14" s="96">
        <v>50529.1</v>
      </c>
      <c r="EN14" s="96">
        <v>55933.599999999999</v>
      </c>
      <c r="EO14" s="96">
        <v>61309.1</v>
      </c>
      <c r="EP14" s="96">
        <v>66411.100000000006</v>
      </c>
      <c r="EQ14" s="96">
        <v>4732.6000000000004</v>
      </c>
      <c r="ER14" s="96">
        <v>10508.7</v>
      </c>
      <c r="ES14" s="96">
        <v>16978.7</v>
      </c>
      <c r="ET14" s="96">
        <v>24543.7</v>
      </c>
      <c r="EU14" s="96">
        <v>30706.799999999999</v>
      </c>
      <c r="EV14" s="96">
        <v>36631.599999999999</v>
      </c>
      <c r="EW14" s="96">
        <v>42845.9</v>
      </c>
      <c r="EX14" s="96">
        <v>49080.800000000003</v>
      </c>
      <c r="EY14" s="96">
        <v>55288.4</v>
      </c>
      <c r="EZ14" s="96">
        <v>61378.3</v>
      </c>
      <c r="FA14" s="96">
        <v>67129.100000000006</v>
      </c>
      <c r="FB14" s="96">
        <v>72948.800000000003</v>
      </c>
      <c r="FC14" s="96">
        <v>5548.3</v>
      </c>
      <c r="FD14" s="96">
        <v>11384.3</v>
      </c>
      <c r="FE14" s="96">
        <v>19505.5</v>
      </c>
      <c r="FF14" s="96">
        <v>27320</v>
      </c>
      <c r="FG14" s="96">
        <v>34090.6</v>
      </c>
      <c r="FH14" s="96">
        <v>40926.9</v>
      </c>
      <c r="FI14" s="96">
        <v>48229.2</v>
      </c>
      <c r="FJ14" s="96">
        <v>54993.599999999999</v>
      </c>
      <c r="FK14" s="96">
        <v>61667.5</v>
      </c>
      <c r="FL14" s="96">
        <v>68572</v>
      </c>
      <c r="FM14" s="96">
        <v>74703.5</v>
      </c>
      <c r="FN14" s="96">
        <v>80943.600000000006</v>
      </c>
    </row>
    <row r="15" spans="1:170" ht="35.1" customHeight="1" x14ac:dyDescent="0.25">
      <c r="A15" s="116"/>
      <c r="B15" s="53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5" s="96">
        <v>500.9</v>
      </c>
      <c r="D15" s="96">
        <v>1207.5</v>
      </c>
      <c r="E15" s="96">
        <v>2057.1</v>
      </c>
      <c r="F15" s="96">
        <v>2731</v>
      </c>
      <c r="G15" s="96">
        <v>3484.7</v>
      </c>
      <c r="H15" s="96">
        <v>4189.5</v>
      </c>
      <c r="I15" s="96">
        <v>4881.2</v>
      </c>
      <c r="J15" s="96">
        <v>5735.7</v>
      </c>
      <c r="K15" s="96">
        <v>6659.8</v>
      </c>
      <c r="L15" s="96">
        <v>7605</v>
      </c>
      <c r="M15" s="96">
        <v>8588.7000000000007</v>
      </c>
      <c r="N15" s="96">
        <v>9573.1</v>
      </c>
      <c r="O15" s="96">
        <v>711.7</v>
      </c>
      <c r="P15" s="96">
        <v>1624.1</v>
      </c>
      <c r="Q15" s="96">
        <v>2652.1</v>
      </c>
      <c r="R15" s="96">
        <v>3570.3</v>
      </c>
      <c r="S15" s="96">
        <v>4351.3999999999996</v>
      </c>
      <c r="T15" s="96">
        <v>5272.2</v>
      </c>
      <c r="U15" s="96">
        <v>6150.5</v>
      </c>
      <c r="V15" s="96">
        <v>7167.7</v>
      </c>
      <c r="W15" s="96">
        <v>8376</v>
      </c>
      <c r="X15" s="96">
        <v>9437.4</v>
      </c>
      <c r="Y15" s="96">
        <v>10500.4</v>
      </c>
      <c r="Z15" s="96">
        <v>11739.9</v>
      </c>
      <c r="AA15" s="96">
        <v>775.5</v>
      </c>
      <c r="AB15" s="96">
        <v>1866.5</v>
      </c>
      <c r="AC15" s="96">
        <v>3388.4</v>
      </c>
      <c r="AD15" s="96">
        <v>4171.3999999999996</v>
      </c>
      <c r="AE15" s="96">
        <v>5242.2</v>
      </c>
      <c r="AF15" s="96">
        <v>6412.6</v>
      </c>
      <c r="AG15" s="96">
        <v>7381.5</v>
      </c>
      <c r="AH15" s="96">
        <v>8466.6</v>
      </c>
      <c r="AI15" s="96">
        <v>9982.5</v>
      </c>
      <c r="AJ15" s="96">
        <v>11219.7</v>
      </c>
      <c r="AK15" s="96">
        <v>12645.6</v>
      </c>
      <c r="AL15" s="96">
        <v>14403.7</v>
      </c>
      <c r="AM15" s="96">
        <v>1013.4</v>
      </c>
      <c r="AN15" s="96">
        <v>2737.9</v>
      </c>
      <c r="AO15" s="96">
        <v>4644.1000000000004</v>
      </c>
      <c r="AP15" s="96">
        <v>5997.7</v>
      </c>
      <c r="AQ15" s="96">
        <v>7475.6</v>
      </c>
      <c r="AR15" s="96">
        <v>9208.1</v>
      </c>
      <c r="AS15" s="96">
        <v>10560.2</v>
      </c>
      <c r="AT15" s="96">
        <v>11938.2</v>
      </c>
      <c r="AU15" s="96">
        <v>13997.7</v>
      </c>
      <c r="AV15" s="96">
        <v>15612.9</v>
      </c>
      <c r="AW15" s="96">
        <v>17413</v>
      </c>
      <c r="AX15" s="96">
        <v>19674.8</v>
      </c>
      <c r="AY15" s="96">
        <v>1704.6</v>
      </c>
      <c r="AZ15" s="96">
        <v>3770.1</v>
      </c>
      <c r="BA15" s="96">
        <v>5885.3</v>
      </c>
      <c r="BB15" s="96">
        <v>7680.6</v>
      </c>
      <c r="BC15" s="96">
        <v>9417.6</v>
      </c>
      <c r="BD15" s="96">
        <v>11546.5</v>
      </c>
      <c r="BE15" s="96">
        <v>13195.3</v>
      </c>
      <c r="BF15" s="96">
        <v>15133.4</v>
      </c>
      <c r="BG15" s="96">
        <v>17613.5</v>
      </c>
      <c r="BH15" s="96">
        <v>19798.900000000001</v>
      </c>
      <c r="BI15" s="96">
        <v>22137.3</v>
      </c>
      <c r="BJ15" s="96">
        <v>25028.5</v>
      </c>
      <c r="BK15" s="96">
        <v>1873.4</v>
      </c>
      <c r="BL15" s="96">
        <v>3796.6</v>
      </c>
      <c r="BM15" s="96">
        <v>6426.5</v>
      </c>
      <c r="BN15" s="96">
        <v>8444.7000000000007</v>
      </c>
      <c r="BO15" s="96">
        <v>10843.5</v>
      </c>
      <c r="BP15" s="96">
        <v>13209.8</v>
      </c>
      <c r="BQ15" s="96">
        <v>15207.6</v>
      </c>
      <c r="BR15" s="96">
        <v>17534.900000000001</v>
      </c>
      <c r="BS15" s="96">
        <v>20289</v>
      </c>
      <c r="BT15" s="96">
        <v>22740.1</v>
      </c>
      <c r="BU15" s="96">
        <v>25772</v>
      </c>
      <c r="BV15" s="96">
        <v>28948.9</v>
      </c>
      <c r="BW15" s="96">
        <v>1957.1</v>
      </c>
      <c r="BX15" s="96">
        <v>4594.3</v>
      </c>
      <c r="BY15" s="96">
        <v>7553.2</v>
      </c>
      <c r="BZ15" s="96">
        <v>9783.7000000000007</v>
      </c>
      <c r="CA15" s="96">
        <v>12457.1</v>
      </c>
      <c r="CB15" s="96">
        <v>15626.8</v>
      </c>
      <c r="CC15" s="96">
        <v>17715.3</v>
      </c>
      <c r="CD15" s="96">
        <v>20494.599999999999</v>
      </c>
      <c r="CE15" s="96">
        <v>23948.9</v>
      </c>
      <c r="CF15" s="96">
        <v>26927.5</v>
      </c>
      <c r="CG15" s="96">
        <v>30305</v>
      </c>
      <c r="CH15" s="96">
        <v>34205.9</v>
      </c>
      <c r="CI15" s="96">
        <v>2380</v>
      </c>
      <c r="CJ15" s="96">
        <v>5175.8</v>
      </c>
      <c r="CK15" s="96">
        <v>8690</v>
      </c>
      <c r="CL15" s="96">
        <v>10987.3</v>
      </c>
      <c r="CM15" s="96">
        <v>13968.6</v>
      </c>
      <c r="CN15" s="96">
        <v>16909.599999999999</v>
      </c>
      <c r="CO15" s="96">
        <v>19277.900000000001</v>
      </c>
      <c r="CP15" s="96">
        <v>21769.8</v>
      </c>
      <c r="CQ15" s="96">
        <v>25808</v>
      </c>
      <c r="CR15" s="96">
        <v>28972.1</v>
      </c>
      <c r="CS15" s="96">
        <v>32239.9</v>
      </c>
      <c r="CT15" s="96">
        <v>36394.699999999997</v>
      </c>
      <c r="CU15" s="96">
        <v>2295.1</v>
      </c>
      <c r="CV15" s="96">
        <v>5471.4</v>
      </c>
      <c r="CW15" s="96">
        <v>9681.7999999999993</v>
      </c>
      <c r="CX15" s="96">
        <v>11885.2</v>
      </c>
      <c r="CY15" s="96">
        <v>14379.7</v>
      </c>
      <c r="CZ15" s="96">
        <v>17604.7</v>
      </c>
      <c r="DA15" s="96">
        <v>20502.099999999999</v>
      </c>
      <c r="DB15" s="96">
        <v>23424.400000000001</v>
      </c>
      <c r="DC15" s="96">
        <v>27479.9</v>
      </c>
      <c r="DD15" s="96">
        <v>31618.2</v>
      </c>
      <c r="DE15" s="96">
        <v>35928.6</v>
      </c>
      <c r="DF15" s="96">
        <v>40919.1</v>
      </c>
      <c r="DG15" s="96">
        <v>2663.2</v>
      </c>
      <c r="DH15" s="96">
        <v>5859.4</v>
      </c>
      <c r="DI15" s="96">
        <v>10381.6</v>
      </c>
      <c r="DJ15" s="96">
        <v>14255.6</v>
      </c>
      <c r="DK15" s="96">
        <v>17828.900000000001</v>
      </c>
      <c r="DL15" s="96">
        <v>21628.7</v>
      </c>
      <c r="DM15" s="96">
        <v>24685.7</v>
      </c>
      <c r="DN15" s="96">
        <v>28428</v>
      </c>
      <c r="DO15" s="96">
        <v>33476</v>
      </c>
      <c r="DP15" s="96">
        <v>38495.199999999997</v>
      </c>
      <c r="DQ15" s="96">
        <v>43772.3</v>
      </c>
      <c r="DR15" s="96">
        <v>48973.4</v>
      </c>
      <c r="DS15" s="96">
        <v>3375.5</v>
      </c>
      <c r="DT15" s="96">
        <v>7597.2</v>
      </c>
      <c r="DU15" s="96">
        <v>10649.7</v>
      </c>
      <c r="DV15" s="96">
        <v>13380.8</v>
      </c>
      <c r="DW15" s="96">
        <v>16093.4</v>
      </c>
      <c r="DX15" s="96">
        <v>19076.900000000001</v>
      </c>
      <c r="DY15" s="96">
        <v>22029.5</v>
      </c>
      <c r="DZ15" s="96">
        <v>25529.5</v>
      </c>
      <c r="EA15" s="96">
        <v>29369.4</v>
      </c>
      <c r="EB15" s="96">
        <v>32958.400000000001</v>
      </c>
      <c r="EC15" s="96">
        <v>36462.800000000003</v>
      </c>
      <c r="ED15" s="96">
        <v>41441.5</v>
      </c>
      <c r="EE15" s="96">
        <v>2865.4</v>
      </c>
      <c r="EF15" s="96">
        <v>6817.8</v>
      </c>
      <c r="EG15" s="96">
        <v>11467.5</v>
      </c>
      <c r="EH15" s="96">
        <v>14859.6</v>
      </c>
      <c r="EI15" s="96">
        <v>19186.8</v>
      </c>
      <c r="EJ15" s="96">
        <v>23487.8</v>
      </c>
      <c r="EK15" s="96">
        <v>27106.2</v>
      </c>
      <c r="EL15" s="96">
        <v>31240.400000000001</v>
      </c>
      <c r="EM15" s="96">
        <v>36244.300000000003</v>
      </c>
      <c r="EN15" s="96">
        <v>41002.699999999997</v>
      </c>
      <c r="EO15" s="96">
        <v>46523.199999999997</v>
      </c>
      <c r="EP15" s="96">
        <v>52596.1</v>
      </c>
      <c r="EQ15" s="96">
        <v>3647.4</v>
      </c>
      <c r="ER15" s="96">
        <v>8430.9</v>
      </c>
      <c r="ES15" s="96">
        <v>13357.4</v>
      </c>
      <c r="ET15" s="96">
        <v>17915.5</v>
      </c>
      <c r="EU15" s="96">
        <v>23131</v>
      </c>
      <c r="EV15" s="96">
        <v>28254.6</v>
      </c>
      <c r="EW15" s="96">
        <v>32818.1</v>
      </c>
      <c r="EX15" s="96">
        <v>37989.4</v>
      </c>
      <c r="EY15" s="96">
        <v>43888.6</v>
      </c>
      <c r="EZ15" s="96">
        <v>49276.800000000003</v>
      </c>
      <c r="FA15" s="96">
        <v>55555.3</v>
      </c>
      <c r="FB15" s="96">
        <v>62435</v>
      </c>
      <c r="FC15" s="96">
        <v>4628.8999999999996</v>
      </c>
      <c r="FD15" s="96">
        <v>10003.4</v>
      </c>
      <c r="FE15" s="96">
        <v>16031</v>
      </c>
      <c r="FF15" s="96">
        <v>21274.1</v>
      </c>
      <c r="FG15" s="96">
        <v>26989.8</v>
      </c>
      <c r="FH15" s="96">
        <v>32411.9</v>
      </c>
      <c r="FI15" s="96">
        <v>36909.5</v>
      </c>
      <c r="FJ15" s="96">
        <v>41836.400000000001</v>
      </c>
      <c r="FK15" s="96">
        <v>47897.8</v>
      </c>
      <c r="FL15" s="96">
        <v>54287.199999999997</v>
      </c>
      <c r="FM15" s="96">
        <v>60080.5</v>
      </c>
      <c r="FN15" s="96">
        <v>66910.3</v>
      </c>
    </row>
    <row r="16" spans="1:170" ht="35.1" customHeight="1" x14ac:dyDescent="0.25">
      <c r="A16" s="116"/>
      <c r="B16" s="53" t="str">
        <f>IF('0'!A1=1,"виробництво гумових і пластмасових виробів, іншої неметалевої мінеральної продукції","manufacture of rubber and plastics products, and other non-metallic mineral products")</f>
        <v>виробництво гумових і пластмасових виробів, іншої неметалевої мінеральної продукції</v>
      </c>
      <c r="C16" s="98">
        <v>128003.3</v>
      </c>
      <c r="D16" s="98">
        <v>146239.4</v>
      </c>
      <c r="E16" s="96">
        <v>8819.5</v>
      </c>
      <c r="F16" s="96">
        <v>12995.2</v>
      </c>
      <c r="G16" s="96">
        <v>17856.8</v>
      </c>
      <c r="H16" s="96">
        <v>22391.3</v>
      </c>
      <c r="I16" s="96">
        <v>27469.9</v>
      </c>
      <c r="J16" s="96">
        <v>32477.1</v>
      </c>
      <c r="K16" s="96">
        <v>37240.699999999997</v>
      </c>
      <c r="L16" s="96">
        <v>42082.6</v>
      </c>
      <c r="M16" s="96">
        <v>46234.1</v>
      </c>
      <c r="N16" s="96">
        <v>49399.5</v>
      </c>
      <c r="O16" s="96">
        <v>2453.6</v>
      </c>
      <c r="P16" s="96">
        <v>5574.3</v>
      </c>
      <c r="Q16" s="96">
        <v>9232.9</v>
      </c>
      <c r="R16" s="96">
        <v>13970.3</v>
      </c>
      <c r="S16" s="96">
        <v>18550.599999999999</v>
      </c>
      <c r="T16" s="96">
        <v>23348.5</v>
      </c>
      <c r="U16" s="96">
        <v>28780</v>
      </c>
      <c r="V16" s="96">
        <v>33972.400000000001</v>
      </c>
      <c r="W16" s="96">
        <v>38784</v>
      </c>
      <c r="X16" s="96">
        <v>43680.800000000003</v>
      </c>
      <c r="Y16" s="96">
        <v>47942.8</v>
      </c>
      <c r="Z16" s="96">
        <v>51587.1</v>
      </c>
      <c r="AA16" s="96">
        <v>2298.1</v>
      </c>
      <c r="AB16" s="96">
        <v>5481</v>
      </c>
      <c r="AC16" s="96">
        <v>9717.9</v>
      </c>
      <c r="AD16" s="96">
        <v>14679.9</v>
      </c>
      <c r="AE16" s="96">
        <v>19734</v>
      </c>
      <c r="AF16" s="96">
        <v>24858.3</v>
      </c>
      <c r="AG16" s="96">
        <v>30303.200000000001</v>
      </c>
      <c r="AH16" s="96">
        <v>35661.300000000003</v>
      </c>
      <c r="AI16" s="96">
        <v>41280.300000000003</v>
      </c>
      <c r="AJ16" s="96">
        <v>46799.6</v>
      </c>
      <c r="AK16" s="96">
        <v>51699.8</v>
      </c>
      <c r="AL16" s="96">
        <v>56423.199999999997</v>
      </c>
      <c r="AM16" s="96">
        <v>2861.8</v>
      </c>
      <c r="AN16" s="96">
        <v>7553.4</v>
      </c>
      <c r="AO16" s="96">
        <v>13663</v>
      </c>
      <c r="AP16" s="96">
        <v>19691.400000000001</v>
      </c>
      <c r="AQ16" s="96">
        <v>25918</v>
      </c>
      <c r="AR16" s="96">
        <v>32665.599999999999</v>
      </c>
      <c r="AS16" s="96">
        <v>40307.699999999997</v>
      </c>
      <c r="AT16" s="96">
        <v>47395.5</v>
      </c>
      <c r="AU16" s="96">
        <v>54825.2</v>
      </c>
      <c r="AV16" s="96">
        <v>62038.8</v>
      </c>
      <c r="AW16" s="96">
        <v>68706.399999999994</v>
      </c>
      <c r="AX16" s="96">
        <v>75361</v>
      </c>
      <c r="AY16" s="96">
        <v>3605.7</v>
      </c>
      <c r="AZ16" s="96">
        <v>9281.1</v>
      </c>
      <c r="BA16" s="96">
        <v>16016.2</v>
      </c>
      <c r="BB16" s="96">
        <v>23548.2</v>
      </c>
      <c r="BC16" s="96">
        <v>30932.400000000001</v>
      </c>
      <c r="BD16" s="96">
        <v>39005.4</v>
      </c>
      <c r="BE16" s="96">
        <v>47722.3</v>
      </c>
      <c r="BF16" s="96">
        <v>56716.5</v>
      </c>
      <c r="BG16" s="96">
        <v>65927.3</v>
      </c>
      <c r="BH16" s="96">
        <v>74394.3</v>
      </c>
      <c r="BI16" s="96">
        <v>82466.8</v>
      </c>
      <c r="BJ16" s="96">
        <v>90192.3</v>
      </c>
      <c r="BK16" s="96">
        <v>4839.3999999999996</v>
      </c>
      <c r="BL16" s="96">
        <v>10946.8</v>
      </c>
      <c r="BM16" s="96">
        <v>19575.400000000001</v>
      </c>
      <c r="BN16" s="96">
        <v>27932.7</v>
      </c>
      <c r="BO16" s="96">
        <v>37766.199999999997</v>
      </c>
      <c r="BP16" s="96">
        <v>47894.400000000001</v>
      </c>
      <c r="BQ16" s="96">
        <v>58267.7</v>
      </c>
      <c r="BR16" s="96">
        <v>68976.2</v>
      </c>
      <c r="BS16" s="96">
        <v>79701.100000000006</v>
      </c>
      <c r="BT16" s="96">
        <v>90045.6</v>
      </c>
      <c r="BU16" s="96">
        <v>100298.5</v>
      </c>
      <c r="BV16" s="96">
        <v>109572.3</v>
      </c>
      <c r="BW16" s="96">
        <v>6832.2</v>
      </c>
      <c r="BX16" s="96">
        <v>14540.8</v>
      </c>
      <c r="BY16" s="96">
        <v>22803.3</v>
      </c>
      <c r="BZ16" s="96">
        <v>32529.7</v>
      </c>
      <c r="CA16" s="96">
        <v>45020.100000000006</v>
      </c>
      <c r="CB16" s="96">
        <v>57520.2</v>
      </c>
      <c r="CC16" s="96">
        <v>70398.7</v>
      </c>
      <c r="CD16" s="96">
        <v>83834.100000000006</v>
      </c>
      <c r="CE16" s="96">
        <v>96645.4</v>
      </c>
      <c r="CF16" s="96">
        <v>110113.70000000001</v>
      </c>
      <c r="CG16" s="96">
        <v>121990.39999999999</v>
      </c>
      <c r="CH16" s="96">
        <v>131734.39999999999</v>
      </c>
      <c r="CI16" s="96">
        <v>7040.7</v>
      </c>
      <c r="CJ16" s="96">
        <v>15915.599999999999</v>
      </c>
      <c r="CK16" s="96">
        <v>26811.199999999997</v>
      </c>
      <c r="CL16" s="96">
        <v>38909.599999999999</v>
      </c>
      <c r="CM16" s="96">
        <v>51942</v>
      </c>
      <c r="CN16" s="96">
        <v>64398.5</v>
      </c>
      <c r="CO16" s="96">
        <v>78915.899999999994</v>
      </c>
      <c r="CP16" s="96">
        <v>92912.5</v>
      </c>
      <c r="CQ16" s="96">
        <v>106268</v>
      </c>
      <c r="CR16" s="96">
        <v>119826.5</v>
      </c>
      <c r="CS16" s="96">
        <v>131602.70000000001</v>
      </c>
      <c r="CT16" s="96">
        <v>141864.5</v>
      </c>
      <c r="CU16" s="96">
        <v>7413.9</v>
      </c>
      <c r="CV16" s="96">
        <v>16482.7</v>
      </c>
      <c r="CW16" s="96">
        <v>27907.3</v>
      </c>
      <c r="CX16" s="96">
        <v>38396</v>
      </c>
      <c r="CY16" s="96">
        <v>50631.5</v>
      </c>
      <c r="CZ16" s="96">
        <v>64042.6</v>
      </c>
      <c r="DA16" s="96">
        <v>79892.100000000006</v>
      </c>
      <c r="DB16" s="96">
        <v>94712.6</v>
      </c>
      <c r="DC16" s="96">
        <v>110616</v>
      </c>
      <c r="DD16" s="96">
        <v>126938.6</v>
      </c>
      <c r="DE16" s="96">
        <v>142503.6</v>
      </c>
      <c r="DF16" s="96">
        <v>156188.6</v>
      </c>
      <c r="DG16" s="96">
        <v>7497</v>
      </c>
      <c r="DH16" s="96">
        <v>16759.7</v>
      </c>
      <c r="DI16" s="96">
        <v>30075.3</v>
      </c>
      <c r="DJ16" s="96">
        <v>47090.2</v>
      </c>
      <c r="DK16" s="96">
        <v>63769.7</v>
      </c>
      <c r="DL16" s="96">
        <v>83820.399999999994</v>
      </c>
      <c r="DM16" s="96">
        <v>105002.9</v>
      </c>
      <c r="DN16" s="96">
        <v>125875.9</v>
      </c>
      <c r="DO16" s="96">
        <v>146684.9</v>
      </c>
      <c r="DP16" s="96">
        <v>166747.20000000001</v>
      </c>
      <c r="DQ16" s="96">
        <v>186815</v>
      </c>
      <c r="DR16" s="96">
        <v>205039.4</v>
      </c>
      <c r="DS16" s="96">
        <v>11684.7</v>
      </c>
      <c r="DT16" s="96">
        <v>22333.599999999999</v>
      </c>
      <c r="DU16" s="96">
        <v>25797.8</v>
      </c>
      <c r="DV16" s="96">
        <v>31763.1</v>
      </c>
      <c r="DW16" s="96">
        <v>41620.300000000003</v>
      </c>
      <c r="DX16" s="96">
        <v>52495.8</v>
      </c>
      <c r="DY16" s="96">
        <v>63794</v>
      </c>
      <c r="DZ16" s="96">
        <v>76736</v>
      </c>
      <c r="EA16" s="96">
        <v>89567.2</v>
      </c>
      <c r="EB16" s="96">
        <v>101648.7</v>
      </c>
      <c r="EC16" s="96">
        <v>113320.5</v>
      </c>
      <c r="ED16" s="96">
        <v>124573.4</v>
      </c>
      <c r="EE16" s="96">
        <v>8480.6</v>
      </c>
      <c r="EF16" s="96">
        <v>17540</v>
      </c>
      <c r="EG16" s="96">
        <v>30655.200000000001</v>
      </c>
      <c r="EH16" s="96">
        <v>43274.3</v>
      </c>
      <c r="EI16" s="96">
        <v>59052.1</v>
      </c>
      <c r="EJ16" s="96">
        <v>75470.2</v>
      </c>
      <c r="EK16" s="96">
        <v>92407.9</v>
      </c>
      <c r="EL16" s="96">
        <v>110658.9</v>
      </c>
      <c r="EM16" s="96">
        <v>128145.8</v>
      </c>
      <c r="EN16" s="96">
        <v>145951.79999999999</v>
      </c>
      <c r="EO16" s="96">
        <v>161734.20000000001</v>
      </c>
      <c r="EP16" s="96">
        <v>175842.5</v>
      </c>
      <c r="EQ16" s="96">
        <v>10466.6</v>
      </c>
      <c r="ER16" s="96">
        <v>23401.1</v>
      </c>
      <c r="ES16" s="96">
        <v>38762.400000000001</v>
      </c>
      <c r="ET16" s="96">
        <v>56705</v>
      </c>
      <c r="EU16" s="96">
        <v>74494.7</v>
      </c>
      <c r="EV16" s="96">
        <v>91166.2</v>
      </c>
      <c r="EW16" s="96">
        <v>109664</v>
      </c>
      <c r="EX16" s="96">
        <v>128075</v>
      </c>
      <c r="EY16" s="96">
        <v>146366.70000000001</v>
      </c>
      <c r="EZ16" s="96">
        <v>165718.70000000001</v>
      </c>
      <c r="FA16" s="96">
        <v>183092.5</v>
      </c>
      <c r="FB16" s="96">
        <v>199502.9</v>
      </c>
      <c r="FC16" s="96">
        <v>12827.4</v>
      </c>
      <c r="FD16" s="96">
        <v>26279.7</v>
      </c>
      <c r="FE16" s="96">
        <v>42415.8</v>
      </c>
      <c r="FF16" s="96">
        <v>59769.8</v>
      </c>
      <c r="FG16" s="96">
        <v>79332.5</v>
      </c>
      <c r="FH16" s="96">
        <v>99368.3</v>
      </c>
      <c r="FI16" s="96">
        <v>121847.7</v>
      </c>
      <c r="FJ16" s="96">
        <v>142769.60000000001</v>
      </c>
      <c r="FK16" s="96">
        <v>164541.1</v>
      </c>
      <c r="FL16" s="96">
        <v>185831.1</v>
      </c>
      <c r="FM16" s="96">
        <v>204107</v>
      </c>
      <c r="FN16" s="96">
        <v>223494.6</v>
      </c>
    </row>
    <row r="17" spans="1:170" ht="35.1" customHeight="1" x14ac:dyDescent="0.25">
      <c r="A17" s="116"/>
      <c r="B17" s="53" t="str">
        <f>IF('0'!A1=1,"металургійне виробництво, виробництво готових металевих виробів, крім машин і устаткування","manufacture of basic metals, manufacture of fabricated metal products, except machinery and equipment")</f>
        <v>металургійне виробництво, виробництво готових металевих виробів, крім машин і устаткування</v>
      </c>
      <c r="C17" s="96">
        <v>16899.599999999999</v>
      </c>
      <c r="D17" s="96">
        <v>33383.699999999997</v>
      </c>
      <c r="E17" s="96">
        <v>52804.800000000003</v>
      </c>
      <c r="F17" s="96">
        <v>72250</v>
      </c>
      <c r="G17" s="96">
        <v>92645</v>
      </c>
      <c r="H17" s="96">
        <v>110773.2</v>
      </c>
      <c r="I17" s="96">
        <v>127603.1</v>
      </c>
      <c r="J17" s="96">
        <v>144764</v>
      </c>
      <c r="K17" s="96">
        <v>161746</v>
      </c>
      <c r="L17" s="96">
        <v>178912.2</v>
      </c>
      <c r="M17" s="96">
        <v>195055.5</v>
      </c>
      <c r="N17" s="96">
        <v>210486</v>
      </c>
      <c r="O17" s="96">
        <v>15030.6</v>
      </c>
      <c r="P17" s="96">
        <v>30539</v>
      </c>
      <c r="Q17" s="96">
        <v>48333.8</v>
      </c>
      <c r="R17" s="96">
        <v>66115.8</v>
      </c>
      <c r="S17" s="96">
        <v>83205.899999999994</v>
      </c>
      <c r="T17" s="96">
        <v>99705.9</v>
      </c>
      <c r="U17" s="96">
        <v>115651.1</v>
      </c>
      <c r="V17" s="96">
        <v>132457.1</v>
      </c>
      <c r="W17" s="96">
        <v>148829</v>
      </c>
      <c r="X17" s="96">
        <v>164409.29999999999</v>
      </c>
      <c r="Y17" s="96">
        <v>181246.5</v>
      </c>
      <c r="Z17" s="96">
        <v>197007.4</v>
      </c>
      <c r="AA17" s="96">
        <v>13334.6</v>
      </c>
      <c r="AB17" s="96">
        <v>28089.4</v>
      </c>
      <c r="AC17" s="96">
        <v>47844.2</v>
      </c>
      <c r="AD17" s="96">
        <v>68270.8</v>
      </c>
      <c r="AE17" s="96">
        <v>91805.6</v>
      </c>
      <c r="AF17" s="96">
        <v>114963.8</v>
      </c>
      <c r="AG17" s="96">
        <v>135713.29999999999</v>
      </c>
      <c r="AH17" s="96">
        <v>153291.79999999999</v>
      </c>
      <c r="AI17" s="96">
        <v>171454.9</v>
      </c>
      <c r="AJ17" s="96">
        <v>189184.8</v>
      </c>
      <c r="AK17" s="96">
        <v>208137.60000000001</v>
      </c>
      <c r="AL17" s="96">
        <v>227547.4</v>
      </c>
      <c r="AM17" s="96">
        <v>16468.900000000001</v>
      </c>
      <c r="AN17" s="96">
        <v>39936.9</v>
      </c>
      <c r="AO17" s="96">
        <v>64243</v>
      </c>
      <c r="AP17" s="96">
        <v>89292.6</v>
      </c>
      <c r="AQ17" s="96">
        <v>112129.5</v>
      </c>
      <c r="AR17" s="96">
        <v>135694.5</v>
      </c>
      <c r="AS17" s="96">
        <v>160186.20000000001</v>
      </c>
      <c r="AT17" s="96">
        <v>182384.5</v>
      </c>
      <c r="AU17" s="96">
        <v>205174.39999999999</v>
      </c>
      <c r="AV17" s="96">
        <v>226051.7</v>
      </c>
      <c r="AW17" s="96">
        <v>246374.7</v>
      </c>
      <c r="AX17" s="96">
        <v>266610.7</v>
      </c>
      <c r="AY17" s="96">
        <v>15298.4</v>
      </c>
      <c r="AZ17" s="96">
        <v>35320.400000000001</v>
      </c>
      <c r="BA17" s="96">
        <v>58889.2</v>
      </c>
      <c r="BB17" s="96">
        <v>84241.5</v>
      </c>
      <c r="BC17" s="96">
        <v>112283.7</v>
      </c>
      <c r="BD17" s="96">
        <v>137374.39999999999</v>
      </c>
      <c r="BE17" s="96">
        <v>163129.20000000001</v>
      </c>
      <c r="BF17" s="96">
        <v>190442</v>
      </c>
      <c r="BG17" s="96">
        <v>218027.4</v>
      </c>
      <c r="BH17" s="96">
        <v>244393.8</v>
      </c>
      <c r="BI17" s="96">
        <v>272783</v>
      </c>
      <c r="BJ17" s="96">
        <v>302957.90000000002</v>
      </c>
      <c r="BK17" s="96">
        <v>27163</v>
      </c>
      <c r="BL17" s="96">
        <v>58033.9</v>
      </c>
      <c r="BM17" s="96">
        <v>88917.6</v>
      </c>
      <c r="BN17" s="96">
        <v>118324.3</v>
      </c>
      <c r="BO17" s="96">
        <v>149034.1</v>
      </c>
      <c r="BP17" s="96">
        <v>179522.2</v>
      </c>
      <c r="BQ17" s="96">
        <v>210375.7</v>
      </c>
      <c r="BR17" s="96">
        <v>241799.3</v>
      </c>
      <c r="BS17" s="96">
        <v>275217.90000000002</v>
      </c>
      <c r="BT17" s="96">
        <v>310929.09999999998</v>
      </c>
      <c r="BU17" s="96">
        <v>348020.2</v>
      </c>
      <c r="BV17" s="96">
        <v>391164.9</v>
      </c>
      <c r="BW17" s="96">
        <v>38782.300000000003</v>
      </c>
      <c r="BX17" s="96">
        <v>75358.3</v>
      </c>
      <c r="BY17" s="96">
        <v>114875</v>
      </c>
      <c r="BZ17" s="96">
        <v>152914.6</v>
      </c>
      <c r="CA17" s="96">
        <v>191987.6</v>
      </c>
      <c r="CB17" s="96">
        <v>231994.3</v>
      </c>
      <c r="CC17" s="96">
        <v>271899.09999999998</v>
      </c>
      <c r="CD17" s="96">
        <v>309116.40000000002</v>
      </c>
      <c r="CE17" s="96">
        <v>348379.4</v>
      </c>
      <c r="CF17" s="96">
        <v>387907.8</v>
      </c>
      <c r="CG17" s="96">
        <v>424988.9</v>
      </c>
      <c r="CH17" s="96">
        <v>463844.5</v>
      </c>
      <c r="CI17" s="96">
        <v>34318.5</v>
      </c>
      <c r="CJ17" s="96">
        <v>67237.8</v>
      </c>
      <c r="CK17" s="96">
        <v>105928</v>
      </c>
      <c r="CL17" s="96">
        <v>142358.39999999999</v>
      </c>
      <c r="CM17" s="96">
        <v>180844.7</v>
      </c>
      <c r="CN17" s="96">
        <v>217930</v>
      </c>
      <c r="CO17" s="96">
        <v>250529.7</v>
      </c>
      <c r="CP17" s="96">
        <v>283016.3</v>
      </c>
      <c r="CQ17" s="96">
        <v>313482.40000000002</v>
      </c>
      <c r="CR17" s="96">
        <v>342645.3</v>
      </c>
      <c r="CS17" s="96">
        <v>367889.7</v>
      </c>
      <c r="CT17" s="96">
        <v>395136.8</v>
      </c>
      <c r="CU17" s="96">
        <v>26619.9</v>
      </c>
      <c r="CV17" s="96">
        <v>54996.800000000003</v>
      </c>
      <c r="CW17" s="96">
        <v>85504.8</v>
      </c>
      <c r="CX17" s="96">
        <v>111506.7</v>
      </c>
      <c r="CY17" s="96">
        <v>139954.29999999999</v>
      </c>
      <c r="CZ17" s="96">
        <v>169949.7</v>
      </c>
      <c r="DA17" s="96">
        <v>200385.3</v>
      </c>
      <c r="DB17" s="96">
        <v>232156.3</v>
      </c>
      <c r="DC17" s="96">
        <v>265816.8</v>
      </c>
      <c r="DD17" s="96">
        <v>299091.20000000001</v>
      </c>
      <c r="DE17" s="96">
        <v>332531.90000000002</v>
      </c>
      <c r="DF17" s="96">
        <v>371655.4</v>
      </c>
      <c r="DG17" s="96">
        <v>34272.800000000003</v>
      </c>
      <c r="DH17" s="96">
        <v>75330.3</v>
      </c>
      <c r="DI17" s="96">
        <v>125060.5</v>
      </c>
      <c r="DJ17" s="96">
        <v>178006</v>
      </c>
      <c r="DK17" s="96">
        <v>233098.1</v>
      </c>
      <c r="DL17" s="96">
        <v>294853.2</v>
      </c>
      <c r="DM17" s="96">
        <v>351903.7</v>
      </c>
      <c r="DN17" s="96">
        <v>413494.9</v>
      </c>
      <c r="DO17" s="96">
        <v>473095.9</v>
      </c>
      <c r="DP17" s="96">
        <v>527065.59999999998</v>
      </c>
      <c r="DQ17" s="96">
        <v>581684.80000000005</v>
      </c>
      <c r="DR17" s="96">
        <v>640193.1</v>
      </c>
      <c r="DS17" s="96">
        <v>54705.8</v>
      </c>
      <c r="DT17" s="96">
        <v>95485.6</v>
      </c>
      <c r="DU17" s="96">
        <v>107435.6</v>
      </c>
      <c r="DV17" s="96">
        <v>126606.39999999999</v>
      </c>
      <c r="DW17" s="96">
        <v>150639.70000000001</v>
      </c>
      <c r="DX17" s="96">
        <v>174053.5</v>
      </c>
      <c r="DY17" s="96">
        <v>192266.2</v>
      </c>
      <c r="DZ17" s="96">
        <v>212564.1</v>
      </c>
      <c r="EA17" s="96">
        <v>234572.2</v>
      </c>
      <c r="EB17" s="96">
        <v>256264.7</v>
      </c>
      <c r="EC17" s="96">
        <v>275775.90000000002</v>
      </c>
      <c r="ED17" s="96">
        <v>291326.09999999998</v>
      </c>
      <c r="EE17" s="96">
        <v>18070.7</v>
      </c>
      <c r="EF17" s="96">
        <v>39499.699999999997</v>
      </c>
      <c r="EG17" s="96">
        <v>66369.600000000006</v>
      </c>
      <c r="EH17" s="96">
        <v>93205.6</v>
      </c>
      <c r="EI17" s="96">
        <v>122997.4</v>
      </c>
      <c r="EJ17" s="96">
        <v>151560.70000000001</v>
      </c>
      <c r="EK17" s="96">
        <v>176829.3</v>
      </c>
      <c r="EL17" s="96">
        <v>204080.9</v>
      </c>
      <c r="EM17" s="96">
        <v>230451.1</v>
      </c>
      <c r="EN17" s="96">
        <v>256320.9</v>
      </c>
      <c r="EO17" s="96">
        <v>282616.5</v>
      </c>
      <c r="EP17" s="96">
        <v>311482.8</v>
      </c>
      <c r="EQ17" s="96">
        <v>25743.200000000001</v>
      </c>
      <c r="ER17" s="96">
        <v>53294.6</v>
      </c>
      <c r="ES17" s="96">
        <v>84125</v>
      </c>
      <c r="ET17" s="96">
        <v>117032.5</v>
      </c>
      <c r="EU17" s="96">
        <v>151723.5</v>
      </c>
      <c r="EV17" s="96">
        <v>188074.4</v>
      </c>
      <c r="EW17" s="96">
        <v>226244.7</v>
      </c>
      <c r="EX17" s="96">
        <v>264966.8</v>
      </c>
      <c r="EY17" s="96">
        <v>305974.90000000002</v>
      </c>
      <c r="EZ17" s="96">
        <v>341753.9</v>
      </c>
      <c r="FA17" s="96">
        <v>377951.9</v>
      </c>
      <c r="FB17" s="96">
        <v>416488.5</v>
      </c>
      <c r="FC17" s="96">
        <v>32574.3</v>
      </c>
      <c r="FD17" s="96">
        <v>63435.8</v>
      </c>
      <c r="FE17" s="96">
        <v>101069.6</v>
      </c>
      <c r="FF17" s="96">
        <v>139910.20000000001</v>
      </c>
      <c r="FG17" s="96">
        <v>179496</v>
      </c>
      <c r="FH17" s="96">
        <v>218558.7</v>
      </c>
      <c r="FI17" s="96">
        <v>254627.20000000001</v>
      </c>
      <c r="FJ17" s="96">
        <v>294175.5</v>
      </c>
      <c r="FK17" s="96">
        <v>334960</v>
      </c>
      <c r="FL17" s="96">
        <v>376300.9</v>
      </c>
      <c r="FM17" s="96">
        <v>416715.1</v>
      </c>
      <c r="FN17" s="96">
        <v>454759.7</v>
      </c>
    </row>
    <row r="18" spans="1:170" ht="35.1" customHeight="1" x14ac:dyDescent="0.25">
      <c r="A18" s="116"/>
      <c r="B18" s="53" t="str">
        <f>IF('0'!A1=1,"машинобудування","Engineering")</f>
        <v>машинобудування</v>
      </c>
      <c r="C18" s="96">
        <v>8102.2</v>
      </c>
      <c r="D18" s="96">
        <v>16638.8</v>
      </c>
      <c r="E18" s="96">
        <v>27278.3</v>
      </c>
      <c r="F18" s="96">
        <v>37746.300000000003</v>
      </c>
      <c r="G18" s="96">
        <v>48643.7</v>
      </c>
      <c r="H18" s="96">
        <v>59216.2</v>
      </c>
      <c r="I18" s="96">
        <v>69744.899999999994</v>
      </c>
      <c r="J18" s="96">
        <v>80604.100000000006</v>
      </c>
      <c r="K18" s="96">
        <v>90275.7</v>
      </c>
      <c r="L18" s="96">
        <v>101317.4</v>
      </c>
      <c r="M18" s="96">
        <v>111502.8</v>
      </c>
      <c r="N18" s="96">
        <v>124245.8</v>
      </c>
      <c r="O18" s="96">
        <v>7129.3</v>
      </c>
      <c r="P18" s="96">
        <v>15217.6</v>
      </c>
      <c r="Q18" s="96">
        <v>24137.200000000001</v>
      </c>
      <c r="R18" s="96">
        <v>34462</v>
      </c>
      <c r="S18" s="96">
        <v>43075.3</v>
      </c>
      <c r="T18" s="96">
        <v>52237.4</v>
      </c>
      <c r="U18" s="96">
        <v>61823.9</v>
      </c>
      <c r="V18" s="96">
        <v>71390.5</v>
      </c>
      <c r="W18" s="96">
        <v>80578.5</v>
      </c>
      <c r="X18" s="96">
        <v>89619.8</v>
      </c>
      <c r="Y18" s="96">
        <v>97871.1</v>
      </c>
      <c r="Z18" s="96">
        <v>109021.2</v>
      </c>
      <c r="AA18" s="96">
        <v>5037.6000000000004</v>
      </c>
      <c r="AB18" s="96">
        <v>11176.9</v>
      </c>
      <c r="AC18" s="96">
        <v>19775.5</v>
      </c>
      <c r="AD18" s="96">
        <v>28795.4</v>
      </c>
      <c r="AE18" s="96">
        <v>37231.4</v>
      </c>
      <c r="AF18" s="96">
        <v>45597.2</v>
      </c>
      <c r="AG18" s="96">
        <v>53429.5</v>
      </c>
      <c r="AH18" s="96">
        <v>60674.8</v>
      </c>
      <c r="AI18" s="96">
        <v>68221.100000000006</v>
      </c>
      <c r="AJ18" s="96">
        <v>75881.8</v>
      </c>
      <c r="AK18" s="96">
        <v>83593.8</v>
      </c>
      <c r="AL18" s="96">
        <v>94088.4</v>
      </c>
      <c r="AM18" s="96">
        <v>4331.3999999999996</v>
      </c>
      <c r="AN18" s="96">
        <v>11069.5</v>
      </c>
      <c r="AO18" s="96">
        <v>19962.599999999999</v>
      </c>
      <c r="AP18" s="96">
        <v>28343.9</v>
      </c>
      <c r="AQ18" s="96">
        <v>36240.400000000001</v>
      </c>
      <c r="AR18" s="96">
        <v>44550.9</v>
      </c>
      <c r="AS18" s="96">
        <v>53331.4</v>
      </c>
      <c r="AT18" s="96">
        <v>61680.4</v>
      </c>
      <c r="AU18" s="96">
        <v>72088.800000000003</v>
      </c>
      <c r="AV18" s="96">
        <v>80793.399999999994</v>
      </c>
      <c r="AW18" s="96">
        <v>91602.8</v>
      </c>
      <c r="AX18" s="96">
        <v>103708.1</v>
      </c>
      <c r="AY18" s="96">
        <v>5196.6000000000004</v>
      </c>
      <c r="AZ18" s="96">
        <v>12999.6</v>
      </c>
      <c r="BA18" s="96">
        <v>22962.2</v>
      </c>
      <c r="BB18" s="96">
        <v>32480.1</v>
      </c>
      <c r="BC18" s="96">
        <v>40976.400000000001</v>
      </c>
      <c r="BD18" s="96">
        <v>51002.5</v>
      </c>
      <c r="BE18" s="96">
        <v>59601.9</v>
      </c>
      <c r="BF18" s="96">
        <v>68965.600000000006</v>
      </c>
      <c r="BG18" s="96">
        <v>79929.899999999994</v>
      </c>
      <c r="BH18" s="96">
        <v>91108.1</v>
      </c>
      <c r="BI18" s="96">
        <v>101463.9</v>
      </c>
      <c r="BJ18" s="96">
        <v>116367.3</v>
      </c>
      <c r="BK18" s="96">
        <v>8232.1</v>
      </c>
      <c r="BL18" s="96">
        <v>18339.2</v>
      </c>
      <c r="BM18" s="96">
        <v>31231.9</v>
      </c>
      <c r="BN18" s="96">
        <v>41386.199999999997</v>
      </c>
      <c r="BO18" s="96">
        <v>52129.7</v>
      </c>
      <c r="BP18" s="96">
        <v>64689.4</v>
      </c>
      <c r="BQ18" s="96">
        <v>76321.399999999994</v>
      </c>
      <c r="BR18" s="96">
        <v>87522.5</v>
      </c>
      <c r="BS18" s="96">
        <v>101020</v>
      </c>
      <c r="BT18" s="96">
        <v>114833.5</v>
      </c>
      <c r="BU18" s="96">
        <v>130105.5</v>
      </c>
      <c r="BV18" s="96">
        <v>150417</v>
      </c>
      <c r="BW18" s="96">
        <v>12949.8</v>
      </c>
      <c r="BX18" s="96">
        <v>25174.9</v>
      </c>
      <c r="BY18" s="96">
        <v>38334.6</v>
      </c>
      <c r="BZ18" s="96">
        <v>52317.1</v>
      </c>
      <c r="CA18" s="96">
        <v>67466.899999999994</v>
      </c>
      <c r="CB18" s="96">
        <v>82414.899999999994</v>
      </c>
      <c r="CC18" s="96">
        <v>97473.2</v>
      </c>
      <c r="CD18" s="96">
        <v>112327.4</v>
      </c>
      <c r="CE18" s="96">
        <v>127741.5</v>
      </c>
      <c r="CF18" s="96">
        <v>145881.79999999999</v>
      </c>
      <c r="CG18" s="96">
        <v>163096.79999999999</v>
      </c>
      <c r="CH18" s="96">
        <v>182103.1</v>
      </c>
      <c r="CI18" s="96">
        <v>11815.7</v>
      </c>
      <c r="CJ18" s="96">
        <v>25355.5</v>
      </c>
      <c r="CK18" s="96">
        <v>42688.1</v>
      </c>
      <c r="CL18" s="96">
        <v>57385.7</v>
      </c>
      <c r="CM18" s="96">
        <v>72907.399999999994</v>
      </c>
      <c r="CN18" s="96">
        <v>88224.8</v>
      </c>
      <c r="CO18" s="96">
        <v>105621.8</v>
      </c>
      <c r="CP18" s="96">
        <v>120595.5</v>
      </c>
      <c r="CQ18" s="96">
        <v>136867.79999999999</v>
      </c>
      <c r="CR18" s="96">
        <v>153197.4</v>
      </c>
      <c r="CS18" s="96">
        <v>169544.2</v>
      </c>
      <c r="CT18" s="96">
        <v>188082.3</v>
      </c>
      <c r="CU18" s="96">
        <v>10499.5</v>
      </c>
      <c r="CV18" s="96">
        <v>22821.3</v>
      </c>
      <c r="CW18" s="96">
        <v>36484.199999999997</v>
      </c>
      <c r="CX18" s="96">
        <v>48556.9</v>
      </c>
      <c r="CY18" s="96">
        <v>60116.4</v>
      </c>
      <c r="CZ18" s="96">
        <v>74237</v>
      </c>
      <c r="DA18" s="96">
        <v>87330</v>
      </c>
      <c r="DB18" s="96">
        <v>103754.9</v>
      </c>
      <c r="DC18" s="96">
        <v>119420.3</v>
      </c>
      <c r="DD18" s="96">
        <v>135405</v>
      </c>
      <c r="DE18" s="96">
        <v>151622.1</v>
      </c>
      <c r="DF18" s="96">
        <v>173078</v>
      </c>
      <c r="DG18" s="96">
        <v>10978.4</v>
      </c>
      <c r="DH18" s="96">
        <v>23744.400000000001</v>
      </c>
      <c r="DI18" s="96">
        <v>41614.300000000003</v>
      </c>
      <c r="DJ18" s="96">
        <v>58037.8</v>
      </c>
      <c r="DK18" s="96">
        <v>73783</v>
      </c>
      <c r="DL18" s="96">
        <v>91240.4</v>
      </c>
      <c r="DM18" s="96">
        <v>108084.4</v>
      </c>
      <c r="DN18" s="96">
        <v>123573.1</v>
      </c>
      <c r="DO18" s="96">
        <v>142551</v>
      </c>
      <c r="DP18" s="96">
        <v>158897.1</v>
      </c>
      <c r="DQ18" s="96">
        <v>178448.2</v>
      </c>
      <c r="DR18" s="96">
        <v>204852.2</v>
      </c>
      <c r="DS18" s="96">
        <v>14035.1</v>
      </c>
      <c r="DT18" s="96">
        <v>27277.5</v>
      </c>
      <c r="DU18" s="96">
        <v>34009.9</v>
      </c>
      <c r="DV18" s="96">
        <v>43513.5</v>
      </c>
      <c r="DW18" s="96">
        <v>53277.3</v>
      </c>
      <c r="DX18" s="96">
        <v>63894.3</v>
      </c>
      <c r="DY18" s="96">
        <v>74777.399999999994</v>
      </c>
      <c r="DZ18" s="96">
        <v>88747.8</v>
      </c>
      <c r="EA18" s="96">
        <v>102770.5</v>
      </c>
      <c r="EB18" s="96">
        <v>116476.6</v>
      </c>
      <c r="EC18" s="96">
        <v>132788</v>
      </c>
      <c r="ED18" s="96">
        <v>152924.4</v>
      </c>
      <c r="EE18" s="96">
        <v>12520.3</v>
      </c>
      <c r="EF18" s="96">
        <v>27375.1</v>
      </c>
      <c r="EG18" s="96">
        <v>46235</v>
      </c>
      <c r="EH18" s="96">
        <v>63309.2</v>
      </c>
      <c r="EI18" s="96">
        <v>81574.5</v>
      </c>
      <c r="EJ18" s="96">
        <v>102714</v>
      </c>
      <c r="EK18" s="96">
        <v>122314.2</v>
      </c>
      <c r="EL18" s="96">
        <v>141188.5</v>
      </c>
      <c r="EM18" s="96">
        <v>160798.29999999999</v>
      </c>
      <c r="EN18" s="96">
        <v>178834.3</v>
      </c>
      <c r="EO18" s="96">
        <v>200306.2</v>
      </c>
      <c r="EP18" s="96">
        <v>226112.1</v>
      </c>
      <c r="EQ18" s="96">
        <v>14957</v>
      </c>
      <c r="ER18" s="96">
        <v>33668.6</v>
      </c>
      <c r="ES18" s="96">
        <v>54521</v>
      </c>
      <c r="ET18" s="96">
        <v>76719.7</v>
      </c>
      <c r="EU18" s="96">
        <v>98661.6</v>
      </c>
      <c r="EV18" s="96">
        <v>122316.6</v>
      </c>
      <c r="EW18" s="96">
        <v>144744.29999999999</v>
      </c>
      <c r="EX18" s="96">
        <v>170915</v>
      </c>
      <c r="EY18" s="96">
        <v>195037.9</v>
      </c>
      <c r="EZ18" s="96">
        <v>224672.4</v>
      </c>
      <c r="FA18" s="96">
        <v>251437.7</v>
      </c>
      <c r="FB18" s="96">
        <v>286514.09999999998</v>
      </c>
      <c r="FC18" s="96">
        <v>21243.1</v>
      </c>
      <c r="FD18" s="96">
        <v>47536</v>
      </c>
      <c r="FE18" s="96">
        <v>79700.2</v>
      </c>
      <c r="FF18" s="96">
        <v>104721.2</v>
      </c>
      <c r="FG18" s="96">
        <v>135741.20000000001</v>
      </c>
      <c r="FH18" s="96">
        <v>165837.6</v>
      </c>
      <c r="FI18" s="96">
        <v>197000.5</v>
      </c>
      <c r="FJ18" s="96">
        <v>226882.8</v>
      </c>
      <c r="FK18" s="96">
        <v>264051.7</v>
      </c>
      <c r="FL18" s="96">
        <v>295619.5</v>
      </c>
      <c r="FM18" s="96">
        <v>332968.40000000002</v>
      </c>
      <c r="FN18" s="96">
        <v>375922.3</v>
      </c>
    </row>
    <row r="19" spans="1:170" ht="35.1" customHeight="1" x14ac:dyDescent="0.25">
      <c r="A19" s="116"/>
      <c r="B19" s="53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19" s="96">
        <v>1348.1</v>
      </c>
      <c r="D19" s="96">
        <v>2811.3</v>
      </c>
      <c r="E19" s="96">
        <v>4603.3</v>
      </c>
      <c r="F19" s="96">
        <v>6413.7</v>
      </c>
      <c r="G19" s="96">
        <v>8259.7999999999993</v>
      </c>
      <c r="H19" s="96">
        <v>10169.9</v>
      </c>
      <c r="I19" s="96">
        <v>12120.7</v>
      </c>
      <c r="J19" s="96">
        <v>14050.3</v>
      </c>
      <c r="K19" s="96">
        <v>15926.4</v>
      </c>
      <c r="L19" s="96">
        <v>18040</v>
      </c>
      <c r="M19" s="96">
        <v>20037.8</v>
      </c>
      <c r="N19" s="96">
        <v>22324.9</v>
      </c>
      <c r="O19" s="96">
        <v>969.3</v>
      </c>
      <c r="P19" s="96">
        <v>2154.5</v>
      </c>
      <c r="Q19" s="96">
        <v>3588.2</v>
      </c>
      <c r="R19" s="96">
        <v>5076.2</v>
      </c>
      <c r="S19" s="96">
        <v>6335.9</v>
      </c>
      <c r="T19" s="96">
        <v>7733.8</v>
      </c>
      <c r="U19" s="96">
        <v>9264.7000000000007</v>
      </c>
      <c r="V19" s="96">
        <v>10810.1</v>
      </c>
      <c r="W19" s="96">
        <v>12453.1</v>
      </c>
      <c r="X19" s="96">
        <v>14171.3</v>
      </c>
      <c r="Y19" s="96">
        <v>15738.5</v>
      </c>
      <c r="Z19" s="96">
        <v>18291.5</v>
      </c>
      <c r="AA19" s="96">
        <v>1069</v>
      </c>
      <c r="AB19" s="96">
        <v>2345.6999999999998</v>
      </c>
      <c r="AC19" s="96">
        <v>3931.1</v>
      </c>
      <c r="AD19" s="96">
        <v>5582.8</v>
      </c>
      <c r="AE19" s="96">
        <v>7303.7</v>
      </c>
      <c r="AF19" s="96">
        <v>9190.5</v>
      </c>
      <c r="AG19" s="96">
        <v>10848.3</v>
      </c>
      <c r="AH19" s="96">
        <v>12477.4</v>
      </c>
      <c r="AI19" s="96">
        <v>14585.5</v>
      </c>
      <c r="AJ19" s="96">
        <v>16482.2</v>
      </c>
      <c r="AK19" s="96">
        <v>18510.400000000001</v>
      </c>
      <c r="AL19" s="96">
        <v>20977.9</v>
      </c>
      <c r="AM19" s="96">
        <v>1170.0999999999999</v>
      </c>
      <c r="AN19" s="96">
        <v>2913.2</v>
      </c>
      <c r="AO19" s="96">
        <v>4896.8</v>
      </c>
      <c r="AP19" s="96">
        <v>6865.6</v>
      </c>
      <c r="AQ19" s="96">
        <v>8726.2999999999993</v>
      </c>
      <c r="AR19" s="96">
        <v>10795</v>
      </c>
      <c r="AS19" s="96">
        <v>12991.4</v>
      </c>
      <c r="AT19" s="96">
        <v>15017.3</v>
      </c>
      <c r="AU19" s="96">
        <v>17135</v>
      </c>
      <c r="AV19" s="96">
        <v>19471.400000000001</v>
      </c>
      <c r="AW19" s="96">
        <v>22011</v>
      </c>
      <c r="AX19" s="96">
        <v>25034.799999999999</v>
      </c>
      <c r="AY19" s="96">
        <v>1331.8</v>
      </c>
      <c r="AZ19" s="96">
        <v>3423.8</v>
      </c>
      <c r="BA19" s="96">
        <v>5810.3</v>
      </c>
      <c r="BB19" s="96">
        <v>8237.5</v>
      </c>
      <c r="BC19" s="96">
        <v>10337</v>
      </c>
      <c r="BD19" s="96">
        <v>12749.7</v>
      </c>
      <c r="BE19" s="96">
        <v>15157.5</v>
      </c>
      <c r="BF19" s="96">
        <v>17538.7</v>
      </c>
      <c r="BG19" s="96">
        <v>20445.099999999999</v>
      </c>
      <c r="BH19" s="96">
        <v>22766.1</v>
      </c>
      <c r="BI19" s="96">
        <v>25459.8</v>
      </c>
      <c r="BJ19" s="96">
        <v>29477.200000000001</v>
      </c>
      <c r="BK19" s="96">
        <v>2006.2</v>
      </c>
      <c r="BL19" s="96">
        <v>4583</v>
      </c>
      <c r="BM19" s="96">
        <v>7460.4</v>
      </c>
      <c r="BN19" s="96">
        <v>10333.4</v>
      </c>
      <c r="BO19" s="96">
        <v>12985.3</v>
      </c>
      <c r="BP19" s="96">
        <v>15937.9</v>
      </c>
      <c r="BQ19" s="96">
        <v>18763.900000000001</v>
      </c>
      <c r="BR19" s="96">
        <v>21548.6</v>
      </c>
      <c r="BS19" s="96">
        <v>24630.7</v>
      </c>
      <c r="BT19" s="96">
        <v>28033.4</v>
      </c>
      <c r="BU19" s="96">
        <v>31483.8</v>
      </c>
      <c r="BV19" s="96">
        <v>36484.199999999997</v>
      </c>
      <c r="BW19" s="96">
        <v>2664.1</v>
      </c>
      <c r="BX19" s="96">
        <v>5650.3</v>
      </c>
      <c r="BY19" s="96">
        <v>9154.9</v>
      </c>
      <c r="BZ19" s="96">
        <v>12265</v>
      </c>
      <c r="CA19" s="96">
        <v>15678.9</v>
      </c>
      <c r="CB19" s="96">
        <v>19231.7</v>
      </c>
      <c r="CC19" s="96">
        <v>22745.9</v>
      </c>
      <c r="CD19" s="96">
        <v>26561.599999999999</v>
      </c>
      <c r="CE19" s="96">
        <v>30290.2</v>
      </c>
      <c r="CF19" s="96">
        <v>34630.9</v>
      </c>
      <c r="CG19" s="96">
        <v>39201.1</v>
      </c>
      <c r="CH19" s="96">
        <v>44742.9</v>
      </c>
      <c r="CI19" s="96">
        <v>2981.1000000000004</v>
      </c>
      <c r="CJ19" s="96">
        <v>6715.1</v>
      </c>
      <c r="CK19" s="96">
        <v>10891.8</v>
      </c>
      <c r="CL19" s="96">
        <v>14850.4</v>
      </c>
      <c r="CM19" s="96">
        <v>19398.599999999999</v>
      </c>
      <c r="CN19" s="96">
        <v>23465</v>
      </c>
      <c r="CO19" s="96">
        <v>27924.3</v>
      </c>
      <c r="CP19" s="96">
        <v>32414.699999999997</v>
      </c>
      <c r="CQ19" s="96">
        <v>36978.100000000006</v>
      </c>
      <c r="CR19" s="96">
        <v>41364.300000000003</v>
      </c>
      <c r="CS19" s="96">
        <v>46191.899999999994</v>
      </c>
      <c r="CT19" s="96">
        <v>52119</v>
      </c>
      <c r="CU19" s="96">
        <v>3302.4</v>
      </c>
      <c r="CV19" s="96">
        <v>6971.3</v>
      </c>
      <c r="CW19" s="96">
        <v>10842.2</v>
      </c>
      <c r="CX19" s="96">
        <v>13906.6</v>
      </c>
      <c r="CY19" s="96">
        <v>17461.5</v>
      </c>
      <c r="CZ19" s="96">
        <v>21291.3</v>
      </c>
      <c r="DA19" s="96">
        <v>25603</v>
      </c>
      <c r="DB19" s="96">
        <v>30023</v>
      </c>
      <c r="DC19" s="96">
        <v>34628.5</v>
      </c>
      <c r="DD19" s="96">
        <v>39751.9</v>
      </c>
      <c r="DE19" s="96">
        <v>44922.3</v>
      </c>
      <c r="DF19" s="96">
        <v>51806.3</v>
      </c>
      <c r="DG19" s="96">
        <v>3787.4</v>
      </c>
      <c r="DH19" s="96">
        <v>8354.5</v>
      </c>
      <c r="DI19" s="96">
        <v>13835.5</v>
      </c>
      <c r="DJ19" s="96">
        <v>19224.900000000001</v>
      </c>
      <c r="DK19" s="96">
        <v>24523.1</v>
      </c>
      <c r="DL19" s="96">
        <v>30123.5</v>
      </c>
      <c r="DM19" s="96">
        <v>35472.1</v>
      </c>
      <c r="DN19" s="96">
        <v>40982.9</v>
      </c>
      <c r="DO19" s="96">
        <v>46848</v>
      </c>
      <c r="DP19" s="96">
        <v>52726.6</v>
      </c>
      <c r="DQ19" s="96">
        <v>58869.7</v>
      </c>
      <c r="DR19" s="96">
        <v>66811.8</v>
      </c>
      <c r="DS19" s="96">
        <v>4830.3</v>
      </c>
      <c r="DT19" s="96">
        <v>9655.7000000000007</v>
      </c>
      <c r="DU19" s="96">
        <v>12435.1</v>
      </c>
      <c r="DV19" s="96">
        <v>15300.9</v>
      </c>
      <c r="DW19" s="96">
        <v>18595.400000000001</v>
      </c>
      <c r="DX19" s="96">
        <v>22448.5</v>
      </c>
      <c r="DY19" s="96">
        <v>26110.3</v>
      </c>
      <c r="DZ19" s="96">
        <v>30161.8</v>
      </c>
      <c r="EA19" s="96">
        <v>34251.9</v>
      </c>
      <c r="EB19" s="96">
        <v>38145.9</v>
      </c>
      <c r="EC19" s="96">
        <v>42771.4</v>
      </c>
      <c r="ED19" s="96">
        <v>48176.6</v>
      </c>
      <c r="EE19" s="96">
        <v>4070.2</v>
      </c>
      <c r="EF19" s="96">
        <v>8425.1</v>
      </c>
      <c r="EG19" s="96">
        <v>14096.1</v>
      </c>
      <c r="EH19" s="96">
        <v>18776</v>
      </c>
      <c r="EI19" s="96">
        <v>23996</v>
      </c>
      <c r="EJ19" s="96">
        <v>29368.6</v>
      </c>
      <c r="EK19" s="96">
        <v>34397.1</v>
      </c>
      <c r="EL19" s="96">
        <v>39927.4</v>
      </c>
      <c r="EM19" s="96">
        <v>45479.9</v>
      </c>
      <c r="EN19" s="96">
        <v>51438.5</v>
      </c>
      <c r="EO19" s="96">
        <v>57842.6</v>
      </c>
      <c r="EP19" s="96">
        <v>65162.3</v>
      </c>
      <c r="EQ19" s="96">
        <v>5179.7</v>
      </c>
      <c r="ER19" s="96">
        <v>10928</v>
      </c>
      <c r="ES19" s="96">
        <v>17410.599999999999</v>
      </c>
      <c r="ET19" s="96">
        <v>23663.7</v>
      </c>
      <c r="EU19" s="96">
        <v>29670.400000000001</v>
      </c>
      <c r="EV19" s="96">
        <v>35715.699999999997</v>
      </c>
      <c r="EW19" s="96">
        <v>41758</v>
      </c>
      <c r="EX19" s="96">
        <v>48276.5</v>
      </c>
      <c r="EY19" s="96">
        <v>55279.3</v>
      </c>
      <c r="EZ19" s="96">
        <v>62404.4</v>
      </c>
      <c r="FA19" s="96">
        <v>69963</v>
      </c>
      <c r="FB19" s="96">
        <v>78669.8</v>
      </c>
      <c r="FC19" s="96">
        <v>5989.1</v>
      </c>
      <c r="FD19" s="96">
        <v>11934.8</v>
      </c>
      <c r="FE19" s="96">
        <v>19033.7</v>
      </c>
      <c r="FF19" s="96">
        <v>25840.2</v>
      </c>
      <c r="FG19" s="96">
        <v>33206.6</v>
      </c>
      <c r="FH19" s="96">
        <v>41179.599999999999</v>
      </c>
      <c r="FI19" s="96">
        <v>49100.7</v>
      </c>
      <c r="FJ19" s="96">
        <v>56994.1</v>
      </c>
      <c r="FK19" s="96">
        <v>65754.2</v>
      </c>
      <c r="FL19" s="96">
        <v>74272.899999999994</v>
      </c>
      <c r="FM19" s="96">
        <v>82142.600000000006</v>
      </c>
      <c r="FN19" s="96">
        <v>90889.8</v>
      </c>
    </row>
    <row r="20" spans="1:170" ht="35.1" customHeight="1" x14ac:dyDescent="0.25">
      <c r="A20" s="116"/>
      <c r="B20" s="51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20" s="96">
        <v>23844.400000000001</v>
      </c>
      <c r="D20" s="96">
        <v>50604.2</v>
      </c>
      <c r="E20" s="96">
        <v>73753.3</v>
      </c>
      <c r="F20" s="96">
        <v>90397.8</v>
      </c>
      <c r="G20" s="96">
        <v>104243.3</v>
      </c>
      <c r="H20" s="96">
        <v>118486.7</v>
      </c>
      <c r="I20" s="96">
        <v>133350.1</v>
      </c>
      <c r="J20" s="96">
        <v>148070</v>
      </c>
      <c r="K20" s="96">
        <v>162046.29999999999</v>
      </c>
      <c r="L20" s="96">
        <v>178208.5</v>
      </c>
      <c r="M20" s="96">
        <v>198165.6</v>
      </c>
      <c r="N20" s="96">
        <v>222091.3</v>
      </c>
      <c r="O20" s="96">
        <v>23613.3</v>
      </c>
      <c r="P20" s="96">
        <v>44408.800000000003</v>
      </c>
      <c r="Q20" s="96">
        <v>66857.7</v>
      </c>
      <c r="R20" s="96">
        <v>84088.8</v>
      </c>
      <c r="S20" s="96">
        <v>98074</v>
      </c>
      <c r="T20" s="96">
        <v>112054.6</v>
      </c>
      <c r="U20" s="96">
        <v>126455.1</v>
      </c>
      <c r="V20" s="96">
        <v>141176.4</v>
      </c>
      <c r="W20" s="96">
        <v>156025.70000000001</v>
      </c>
      <c r="X20" s="96">
        <v>174963.6</v>
      </c>
      <c r="Y20" s="96">
        <v>195343.9</v>
      </c>
      <c r="Z20" s="96">
        <v>219330.6</v>
      </c>
      <c r="AA20" s="96">
        <v>22253.9</v>
      </c>
      <c r="AB20" s="96">
        <v>42997.1</v>
      </c>
      <c r="AC20" s="96">
        <v>61343.9</v>
      </c>
      <c r="AD20" s="96">
        <v>76648.7</v>
      </c>
      <c r="AE20" s="96">
        <v>90621.3</v>
      </c>
      <c r="AF20" s="96">
        <v>105228.1</v>
      </c>
      <c r="AG20" s="96">
        <v>120915.3</v>
      </c>
      <c r="AH20" s="96">
        <v>134996.20000000001</v>
      </c>
      <c r="AI20" s="96">
        <v>148936.29999999999</v>
      </c>
      <c r="AJ20" s="96">
        <v>166821.29999999999</v>
      </c>
      <c r="AK20" s="96">
        <v>190033.7</v>
      </c>
      <c r="AL20" s="96">
        <v>217099.6</v>
      </c>
      <c r="AM20" s="96">
        <v>27016.6</v>
      </c>
      <c r="AN20" s="96">
        <v>50719.6</v>
      </c>
      <c r="AO20" s="96">
        <v>76376.600000000006</v>
      </c>
      <c r="AP20" s="96">
        <v>100130.7</v>
      </c>
      <c r="AQ20" s="96">
        <v>119037.7</v>
      </c>
      <c r="AR20" s="96">
        <v>137861.5</v>
      </c>
      <c r="AS20" s="96">
        <v>157053</v>
      </c>
      <c r="AT20" s="96">
        <v>176596.4</v>
      </c>
      <c r="AU20" s="96">
        <v>195674</v>
      </c>
      <c r="AV20" s="96">
        <v>221055</v>
      </c>
      <c r="AW20" s="96">
        <v>251220.9</v>
      </c>
      <c r="AX20" s="96">
        <v>285301.8</v>
      </c>
      <c r="AY20" s="96">
        <v>40635.699999999997</v>
      </c>
      <c r="AZ20" s="96">
        <v>74817.899999999994</v>
      </c>
      <c r="BA20" s="96">
        <v>108436.4</v>
      </c>
      <c r="BB20" s="96">
        <v>133055.70000000001</v>
      </c>
      <c r="BC20" s="96">
        <v>154261.79999999999</v>
      </c>
      <c r="BD20" s="96">
        <v>174829.9</v>
      </c>
      <c r="BE20" s="96">
        <v>198042.4</v>
      </c>
      <c r="BF20" s="96">
        <v>221108.8</v>
      </c>
      <c r="BG20" s="96">
        <v>244713.4</v>
      </c>
      <c r="BH20" s="96">
        <v>281209.09999999998</v>
      </c>
      <c r="BI20" s="96">
        <v>326485.8</v>
      </c>
      <c r="BJ20" s="96">
        <v>380241.8</v>
      </c>
      <c r="BK20" s="96">
        <v>52719.8</v>
      </c>
      <c r="BL20" s="96">
        <v>100763.1</v>
      </c>
      <c r="BM20" s="96">
        <v>140587.9</v>
      </c>
      <c r="BN20" s="96">
        <v>170325.3</v>
      </c>
      <c r="BO20" s="96">
        <v>195592.8</v>
      </c>
      <c r="BP20" s="96">
        <v>219655.9</v>
      </c>
      <c r="BQ20" s="96">
        <v>244362.4</v>
      </c>
      <c r="BR20" s="96">
        <v>269805.3</v>
      </c>
      <c r="BS20" s="96">
        <v>294536.59999999998</v>
      </c>
      <c r="BT20" s="96">
        <v>326848</v>
      </c>
      <c r="BU20" s="96">
        <v>369491.7</v>
      </c>
      <c r="BV20" s="96">
        <v>416616.6</v>
      </c>
      <c r="BW20" s="96">
        <v>52636.1</v>
      </c>
      <c r="BX20" s="96">
        <v>103027.4</v>
      </c>
      <c r="BY20" s="96">
        <v>156454.79999999999</v>
      </c>
      <c r="BZ20" s="96">
        <v>188810.1</v>
      </c>
      <c r="CA20" s="96">
        <v>216307.9</v>
      </c>
      <c r="CB20" s="96">
        <v>243239.9</v>
      </c>
      <c r="CC20" s="96">
        <v>271318.8</v>
      </c>
      <c r="CD20" s="96">
        <v>298971</v>
      </c>
      <c r="CE20" s="96">
        <v>326055.3</v>
      </c>
      <c r="CF20" s="96">
        <v>358483</v>
      </c>
      <c r="CG20" s="96">
        <v>407424.6</v>
      </c>
      <c r="CH20" s="96">
        <v>465276.5</v>
      </c>
      <c r="CI20" s="96">
        <v>60388.4</v>
      </c>
      <c r="CJ20" s="96">
        <v>112080.3</v>
      </c>
      <c r="CK20" s="96">
        <v>158656.20000000001</v>
      </c>
      <c r="CL20" s="96">
        <v>191968.6</v>
      </c>
      <c r="CM20" s="96">
        <v>219235.20000000001</v>
      </c>
      <c r="CN20" s="96">
        <v>245245.3</v>
      </c>
      <c r="CO20" s="96">
        <v>276572.2</v>
      </c>
      <c r="CP20" s="96">
        <v>307240.5</v>
      </c>
      <c r="CQ20" s="96">
        <v>336564.7</v>
      </c>
      <c r="CR20" s="96">
        <v>369900.5</v>
      </c>
      <c r="CS20" s="96">
        <v>412444.5</v>
      </c>
      <c r="CT20" s="96">
        <v>458204.1</v>
      </c>
      <c r="CU20" s="96">
        <v>52389.4</v>
      </c>
      <c r="CV20" s="96">
        <v>99727.3</v>
      </c>
      <c r="CW20" s="96">
        <v>143728.4</v>
      </c>
      <c r="CX20" s="96">
        <v>177669.2</v>
      </c>
      <c r="CY20" s="96">
        <v>206698.8</v>
      </c>
      <c r="CZ20" s="96">
        <v>235271.9</v>
      </c>
      <c r="DA20" s="96">
        <v>267990.8</v>
      </c>
      <c r="DB20" s="96">
        <v>301463.59999999998</v>
      </c>
      <c r="DC20" s="96">
        <v>335608</v>
      </c>
      <c r="DD20" s="96">
        <v>372650.1</v>
      </c>
      <c r="DE20" s="96">
        <v>425245.4</v>
      </c>
      <c r="DF20" s="96">
        <v>488514.3</v>
      </c>
      <c r="DG20" s="96">
        <v>74655.3</v>
      </c>
      <c r="DH20" s="96">
        <v>142756.29999999999</v>
      </c>
      <c r="DI20" s="96">
        <v>202900</v>
      </c>
      <c r="DJ20" s="96">
        <v>253732.3</v>
      </c>
      <c r="DK20" s="96">
        <v>294055.40000000002</v>
      </c>
      <c r="DL20" s="96">
        <v>332146.8</v>
      </c>
      <c r="DM20" s="96">
        <v>375106.2</v>
      </c>
      <c r="DN20" s="96">
        <v>420146.5</v>
      </c>
      <c r="DO20" s="96">
        <v>469496.3</v>
      </c>
      <c r="DP20" s="96">
        <v>546486.30000000005</v>
      </c>
      <c r="DQ20" s="96">
        <v>646832.4</v>
      </c>
      <c r="DR20" s="96">
        <v>772048.4</v>
      </c>
      <c r="DS20" s="96">
        <v>145732.20000000001</v>
      </c>
      <c r="DT20" s="96">
        <v>256923.8</v>
      </c>
      <c r="DU20" s="96">
        <v>336500.4</v>
      </c>
      <c r="DV20" s="96">
        <v>389650.9</v>
      </c>
      <c r="DW20" s="96">
        <v>436203.3</v>
      </c>
      <c r="DX20" s="96">
        <v>481199</v>
      </c>
      <c r="DY20" s="96">
        <v>532774.9</v>
      </c>
      <c r="DZ20" s="96">
        <v>590632</v>
      </c>
      <c r="EA20" s="96">
        <v>647881.4</v>
      </c>
      <c r="EB20" s="96">
        <v>713505.3</v>
      </c>
      <c r="EC20" s="96">
        <v>788022.9</v>
      </c>
      <c r="ED20" s="96">
        <v>874057.7</v>
      </c>
      <c r="EE20" s="96">
        <v>99709</v>
      </c>
      <c r="EF20" s="96">
        <v>199273.5</v>
      </c>
      <c r="EG20" s="96">
        <v>292271.3</v>
      </c>
      <c r="EH20" s="96">
        <v>363029.9</v>
      </c>
      <c r="EI20" s="96">
        <v>424741.1</v>
      </c>
      <c r="EJ20" s="96">
        <v>487356.2</v>
      </c>
      <c r="EK20" s="96">
        <v>556708.30000000005</v>
      </c>
      <c r="EL20" s="96">
        <v>633349</v>
      </c>
      <c r="EM20" s="96">
        <v>703603.8</v>
      </c>
      <c r="EN20" s="96">
        <v>786694.1</v>
      </c>
      <c r="EO20" s="96">
        <v>895811.3</v>
      </c>
      <c r="EP20" s="96">
        <v>1023129.4</v>
      </c>
      <c r="EQ20" s="96">
        <v>113953.2</v>
      </c>
      <c r="ER20" s="96">
        <v>206962.7</v>
      </c>
      <c r="ES20" s="96">
        <v>292036.5</v>
      </c>
      <c r="ET20" s="96">
        <v>349768.3</v>
      </c>
      <c r="EU20" s="96">
        <v>407846.7</v>
      </c>
      <c r="EV20" s="96">
        <v>466631</v>
      </c>
      <c r="EW20" s="96">
        <v>532197.4</v>
      </c>
      <c r="EX20" s="96">
        <v>603026</v>
      </c>
      <c r="EY20" s="96">
        <v>671373</v>
      </c>
      <c r="EZ20" s="96">
        <v>755981.9</v>
      </c>
      <c r="FA20" s="96">
        <v>868340.2</v>
      </c>
      <c r="FB20" s="96">
        <v>995399</v>
      </c>
      <c r="FC20" s="96">
        <v>126313.60000000001</v>
      </c>
      <c r="FD20" s="96">
        <v>250425.60000000001</v>
      </c>
      <c r="FE20" s="96">
        <v>362546</v>
      </c>
      <c r="FF20" s="96">
        <v>444280.5</v>
      </c>
      <c r="FG20" s="96">
        <v>516667.2</v>
      </c>
      <c r="FH20" s="96">
        <v>584234</v>
      </c>
      <c r="FI20" s="96">
        <v>656052.4</v>
      </c>
      <c r="FJ20" s="96">
        <v>729131.9</v>
      </c>
      <c r="FK20" s="96">
        <v>799579.6</v>
      </c>
      <c r="FL20" s="96">
        <v>893808</v>
      </c>
      <c r="FM20" s="96">
        <v>1001105.3</v>
      </c>
      <c r="FN20" s="96">
        <v>1120902.8</v>
      </c>
    </row>
    <row r="21" spans="1:170" ht="35.1" customHeight="1" x14ac:dyDescent="0.25">
      <c r="A21" s="116"/>
      <c r="B21" s="72" t="str">
        <f>IF('0'!A1=1,"Водопостачання; каналізація, поводження з відходами","Water supply, sewerage, waste management and remediation")</f>
        <v>Водопостачання; каналізація, поводження з відходами</v>
      </c>
      <c r="C21" s="96">
        <v>491</v>
      </c>
      <c r="D21" s="96">
        <v>989</v>
      </c>
      <c r="E21" s="96">
        <v>1494.1</v>
      </c>
      <c r="F21" s="96">
        <v>1981.8</v>
      </c>
      <c r="G21" s="96">
        <v>2505.5</v>
      </c>
      <c r="H21" s="96">
        <v>3034.9</v>
      </c>
      <c r="I21" s="96">
        <v>3577.3</v>
      </c>
      <c r="J21" s="96">
        <v>4129.8</v>
      </c>
      <c r="K21" s="96">
        <v>4654.8999999999996</v>
      </c>
      <c r="L21" s="96">
        <v>5174.8</v>
      </c>
      <c r="M21" s="96">
        <v>5687.9</v>
      </c>
      <c r="N21" s="96">
        <v>6196.9</v>
      </c>
      <c r="O21" s="96">
        <v>506.1</v>
      </c>
      <c r="P21" s="96">
        <v>992.6</v>
      </c>
      <c r="Q21" s="96">
        <v>1480.2</v>
      </c>
      <c r="R21" s="96">
        <v>1971.6</v>
      </c>
      <c r="S21" s="96">
        <v>2493.1</v>
      </c>
      <c r="T21" s="96">
        <v>3017</v>
      </c>
      <c r="U21" s="96">
        <v>3561.6</v>
      </c>
      <c r="V21" s="96">
        <v>4111.3999999999996</v>
      </c>
      <c r="W21" s="96">
        <v>4626.7</v>
      </c>
      <c r="X21" s="96">
        <v>5142.8999999999996</v>
      </c>
      <c r="Y21" s="96">
        <v>5652.5</v>
      </c>
      <c r="Z21" s="96">
        <v>6166.4</v>
      </c>
      <c r="AA21" s="96">
        <v>1264.9000000000001</v>
      </c>
      <c r="AB21" s="96">
        <v>2400.5</v>
      </c>
      <c r="AC21" s="96">
        <v>3598.3</v>
      </c>
      <c r="AD21" s="96">
        <v>4812</v>
      </c>
      <c r="AE21" s="96">
        <v>6158.7</v>
      </c>
      <c r="AF21" s="96">
        <v>7495.9</v>
      </c>
      <c r="AG21" s="96">
        <v>8729.7999999999993</v>
      </c>
      <c r="AH21" s="96">
        <v>10028.9</v>
      </c>
      <c r="AI21" s="96">
        <v>11363.3</v>
      </c>
      <c r="AJ21" s="96">
        <v>12715.9</v>
      </c>
      <c r="AK21" s="96">
        <v>14030.4</v>
      </c>
      <c r="AL21" s="96">
        <v>15380.6</v>
      </c>
      <c r="AM21" s="96">
        <v>1352</v>
      </c>
      <c r="AN21" s="96">
        <v>2763.9</v>
      </c>
      <c r="AO21" s="96">
        <v>4294.6000000000004</v>
      </c>
      <c r="AP21" s="96">
        <v>5924.2</v>
      </c>
      <c r="AQ21" s="96">
        <v>7469</v>
      </c>
      <c r="AR21" s="96">
        <v>8897.7999999999993</v>
      </c>
      <c r="AS21" s="96">
        <v>10336.299999999999</v>
      </c>
      <c r="AT21" s="96">
        <v>11800</v>
      </c>
      <c r="AU21" s="96">
        <v>13275.5</v>
      </c>
      <c r="AV21" s="96">
        <v>14686</v>
      </c>
      <c r="AW21" s="96">
        <v>16091.4</v>
      </c>
      <c r="AX21" s="96">
        <v>17433.2</v>
      </c>
      <c r="AY21" s="96">
        <v>1309.9000000000001</v>
      </c>
      <c r="AZ21" s="96">
        <v>2636.1</v>
      </c>
      <c r="BA21" s="96">
        <v>4092.1</v>
      </c>
      <c r="BB21" s="96">
        <v>5609</v>
      </c>
      <c r="BC21" s="96">
        <v>7166.5</v>
      </c>
      <c r="BD21" s="96">
        <v>8724.9</v>
      </c>
      <c r="BE21" s="96">
        <v>10270</v>
      </c>
      <c r="BF21" s="96">
        <v>11924.2</v>
      </c>
      <c r="BG21" s="96">
        <v>13613.7</v>
      </c>
      <c r="BH21" s="96">
        <v>15331.2</v>
      </c>
      <c r="BI21" s="96">
        <v>17105.8</v>
      </c>
      <c r="BJ21" s="96">
        <v>19100.5</v>
      </c>
      <c r="BK21" s="96">
        <v>1752.3</v>
      </c>
      <c r="BL21" s="96">
        <v>3462.5</v>
      </c>
      <c r="BM21" s="96">
        <v>5275.1</v>
      </c>
      <c r="BN21" s="96">
        <v>7154.3</v>
      </c>
      <c r="BO21" s="96">
        <v>9094.9</v>
      </c>
      <c r="BP21" s="96">
        <v>10830</v>
      </c>
      <c r="BQ21" s="96">
        <v>12672.1</v>
      </c>
      <c r="BR21" s="96">
        <v>14583</v>
      </c>
      <c r="BS21" s="96">
        <v>16510.400000000001</v>
      </c>
      <c r="BT21" s="96">
        <v>18461.900000000001</v>
      </c>
      <c r="BU21" s="96">
        <v>20384.099999999999</v>
      </c>
      <c r="BV21" s="96">
        <v>22375.9</v>
      </c>
      <c r="BW21" s="96">
        <v>1860.1</v>
      </c>
      <c r="BX21" s="96">
        <v>3811.4</v>
      </c>
      <c r="BY21" s="96">
        <v>5774.3</v>
      </c>
      <c r="BZ21" s="96">
        <v>7855.8</v>
      </c>
      <c r="CA21" s="96">
        <v>10031.299999999999</v>
      </c>
      <c r="CB21" s="96">
        <v>12184.9</v>
      </c>
      <c r="CC21" s="96">
        <v>14351.7</v>
      </c>
      <c r="CD21" s="96">
        <v>16510.8</v>
      </c>
      <c r="CE21" s="96">
        <v>18683</v>
      </c>
      <c r="CF21" s="96">
        <v>20903.7</v>
      </c>
      <c r="CG21" s="96">
        <v>23254.5</v>
      </c>
      <c r="CH21" s="96">
        <v>25581.9</v>
      </c>
      <c r="CI21" s="96">
        <v>2318</v>
      </c>
      <c r="CJ21" s="96">
        <v>4565.8</v>
      </c>
      <c r="CK21" s="96">
        <v>7014.1</v>
      </c>
      <c r="CL21" s="96">
        <v>9586.7999999999993</v>
      </c>
      <c r="CM21" s="96">
        <v>12201.7</v>
      </c>
      <c r="CN21" s="96">
        <v>14850.8</v>
      </c>
      <c r="CO21" s="96">
        <v>17481.7</v>
      </c>
      <c r="CP21" s="96">
        <v>20064</v>
      </c>
      <c r="CQ21" s="96">
        <v>22678.3</v>
      </c>
      <c r="CR21" s="96">
        <v>25242.9</v>
      </c>
      <c r="CS21" s="96">
        <v>27749.599999999999</v>
      </c>
      <c r="CT21" s="96">
        <v>30301.1</v>
      </c>
      <c r="CU21" s="96">
        <v>2766.7</v>
      </c>
      <c r="CV21" s="96">
        <v>5508.5</v>
      </c>
      <c r="CW21" s="96">
        <v>8366</v>
      </c>
      <c r="CX21" s="96">
        <v>11151.6</v>
      </c>
      <c r="CY21" s="96">
        <v>13894.1</v>
      </c>
      <c r="CZ21" s="96">
        <v>16739.7</v>
      </c>
      <c r="DA21" s="96">
        <v>19741</v>
      </c>
      <c r="DB21" s="96">
        <v>22697.200000000001</v>
      </c>
      <c r="DC21" s="96">
        <v>25734.400000000001</v>
      </c>
      <c r="DD21" s="96">
        <v>28821.7</v>
      </c>
      <c r="DE21" s="96">
        <v>31930.3</v>
      </c>
      <c r="DF21" s="96">
        <v>35096.300000000003</v>
      </c>
      <c r="DG21" s="96">
        <v>3095.6</v>
      </c>
      <c r="DH21" s="96">
        <v>6148.3</v>
      </c>
      <c r="DI21" s="96">
        <v>9380</v>
      </c>
      <c r="DJ21" s="96">
        <v>12655.6</v>
      </c>
      <c r="DK21" s="96">
        <v>15860.7</v>
      </c>
      <c r="DL21" s="96">
        <v>19143.2</v>
      </c>
      <c r="DM21" s="96">
        <v>22616</v>
      </c>
      <c r="DN21" s="96">
        <v>26133.1</v>
      </c>
      <c r="DO21" s="96">
        <v>29725.3</v>
      </c>
      <c r="DP21" s="96">
        <v>33137.800000000003</v>
      </c>
      <c r="DQ21" s="96">
        <v>36657.599999999999</v>
      </c>
      <c r="DR21" s="96">
        <v>40432.5</v>
      </c>
      <c r="DS21" s="96">
        <v>3752.8</v>
      </c>
      <c r="DT21" s="96">
        <v>6905.1</v>
      </c>
      <c r="DU21" s="96">
        <v>9260.6</v>
      </c>
      <c r="DV21" s="96">
        <v>11693.8</v>
      </c>
      <c r="DW21" s="96">
        <v>14240.1</v>
      </c>
      <c r="DX21" s="96">
        <v>16949.7</v>
      </c>
      <c r="DY21" s="96">
        <v>19709.400000000001</v>
      </c>
      <c r="DZ21" s="96">
        <v>22528.799999999999</v>
      </c>
      <c r="EA21" s="96">
        <v>25329.3</v>
      </c>
      <c r="EB21" s="96">
        <v>28134.799999999999</v>
      </c>
      <c r="EC21" s="96">
        <v>30879.1</v>
      </c>
      <c r="ED21" s="96">
        <v>33680.199999999997</v>
      </c>
      <c r="EE21" s="96">
        <v>2843.2</v>
      </c>
      <c r="EF21" s="96">
        <v>5647.9</v>
      </c>
      <c r="EG21" s="96">
        <v>8660.9</v>
      </c>
      <c r="EH21" s="96">
        <v>11668.5</v>
      </c>
      <c r="EI21" s="96">
        <v>14794.5</v>
      </c>
      <c r="EJ21" s="96">
        <v>17883</v>
      </c>
      <c r="EK21" s="96">
        <v>21016.2</v>
      </c>
      <c r="EL21" s="96">
        <v>24240.3</v>
      </c>
      <c r="EM21" s="96">
        <v>27431.200000000001</v>
      </c>
      <c r="EN21" s="96">
        <v>30565.200000000001</v>
      </c>
      <c r="EO21" s="96">
        <v>33758.5</v>
      </c>
      <c r="EP21" s="96">
        <v>37091.5</v>
      </c>
      <c r="EQ21" s="96">
        <v>3151.2</v>
      </c>
      <c r="ER21" s="96">
        <v>6343.9</v>
      </c>
      <c r="ES21" s="96">
        <v>9560.2999999999993</v>
      </c>
      <c r="ET21" s="96">
        <v>12892.6</v>
      </c>
      <c r="EU21" s="96">
        <v>16276.7</v>
      </c>
      <c r="EV21" s="96">
        <v>19841.2</v>
      </c>
      <c r="EW21" s="96">
        <v>23629.3</v>
      </c>
      <c r="EX21" s="96">
        <v>27437.599999999999</v>
      </c>
      <c r="EY21" s="96">
        <v>31219.4</v>
      </c>
      <c r="EZ21" s="96">
        <v>34986.9</v>
      </c>
      <c r="FA21" s="96">
        <v>38949.800000000003</v>
      </c>
      <c r="FB21" s="96">
        <v>42988.5</v>
      </c>
      <c r="FC21" s="96">
        <v>3904.7</v>
      </c>
      <c r="FD21" s="96">
        <v>7720.7</v>
      </c>
      <c r="FE21" s="96">
        <v>11624.2</v>
      </c>
      <c r="FF21" s="96">
        <v>15817.7</v>
      </c>
      <c r="FG21" s="96">
        <v>19828.8</v>
      </c>
      <c r="FH21" s="96">
        <v>23918.1</v>
      </c>
      <c r="FI21" s="96">
        <v>28081.4</v>
      </c>
      <c r="FJ21" s="96">
        <v>32305.200000000001</v>
      </c>
      <c r="FK21" s="96">
        <v>36488.6</v>
      </c>
      <c r="FL21" s="96">
        <v>40711.199999999997</v>
      </c>
      <c r="FM21" s="96">
        <v>45022.6</v>
      </c>
      <c r="FN21" s="96">
        <v>49722.5</v>
      </c>
    </row>
    <row r="22" spans="1:170" ht="35.1" customHeight="1" thickBot="1" x14ac:dyDescent="0.3">
      <c r="A22" s="117"/>
      <c r="B22" s="71" t="str">
        <f>IF('0'!A1=1,"Забір, очищення та постачання води","Fence, purification and water supply")</f>
        <v>Забір, очищення та постачання води</v>
      </c>
      <c r="C22" s="94" t="s">
        <v>0</v>
      </c>
      <c r="D22" s="94" t="s">
        <v>0</v>
      </c>
      <c r="E22" s="94" t="s">
        <v>0</v>
      </c>
      <c r="F22" s="94" t="s">
        <v>0</v>
      </c>
      <c r="G22" s="94" t="s">
        <v>0</v>
      </c>
      <c r="H22" s="94" t="s">
        <v>0</v>
      </c>
      <c r="I22" s="94" t="s">
        <v>0</v>
      </c>
      <c r="J22" s="94" t="s">
        <v>0</v>
      </c>
      <c r="K22" s="94" t="s">
        <v>0</v>
      </c>
      <c r="L22" s="94" t="s">
        <v>0</v>
      </c>
      <c r="M22" s="94" t="s">
        <v>0</v>
      </c>
      <c r="N22" s="94" t="s">
        <v>0</v>
      </c>
      <c r="O22" s="94" t="s">
        <v>0</v>
      </c>
      <c r="P22" s="94" t="s">
        <v>0</v>
      </c>
      <c r="Q22" s="94" t="s">
        <v>0</v>
      </c>
      <c r="R22" s="94" t="s">
        <v>0</v>
      </c>
      <c r="S22" s="94" t="s">
        <v>0</v>
      </c>
      <c r="T22" s="94" t="s">
        <v>0</v>
      </c>
      <c r="U22" s="94" t="s">
        <v>0</v>
      </c>
      <c r="V22" s="94" t="s">
        <v>0</v>
      </c>
      <c r="W22" s="94" t="s">
        <v>0</v>
      </c>
      <c r="X22" s="94" t="s">
        <v>0</v>
      </c>
      <c r="Y22" s="94" t="s">
        <v>0</v>
      </c>
      <c r="Z22" s="94" t="s">
        <v>0</v>
      </c>
      <c r="AA22" s="97">
        <v>513.79999999999995</v>
      </c>
      <c r="AB22" s="97">
        <v>994.20000000001164</v>
      </c>
      <c r="AC22" s="97">
        <v>1474.3999999999651</v>
      </c>
      <c r="AD22" s="97">
        <v>1957</v>
      </c>
      <c r="AE22" s="97">
        <v>2450.5</v>
      </c>
      <c r="AF22" s="97">
        <v>2935.7000000000698</v>
      </c>
      <c r="AG22" s="97">
        <v>3443.5</v>
      </c>
      <c r="AH22" s="97">
        <v>3979.0999999999767</v>
      </c>
      <c r="AI22" s="97">
        <v>4522.4000000000233</v>
      </c>
      <c r="AJ22" s="97">
        <v>5062.2000000000698</v>
      </c>
      <c r="AK22" s="97">
        <v>5596.3000000000466</v>
      </c>
      <c r="AL22" s="97">
        <v>6145</v>
      </c>
      <c r="AM22" s="97">
        <v>532.5</v>
      </c>
      <c r="AN22" s="97">
        <v>1059</v>
      </c>
      <c r="AO22" s="97">
        <v>1627.4</v>
      </c>
      <c r="AP22" s="97">
        <v>2171.1</v>
      </c>
      <c r="AQ22" s="97">
        <v>2715.8</v>
      </c>
      <c r="AR22" s="97">
        <v>3287.3</v>
      </c>
      <c r="AS22" s="97">
        <v>3866.6</v>
      </c>
      <c r="AT22" s="97">
        <v>4456.5</v>
      </c>
      <c r="AU22" s="97">
        <v>5039.6000000000004</v>
      </c>
      <c r="AV22" s="97">
        <v>5623.4</v>
      </c>
      <c r="AW22" s="97">
        <v>6205.3</v>
      </c>
      <c r="AX22" s="97">
        <v>6748</v>
      </c>
      <c r="AY22" s="97">
        <v>616.4</v>
      </c>
      <c r="AZ22" s="97">
        <v>1208.5999999999999</v>
      </c>
      <c r="BA22" s="97">
        <v>1824.7</v>
      </c>
      <c r="BB22" s="97">
        <v>2431.3000000000002</v>
      </c>
      <c r="BC22" s="97">
        <v>3040.6</v>
      </c>
      <c r="BD22" s="97">
        <v>3669.5</v>
      </c>
      <c r="BE22" s="97">
        <v>4334.6000000000004</v>
      </c>
      <c r="BF22" s="97">
        <v>5045.3</v>
      </c>
      <c r="BG22" s="97">
        <v>5753.4</v>
      </c>
      <c r="BH22" s="97">
        <v>6471.8</v>
      </c>
      <c r="BI22" s="97">
        <v>7201.7</v>
      </c>
      <c r="BJ22" s="97">
        <v>7980.8</v>
      </c>
      <c r="BK22" s="97">
        <v>726.9</v>
      </c>
      <c r="BL22" s="97">
        <v>1440.7</v>
      </c>
      <c r="BM22" s="97">
        <v>2157.8000000000002</v>
      </c>
      <c r="BN22" s="97">
        <v>2871.9</v>
      </c>
      <c r="BO22" s="97">
        <v>3642.6</v>
      </c>
      <c r="BP22" s="97">
        <v>4439.3</v>
      </c>
      <c r="BQ22" s="97">
        <v>5282.1</v>
      </c>
      <c r="BR22" s="97">
        <v>6153.5</v>
      </c>
      <c r="BS22" s="97">
        <v>7020.6</v>
      </c>
      <c r="BT22" s="97">
        <v>7899.6</v>
      </c>
      <c r="BU22" s="97">
        <v>8769.4</v>
      </c>
      <c r="BV22" s="97">
        <v>9635.2000000000007</v>
      </c>
      <c r="BW22" s="97">
        <v>860.2</v>
      </c>
      <c r="BX22" s="97">
        <v>1721.6</v>
      </c>
      <c r="BY22" s="97">
        <v>2600.1</v>
      </c>
      <c r="BZ22" s="97">
        <v>3505.8</v>
      </c>
      <c r="CA22" s="97">
        <v>4429.8999999999996</v>
      </c>
      <c r="CB22" s="97">
        <v>5390.9</v>
      </c>
      <c r="CC22" s="97">
        <v>6351.2</v>
      </c>
      <c r="CD22" s="97">
        <v>7341.5</v>
      </c>
      <c r="CE22" s="97">
        <v>8321.7000000000007</v>
      </c>
      <c r="CF22" s="97">
        <v>9308.7999999999993</v>
      </c>
      <c r="CG22" s="97">
        <v>10338.799999999999</v>
      </c>
      <c r="CH22" s="97">
        <v>11365.3</v>
      </c>
      <c r="CI22" s="97">
        <v>1062.4000000000001</v>
      </c>
      <c r="CJ22" s="97">
        <v>2079</v>
      </c>
      <c r="CK22" s="97">
        <v>3133.8</v>
      </c>
      <c r="CL22" s="97">
        <v>4215.3999999999996</v>
      </c>
      <c r="CM22" s="97">
        <v>5312</v>
      </c>
      <c r="CN22" s="97">
        <v>6464.6</v>
      </c>
      <c r="CO22" s="97">
        <v>7631.7</v>
      </c>
      <c r="CP22" s="97">
        <v>8793.4</v>
      </c>
      <c r="CQ22" s="97">
        <v>9945</v>
      </c>
      <c r="CR22" s="97">
        <v>11115.5</v>
      </c>
      <c r="CS22" s="97">
        <v>12272.1</v>
      </c>
      <c r="CT22" s="97">
        <v>13440.3</v>
      </c>
      <c r="CU22" s="97">
        <v>1180</v>
      </c>
      <c r="CV22" s="97">
        <v>2410.5</v>
      </c>
      <c r="CW22" s="97">
        <v>3676.5</v>
      </c>
      <c r="CX22" s="97">
        <v>4935.8</v>
      </c>
      <c r="CY22" s="97">
        <v>6191.3</v>
      </c>
      <c r="CZ22" s="97">
        <v>7496.3</v>
      </c>
      <c r="DA22" s="97">
        <v>8882</v>
      </c>
      <c r="DB22" s="97">
        <v>10250.700000000001</v>
      </c>
      <c r="DC22" s="97">
        <v>11605</v>
      </c>
      <c r="DD22" s="97">
        <v>12936.2</v>
      </c>
      <c r="DE22" s="97">
        <v>14259.7</v>
      </c>
      <c r="DF22" s="97">
        <v>15595.2</v>
      </c>
      <c r="DG22" s="97">
        <v>1374</v>
      </c>
      <c r="DH22" s="97">
        <v>2704.4</v>
      </c>
      <c r="DI22" s="97">
        <v>4070.1</v>
      </c>
      <c r="DJ22" s="97">
        <v>5419.2</v>
      </c>
      <c r="DK22" s="97">
        <v>6764.7</v>
      </c>
      <c r="DL22" s="97">
        <v>8107.2</v>
      </c>
      <c r="DM22" s="97">
        <v>9556.4</v>
      </c>
      <c r="DN22" s="97">
        <v>11025.2</v>
      </c>
      <c r="DO22" s="97">
        <v>12488.2</v>
      </c>
      <c r="DP22" s="97">
        <v>13902.7</v>
      </c>
      <c r="DQ22" s="97">
        <v>15322.8</v>
      </c>
      <c r="DR22" s="97">
        <v>16747.7</v>
      </c>
      <c r="DS22" s="97">
        <v>1563.7</v>
      </c>
      <c r="DT22" s="97">
        <v>2938.9</v>
      </c>
      <c r="DU22" s="97">
        <v>4094.1</v>
      </c>
      <c r="DV22" s="97">
        <v>5193.6000000000004</v>
      </c>
      <c r="DW22" s="97">
        <v>6338.8</v>
      </c>
      <c r="DX22" s="97">
        <v>7559.3</v>
      </c>
      <c r="DY22" s="97">
        <v>8804.7999999999993</v>
      </c>
      <c r="DZ22" s="97">
        <v>10063.700000000001</v>
      </c>
      <c r="EA22" s="97">
        <v>11282.9</v>
      </c>
      <c r="EB22" s="97">
        <v>12482.8</v>
      </c>
      <c r="EC22" s="97">
        <v>13640.1</v>
      </c>
      <c r="ED22" s="97">
        <v>14785.1</v>
      </c>
      <c r="EE22" s="97">
        <v>1214</v>
      </c>
      <c r="EF22" s="97">
        <v>2407.1999999999998</v>
      </c>
      <c r="EG22" s="97">
        <v>3655.5</v>
      </c>
      <c r="EH22" s="97">
        <v>4884.8</v>
      </c>
      <c r="EI22" s="97">
        <v>6150.1</v>
      </c>
      <c r="EJ22" s="97">
        <v>7419.7</v>
      </c>
      <c r="EK22" s="97">
        <v>8680.6</v>
      </c>
      <c r="EL22" s="97">
        <v>9979.9</v>
      </c>
      <c r="EM22" s="97">
        <v>11265</v>
      </c>
      <c r="EN22" s="97">
        <v>12506.3</v>
      </c>
      <c r="EO22" s="97">
        <v>13760.2</v>
      </c>
      <c r="EP22" s="97">
        <v>15048.5</v>
      </c>
      <c r="EQ22" s="97">
        <v>1314.2</v>
      </c>
      <c r="ER22" s="97">
        <v>2614.6</v>
      </c>
      <c r="ES22" s="97">
        <v>3894</v>
      </c>
      <c r="ET22" s="97">
        <v>5215</v>
      </c>
      <c r="EU22" s="97">
        <v>6559</v>
      </c>
      <c r="EV22" s="97">
        <v>8050.5</v>
      </c>
      <c r="EW22" s="97">
        <v>9666.2000000000007</v>
      </c>
      <c r="EX22" s="97">
        <v>11300.6</v>
      </c>
      <c r="EY22" s="97">
        <v>12917.1</v>
      </c>
      <c r="EZ22" s="97">
        <v>14512.8</v>
      </c>
      <c r="FA22" s="97">
        <v>16160</v>
      </c>
      <c r="FB22" s="97">
        <v>17816.400000000001</v>
      </c>
      <c r="FC22" s="97">
        <v>1746.3</v>
      </c>
      <c r="FD22" s="97">
        <v>3435.7</v>
      </c>
      <c r="FE22" s="97">
        <v>5188.3999999999996</v>
      </c>
      <c r="FF22" s="97">
        <v>6898.1</v>
      </c>
      <c r="FG22" s="97">
        <v>8581.7000000000007</v>
      </c>
      <c r="FH22" s="97">
        <v>10347.5</v>
      </c>
      <c r="FI22" s="97">
        <v>12159</v>
      </c>
      <c r="FJ22" s="97">
        <v>13993.3</v>
      </c>
      <c r="FK22" s="97">
        <v>15798.2</v>
      </c>
      <c r="FL22" s="97">
        <v>17588.900000000001</v>
      </c>
      <c r="FM22" s="97">
        <v>19309.900000000001</v>
      </c>
      <c r="FN22" s="97">
        <v>21034.5</v>
      </c>
    </row>
    <row r="23" spans="1:170" ht="14.4" thickTop="1" x14ac:dyDescent="0.25">
      <c r="A23" s="54"/>
      <c r="B23" s="50"/>
      <c r="BA23" s="22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DY23" s="93"/>
    </row>
    <row r="24" spans="1:170" ht="38.25" customHeight="1" x14ac:dyDescent="0.25">
      <c r="A24" s="118" t="str">
        <f>IF('0'!A1=1," Дані з січня 2014 року наведено без урахування тимчасово окупованої території Автономної Республіки Крим і м.Севастополя"," Data since January 2014 - excluding the temporarily occupied territories of the Autonomous Republic of Crimea, the city of Sevastopol ")</f>
        <v xml:space="preserve"> Дані з січня 2014 року наведено без урахування тимчасово окупованої території Автономної Республіки Крим і м.Севастополя</v>
      </c>
      <c r="B24" s="118"/>
      <c r="AA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1"/>
      <c r="DF24" s="91"/>
    </row>
    <row r="25" spans="1:170" x14ac:dyDescent="0.25">
      <c r="A25" s="114" t="s">
        <v>139</v>
      </c>
      <c r="B25" s="114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1"/>
      <c r="DF25" s="91"/>
    </row>
    <row r="26" spans="1:170" x14ac:dyDescent="0.25"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1"/>
      <c r="DF26" s="91"/>
    </row>
    <row r="27" spans="1:170" x14ac:dyDescent="0.25"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</row>
    <row r="28" spans="1:170" x14ac:dyDescent="0.25"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3"/>
      <c r="BX28" s="63"/>
      <c r="BY28" s="63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</row>
    <row r="29" spans="1:170" x14ac:dyDescent="0.25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3"/>
      <c r="BX29" s="63"/>
      <c r="BY29" s="63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</row>
    <row r="30" spans="1:170" x14ac:dyDescent="0.25"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</row>
    <row r="31" spans="1:170" x14ac:dyDescent="0.25"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</row>
    <row r="32" spans="1:170" x14ac:dyDescent="0.25"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</row>
    <row r="33" spans="99:110" x14ac:dyDescent="0.25"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</row>
    <row r="34" spans="99:110" x14ac:dyDescent="0.25"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</row>
    <row r="35" spans="99:110" x14ac:dyDescent="0.25"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</row>
    <row r="36" spans="99:110" x14ac:dyDescent="0.25"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</row>
    <row r="37" spans="99:110" x14ac:dyDescent="0.25"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</row>
    <row r="38" spans="99:110" x14ac:dyDescent="0.25"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</row>
    <row r="39" spans="99:110" x14ac:dyDescent="0.25"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</row>
    <row r="40" spans="99:110" x14ac:dyDescent="0.25"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</row>
    <row r="41" spans="99:110" x14ac:dyDescent="0.25"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</row>
  </sheetData>
  <sheetProtection algorithmName="SHA-512" hashValue="Kn9ZJtelDMRrn2h6kwF3WPElQdS83m0spyfgfmvFPPsOeuLaLk/Lp9ZH4HescfreINS/kw7Ir8m0zIlRgTCu5A==" saltValue="P5aN1WqzgWvtEatweJYpuw==" spinCount="100000" sheet="1" objects="1" scenarios="1"/>
  <mergeCells count="4">
    <mergeCell ref="A2:B2"/>
    <mergeCell ref="A25:B25"/>
    <mergeCell ref="A3:A22"/>
    <mergeCell ref="A24:B2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AB2:AX2 C2:AA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23"/>
  <sheetViews>
    <sheetView showGridLines="0" showRowColHeaders="0" zoomScale="80" zoomScaleNormal="80" workbookViewId="0">
      <pane xSplit="2" ySplit="2" topLeftCell="HB3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outlineLevelCol="1" x14ac:dyDescent="0.3"/>
  <cols>
    <col min="1" max="1" width="8.5546875" customWidth="1"/>
    <col min="2" max="2" width="45.5546875" customWidth="1"/>
    <col min="3" max="3" width="10.5546875" hidden="1" customWidth="1" outlineLevel="1"/>
    <col min="4" max="13" width="10.5546875" style="1" hidden="1" customWidth="1" outlineLevel="1"/>
    <col min="14" max="14" width="10.5546875" style="1" customWidth="1" collapsed="1"/>
    <col min="15" max="25" width="10.5546875" style="1" hidden="1" customWidth="1" outlineLevel="1"/>
    <col min="26" max="26" width="10.5546875" style="1" customWidth="1" collapsed="1"/>
    <col min="27" max="37" width="10.5546875" style="1" hidden="1" customWidth="1" outlineLevel="1"/>
    <col min="38" max="38" width="10.5546875" style="1" customWidth="1" collapsed="1"/>
    <col min="39" max="49" width="10.5546875" style="1" hidden="1" customWidth="1" outlineLevel="1"/>
    <col min="50" max="50" width="10.5546875" style="1" customWidth="1" collapsed="1"/>
    <col min="51" max="51" width="10.5546875" style="1" hidden="1" customWidth="1" outlineLevel="1"/>
    <col min="52" max="61" width="10.5546875" hidden="1" customWidth="1" outlineLevel="1"/>
    <col min="62" max="62" width="10.5546875" customWidth="1" collapsed="1"/>
    <col min="63" max="73" width="10.5546875" hidden="1" customWidth="1" outlineLevel="1"/>
    <col min="74" max="74" width="10.5546875" customWidth="1" collapsed="1"/>
    <col min="75" max="85" width="10.5546875" hidden="1" customWidth="1" outlineLevel="1"/>
    <col min="86" max="86" width="10.5546875" customWidth="1" collapsed="1"/>
    <col min="87" max="97" width="10.5546875" hidden="1" customWidth="1" outlineLevel="1"/>
    <col min="98" max="98" width="10.5546875" customWidth="1" collapsed="1"/>
    <col min="99" max="107" width="10.5546875" hidden="1" customWidth="1" outlineLevel="1"/>
    <col min="108" max="109" width="9.109375" hidden="1" customWidth="1" outlineLevel="1"/>
    <col min="110" max="110" width="9.109375" collapsed="1"/>
    <col min="111" max="121" width="9.109375" hidden="1" customWidth="1" outlineLevel="1"/>
    <col min="122" max="122" width="9.5546875" customWidth="1" collapsed="1"/>
    <col min="123" max="133" width="9.5546875" hidden="1" customWidth="1" outlineLevel="1"/>
    <col min="134" max="134" width="9.5546875" customWidth="1" collapsed="1"/>
    <col min="135" max="145" width="9.5546875" hidden="1" customWidth="1" outlineLevel="1"/>
    <col min="146" max="146" width="9.5546875" customWidth="1" collapsed="1"/>
    <col min="147" max="147" width="9.5546875" hidden="1" customWidth="1" outlineLevel="1"/>
    <col min="148" max="155" width="0" hidden="1" customWidth="1" outlineLevel="1"/>
    <col min="156" max="156" width="10.5546875" hidden="1" customWidth="1" outlineLevel="1"/>
    <col min="157" max="157" width="0" hidden="1" customWidth="1" outlineLevel="1"/>
    <col min="158" max="158" width="10.5546875" customWidth="1" collapsed="1"/>
    <col min="159" max="164" width="10.5546875" hidden="1" customWidth="1" outlineLevel="1"/>
    <col min="165" max="167" width="0" hidden="1" customWidth="1" outlineLevel="1"/>
    <col min="168" max="169" width="10.6640625" hidden="1" customWidth="1" outlineLevel="1"/>
    <col min="170" max="170" width="9.109375" collapsed="1"/>
    <col min="171" max="171" width="10.6640625" customWidth="1"/>
    <col min="172" max="172" width="8.88671875" style="7"/>
    <col min="201" max="203" width="8.77734375" customWidth="1"/>
    <col min="213" max="221" width="10.77734375" customWidth="1"/>
    <col min="228" max="228" width="10.77734375" customWidth="1"/>
  </cols>
  <sheetData>
    <row r="1" spans="1:230" s="1" customFormat="1" x14ac:dyDescent="0.3">
      <c r="A1" s="9" t="str">
        <f>IF('0'!A1=1,"до змісту","to title")</f>
        <v>до змісту</v>
      </c>
      <c r="B1" s="56"/>
      <c r="FP1" s="7"/>
    </row>
    <row r="2" spans="1:230" s="1" customFormat="1" ht="33" customHeight="1" x14ac:dyDescent="0.3">
      <c r="A2" s="80"/>
      <c r="B2" s="81"/>
      <c r="C2" s="79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3" t="s">
        <v>10</v>
      </c>
      <c r="J2" s="23" t="s">
        <v>11</v>
      </c>
      <c r="K2" s="23" t="s">
        <v>12</v>
      </c>
      <c r="L2" s="23" t="s">
        <v>13</v>
      </c>
      <c r="M2" s="23" t="s">
        <v>14</v>
      </c>
      <c r="N2" s="23" t="s">
        <v>15</v>
      </c>
      <c r="O2" s="23" t="s">
        <v>16</v>
      </c>
      <c r="P2" s="23" t="s">
        <v>17</v>
      </c>
      <c r="Q2" s="23" t="s">
        <v>18</v>
      </c>
      <c r="R2" s="23" t="s">
        <v>19</v>
      </c>
      <c r="S2" s="23" t="s">
        <v>20</v>
      </c>
      <c r="T2" s="23" t="s">
        <v>21</v>
      </c>
      <c r="U2" s="23" t="s">
        <v>22</v>
      </c>
      <c r="V2" s="23" t="s">
        <v>23</v>
      </c>
      <c r="W2" s="23" t="s">
        <v>24</v>
      </c>
      <c r="X2" s="23" t="s">
        <v>25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32</v>
      </c>
      <c r="AF2" s="23" t="s">
        <v>33</v>
      </c>
      <c r="AG2" s="23" t="s">
        <v>34</v>
      </c>
      <c r="AH2" s="23" t="s">
        <v>35</v>
      </c>
      <c r="AI2" s="23" t="s">
        <v>36</v>
      </c>
      <c r="AJ2" s="23" t="s">
        <v>37</v>
      </c>
      <c r="AK2" s="23" t="s">
        <v>38</v>
      </c>
      <c r="AL2" s="23" t="s">
        <v>39</v>
      </c>
      <c r="AM2" s="23" t="s">
        <v>40</v>
      </c>
      <c r="AN2" s="23" t="s">
        <v>41</v>
      </c>
      <c r="AO2" s="23" t="s">
        <v>42</v>
      </c>
      <c r="AP2" s="23" t="s">
        <v>43</v>
      </c>
      <c r="AQ2" s="23" t="s">
        <v>44</v>
      </c>
      <c r="AR2" s="23" t="s">
        <v>45</v>
      </c>
      <c r="AS2" s="23" t="s">
        <v>46</v>
      </c>
      <c r="AT2" s="23" t="s">
        <v>47</v>
      </c>
      <c r="AU2" s="23" t="s">
        <v>48</v>
      </c>
      <c r="AV2" s="23" t="s">
        <v>49</v>
      </c>
      <c r="AW2" s="23" t="s">
        <v>50</v>
      </c>
      <c r="AX2" s="23" t="s">
        <v>51</v>
      </c>
      <c r="AY2" s="23" t="s">
        <v>52</v>
      </c>
      <c r="AZ2" s="23" t="s">
        <v>53</v>
      </c>
      <c r="BA2" s="23" t="s">
        <v>54</v>
      </c>
      <c r="BB2" s="23" t="s">
        <v>55</v>
      </c>
      <c r="BC2" s="23" t="s">
        <v>56</v>
      </c>
      <c r="BD2" s="23" t="s">
        <v>57</v>
      </c>
      <c r="BE2" s="23" t="s">
        <v>58</v>
      </c>
      <c r="BF2" s="23" t="s">
        <v>59</v>
      </c>
      <c r="BG2" s="23" t="s">
        <v>60</v>
      </c>
      <c r="BH2" s="23" t="s">
        <v>61</v>
      </c>
      <c r="BI2" s="23" t="s">
        <v>62</v>
      </c>
      <c r="BJ2" s="23" t="s">
        <v>63</v>
      </c>
      <c r="BK2" s="23" t="s">
        <v>64</v>
      </c>
      <c r="BL2" s="23" t="s">
        <v>65</v>
      </c>
      <c r="BM2" s="23" t="s">
        <v>66</v>
      </c>
      <c r="BN2" s="23" t="s">
        <v>67</v>
      </c>
      <c r="BO2" s="23" t="s">
        <v>68</v>
      </c>
      <c r="BP2" s="23" t="s">
        <v>69</v>
      </c>
      <c r="BQ2" s="23" t="s">
        <v>70</v>
      </c>
      <c r="BR2" s="23" t="s">
        <v>71</v>
      </c>
      <c r="BS2" s="23" t="s">
        <v>72</v>
      </c>
      <c r="BT2" s="23" t="s">
        <v>73</v>
      </c>
      <c r="BU2" s="23" t="s">
        <v>74</v>
      </c>
      <c r="BV2" s="23" t="s">
        <v>75</v>
      </c>
      <c r="BW2" s="23" t="s">
        <v>76</v>
      </c>
      <c r="BX2" s="23" t="s">
        <v>77</v>
      </c>
      <c r="BY2" s="23" t="s">
        <v>78</v>
      </c>
      <c r="BZ2" s="23" t="s">
        <v>79</v>
      </c>
      <c r="CA2" s="23" t="s">
        <v>80</v>
      </c>
      <c r="CB2" s="23" t="s">
        <v>81</v>
      </c>
      <c r="CC2" s="23" t="s">
        <v>82</v>
      </c>
      <c r="CD2" s="23" t="s">
        <v>83</v>
      </c>
      <c r="CE2" s="23" t="s">
        <v>84</v>
      </c>
      <c r="CF2" s="23" t="s">
        <v>85</v>
      </c>
      <c r="CG2" s="23" t="s">
        <v>86</v>
      </c>
      <c r="CH2" s="23" t="s">
        <v>87</v>
      </c>
      <c r="CI2" s="23" t="s">
        <v>88</v>
      </c>
      <c r="CJ2" s="23" t="s">
        <v>89</v>
      </c>
      <c r="CK2" s="23" t="s">
        <v>90</v>
      </c>
      <c r="CL2" s="23" t="s">
        <v>91</v>
      </c>
      <c r="CM2" s="23" t="s">
        <v>92</v>
      </c>
      <c r="CN2" s="23" t="s">
        <v>93</v>
      </c>
      <c r="CO2" s="23" t="s">
        <v>94</v>
      </c>
      <c r="CP2" s="23" t="s">
        <v>95</v>
      </c>
      <c r="CQ2" s="23" t="s">
        <v>96</v>
      </c>
      <c r="CR2" s="23" t="s">
        <v>97</v>
      </c>
      <c r="CS2" s="23" t="s">
        <v>98</v>
      </c>
      <c r="CT2" s="23" t="s">
        <v>99</v>
      </c>
      <c r="CU2" s="23" t="s">
        <v>100</v>
      </c>
      <c r="CV2" s="23" t="s">
        <v>101</v>
      </c>
      <c r="CW2" s="23" t="s">
        <v>102</v>
      </c>
      <c r="CX2" s="23" t="s">
        <v>103</v>
      </c>
      <c r="CY2" s="23" t="s">
        <v>104</v>
      </c>
      <c r="CZ2" s="23" t="s">
        <v>105</v>
      </c>
      <c r="DA2" s="23" t="s">
        <v>106</v>
      </c>
      <c r="DB2" s="23" t="s">
        <v>107</v>
      </c>
      <c r="DC2" s="23" t="s">
        <v>108</v>
      </c>
      <c r="DD2" s="23" t="s">
        <v>109</v>
      </c>
      <c r="DE2" s="23" t="s">
        <v>110</v>
      </c>
      <c r="DF2" s="23" t="s">
        <v>111</v>
      </c>
      <c r="DG2" s="23" t="s">
        <v>112</v>
      </c>
      <c r="DH2" s="23" t="s">
        <v>113</v>
      </c>
      <c r="DI2" s="23" t="s">
        <v>114</v>
      </c>
      <c r="DJ2" s="23" t="s">
        <v>115</v>
      </c>
      <c r="DK2" s="23" t="s">
        <v>116</v>
      </c>
      <c r="DL2" s="23" t="s">
        <v>117</v>
      </c>
      <c r="DM2" s="23" t="s">
        <v>118</v>
      </c>
      <c r="DN2" s="23" t="s">
        <v>119</v>
      </c>
      <c r="DO2" s="23" t="s">
        <v>120</v>
      </c>
      <c r="DP2" s="23" t="s">
        <v>121</v>
      </c>
      <c r="DQ2" s="23" t="s">
        <v>122</v>
      </c>
      <c r="DR2" s="23" t="s">
        <v>123</v>
      </c>
      <c r="DS2" s="23" t="s">
        <v>124</v>
      </c>
      <c r="DT2" s="23" t="s">
        <v>125</v>
      </c>
      <c r="DU2" s="23" t="s">
        <v>126</v>
      </c>
      <c r="DV2" s="23" t="s">
        <v>127</v>
      </c>
      <c r="DW2" s="23" t="s">
        <v>128</v>
      </c>
      <c r="DX2" s="23" t="s">
        <v>129</v>
      </c>
      <c r="DY2" s="23" t="s">
        <v>130</v>
      </c>
      <c r="DZ2" s="23" t="s">
        <v>131</v>
      </c>
      <c r="EA2" s="23" t="s">
        <v>132</v>
      </c>
      <c r="EB2" s="23" t="s">
        <v>133</v>
      </c>
      <c r="EC2" s="23" t="s">
        <v>134</v>
      </c>
      <c r="ED2" s="23" t="s">
        <v>135</v>
      </c>
      <c r="EE2" s="23" t="s">
        <v>136</v>
      </c>
      <c r="EF2" s="23" t="s">
        <v>137</v>
      </c>
      <c r="EG2" s="23">
        <v>43160</v>
      </c>
      <c r="EH2" s="23">
        <v>43191</v>
      </c>
      <c r="EI2" s="23">
        <v>43221</v>
      </c>
      <c r="EJ2" s="23">
        <v>43252</v>
      </c>
      <c r="EK2" s="23">
        <v>43282</v>
      </c>
      <c r="EL2" s="23">
        <v>43313</v>
      </c>
      <c r="EM2" s="23">
        <v>43344</v>
      </c>
      <c r="EN2" s="23">
        <v>43374</v>
      </c>
      <c r="EO2" s="23">
        <v>43405</v>
      </c>
      <c r="EP2" s="23">
        <v>43435</v>
      </c>
      <c r="EQ2" s="23">
        <v>43466</v>
      </c>
      <c r="ER2" s="23">
        <v>43497</v>
      </c>
      <c r="ES2" s="23">
        <v>43525</v>
      </c>
      <c r="ET2" s="23">
        <v>43556</v>
      </c>
      <c r="EU2" s="23">
        <v>43586</v>
      </c>
      <c r="EV2" s="23">
        <v>43617</v>
      </c>
      <c r="EW2" s="23">
        <v>43647</v>
      </c>
      <c r="EX2" s="23">
        <v>43678</v>
      </c>
      <c r="EY2" s="23">
        <v>43709</v>
      </c>
      <c r="EZ2" s="23">
        <v>43739</v>
      </c>
      <c r="FA2" s="23">
        <v>43770</v>
      </c>
      <c r="FB2" s="23">
        <v>43800</v>
      </c>
      <c r="FC2" s="23">
        <v>43831</v>
      </c>
      <c r="FD2" s="23">
        <v>43862</v>
      </c>
      <c r="FE2" s="23">
        <v>43891</v>
      </c>
      <c r="FF2" s="23">
        <v>43922</v>
      </c>
      <c r="FG2" s="23">
        <v>43952</v>
      </c>
      <c r="FH2" s="23">
        <v>43983</v>
      </c>
      <c r="FI2" s="23">
        <v>44013</v>
      </c>
      <c r="FJ2" s="23">
        <v>44044</v>
      </c>
      <c r="FK2" s="23">
        <v>44075</v>
      </c>
      <c r="FL2" s="23">
        <v>44105</v>
      </c>
      <c r="FM2" s="23">
        <v>44136</v>
      </c>
      <c r="FN2" s="23">
        <v>44166</v>
      </c>
      <c r="FO2" s="77">
        <v>44197</v>
      </c>
      <c r="FP2" s="77">
        <v>44228</v>
      </c>
      <c r="FQ2" s="77">
        <v>44256</v>
      </c>
      <c r="FR2" s="77">
        <v>44287</v>
      </c>
      <c r="FS2" s="77">
        <v>44317</v>
      </c>
      <c r="FT2" s="77">
        <v>44348</v>
      </c>
      <c r="FU2" s="77">
        <v>44378</v>
      </c>
      <c r="FV2" s="77">
        <v>44409</v>
      </c>
      <c r="FW2" s="77">
        <v>44440</v>
      </c>
      <c r="FX2" s="77">
        <v>44470</v>
      </c>
      <c r="FY2" s="77">
        <v>44501</v>
      </c>
      <c r="FZ2" s="77">
        <v>44531</v>
      </c>
      <c r="GA2" s="77">
        <v>44562</v>
      </c>
      <c r="GB2" s="77">
        <v>44593</v>
      </c>
      <c r="GC2" s="77">
        <v>44621</v>
      </c>
      <c r="GD2" s="77">
        <v>44652</v>
      </c>
      <c r="GE2" s="77">
        <v>44682</v>
      </c>
      <c r="GF2" s="77">
        <v>44713</v>
      </c>
      <c r="GG2" s="77">
        <v>44743</v>
      </c>
      <c r="GH2" s="77">
        <v>44774</v>
      </c>
      <c r="GI2" s="77">
        <v>44805</v>
      </c>
      <c r="GJ2" s="77">
        <v>44835</v>
      </c>
      <c r="GK2" s="77">
        <v>44866</v>
      </c>
      <c r="GL2" s="77">
        <v>44896</v>
      </c>
      <c r="GM2" s="77">
        <v>44927</v>
      </c>
      <c r="GN2" s="77">
        <v>44958</v>
      </c>
      <c r="GO2" s="77">
        <v>44986</v>
      </c>
      <c r="GP2" s="77">
        <v>45017</v>
      </c>
      <c r="GQ2" s="77">
        <v>45047</v>
      </c>
      <c r="GR2" s="77">
        <v>45078</v>
      </c>
      <c r="GS2" s="77">
        <v>45108</v>
      </c>
      <c r="GT2" s="77">
        <v>45139</v>
      </c>
      <c r="GU2" s="77">
        <v>45170</v>
      </c>
      <c r="GV2" s="77">
        <v>45200</v>
      </c>
      <c r="GW2" s="77">
        <v>45231</v>
      </c>
      <c r="GX2" s="77">
        <v>45261</v>
      </c>
      <c r="GY2" s="77">
        <v>45292</v>
      </c>
      <c r="GZ2" s="77">
        <v>45323</v>
      </c>
      <c r="HA2" s="77">
        <v>45352</v>
      </c>
      <c r="HB2" s="77">
        <v>45383</v>
      </c>
      <c r="HC2" s="77">
        <v>45413</v>
      </c>
      <c r="HD2" s="77">
        <v>45444</v>
      </c>
      <c r="HE2" s="77">
        <v>45474</v>
      </c>
      <c r="HF2" s="77">
        <v>45505</v>
      </c>
      <c r="HG2" s="77">
        <v>45536</v>
      </c>
      <c r="HH2" s="77">
        <v>45566</v>
      </c>
      <c r="HI2" s="77">
        <v>45597</v>
      </c>
      <c r="HJ2" s="77">
        <v>45627</v>
      </c>
      <c r="HK2" s="77">
        <v>45658</v>
      </c>
      <c r="HL2" s="77">
        <v>45689</v>
      </c>
      <c r="HM2" s="77">
        <v>45717</v>
      </c>
      <c r="HN2" s="77">
        <v>45748</v>
      </c>
      <c r="HO2" s="77">
        <v>45778</v>
      </c>
      <c r="HP2" s="77">
        <v>45809</v>
      </c>
      <c r="HQ2" s="77">
        <v>45839</v>
      </c>
      <c r="HR2" s="77">
        <v>45870</v>
      </c>
      <c r="HS2" s="77">
        <v>45901</v>
      </c>
      <c r="HT2" s="77">
        <v>45931</v>
      </c>
      <c r="HU2" s="77">
        <v>45962</v>
      </c>
      <c r="HV2" s="77">
        <v>45992</v>
      </c>
    </row>
    <row r="3" spans="1:230" s="1" customFormat="1" ht="36.9" customHeight="1" thickBot="1" x14ac:dyDescent="0.35">
      <c r="A3" s="119" t="str">
        <f>IF('0'!A1=1,"Індекси промислової продукції (до попереднього місяця, %), 2010=100%*","Industrial products Indices (to the previous month, %), 2010=100%*")</f>
        <v>Індекси промислової продукції (до попереднього місяця, %), 2010=100%*</v>
      </c>
      <c r="B3" s="120"/>
      <c r="C3" s="8">
        <v>86.6</v>
      </c>
      <c r="D3" s="8">
        <v>98.5</v>
      </c>
      <c r="E3" s="8">
        <v>112.5</v>
      </c>
      <c r="F3" s="8">
        <v>96.4</v>
      </c>
      <c r="G3" s="8">
        <v>98.4</v>
      </c>
      <c r="H3" s="8">
        <v>103.9</v>
      </c>
      <c r="I3" s="8">
        <v>101.8</v>
      </c>
      <c r="J3" s="8">
        <v>102.9</v>
      </c>
      <c r="K3" s="8">
        <v>95.9</v>
      </c>
      <c r="L3" s="8">
        <v>117.1</v>
      </c>
      <c r="M3" s="8">
        <v>92.5</v>
      </c>
      <c r="N3" s="8">
        <v>97.4</v>
      </c>
      <c r="O3" s="8">
        <v>90.6</v>
      </c>
      <c r="P3" s="8">
        <v>100.6</v>
      </c>
      <c r="Q3" s="8">
        <v>107.4</v>
      </c>
      <c r="R3" s="8">
        <v>97</v>
      </c>
      <c r="S3" s="8">
        <v>100.3</v>
      </c>
      <c r="T3" s="8">
        <v>99.9</v>
      </c>
      <c r="U3" s="8">
        <v>103.9</v>
      </c>
      <c r="V3" s="8">
        <v>96.7</v>
      </c>
      <c r="W3" s="8">
        <v>97.7</v>
      </c>
      <c r="X3" s="8">
        <v>93.7</v>
      </c>
      <c r="Y3" s="8">
        <v>85.3</v>
      </c>
      <c r="Z3" s="8">
        <v>101.4</v>
      </c>
      <c r="AA3" s="8">
        <v>82.8</v>
      </c>
      <c r="AB3" s="8">
        <v>105</v>
      </c>
      <c r="AC3" s="8">
        <v>109.2</v>
      </c>
      <c r="AD3" s="8">
        <v>94.4</v>
      </c>
      <c r="AE3" s="8">
        <v>99.2</v>
      </c>
      <c r="AF3" s="8">
        <v>103.9</v>
      </c>
      <c r="AG3" s="8">
        <v>105.5</v>
      </c>
      <c r="AH3" s="8">
        <v>98.9</v>
      </c>
      <c r="AI3" s="8">
        <v>102.9</v>
      </c>
      <c r="AJ3" s="8">
        <v>107.1</v>
      </c>
      <c r="AK3" s="8">
        <v>97.4</v>
      </c>
      <c r="AL3" s="8">
        <v>101.7</v>
      </c>
      <c r="AM3" s="25">
        <v>89.2</v>
      </c>
      <c r="AN3" s="25">
        <v>100.4</v>
      </c>
      <c r="AO3" s="25">
        <v>114.8</v>
      </c>
      <c r="AP3" s="25">
        <v>97.5</v>
      </c>
      <c r="AQ3" s="25">
        <v>97.2</v>
      </c>
      <c r="AR3" s="25">
        <v>101.9</v>
      </c>
      <c r="AS3" s="25">
        <v>101.3</v>
      </c>
      <c r="AT3" s="25">
        <v>100.6</v>
      </c>
      <c r="AU3" s="25">
        <v>103.8</v>
      </c>
      <c r="AV3" s="25">
        <v>106.3</v>
      </c>
      <c r="AW3" s="25">
        <v>98.2</v>
      </c>
      <c r="AX3" s="25">
        <v>102.3</v>
      </c>
      <c r="AY3" s="25">
        <v>87.1</v>
      </c>
      <c r="AZ3" s="25">
        <v>101.1</v>
      </c>
      <c r="BA3" s="25">
        <v>113.2</v>
      </c>
      <c r="BB3" s="25">
        <v>94.6</v>
      </c>
      <c r="BC3" s="25">
        <v>100.3</v>
      </c>
      <c r="BD3" s="25">
        <v>100.9</v>
      </c>
      <c r="BE3" s="25">
        <v>102.6</v>
      </c>
      <c r="BF3" s="25">
        <v>101.7</v>
      </c>
      <c r="BG3" s="25">
        <v>101.7</v>
      </c>
      <c r="BH3" s="25">
        <v>105.7</v>
      </c>
      <c r="BI3" s="25">
        <v>97</v>
      </c>
      <c r="BJ3" s="25">
        <v>99.6</v>
      </c>
      <c r="BK3" s="25">
        <v>86.2</v>
      </c>
      <c r="BL3" s="25">
        <v>101.7</v>
      </c>
      <c r="BM3" s="25">
        <v>110.1</v>
      </c>
      <c r="BN3" s="25">
        <v>95.6</v>
      </c>
      <c r="BO3" s="25">
        <v>102</v>
      </c>
      <c r="BP3" s="25">
        <v>97.9</v>
      </c>
      <c r="BQ3" s="25">
        <v>104.3</v>
      </c>
      <c r="BR3" s="25">
        <v>97.7</v>
      </c>
      <c r="BS3" s="25">
        <v>100.1</v>
      </c>
      <c r="BT3" s="25">
        <v>107.1</v>
      </c>
      <c r="BU3" s="25">
        <v>97.3</v>
      </c>
      <c r="BV3" s="25">
        <v>96.4</v>
      </c>
      <c r="BW3" s="25">
        <v>88.3</v>
      </c>
      <c r="BX3" s="25">
        <v>99.2</v>
      </c>
      <c r="BY3" s="25">
        <v>111.3</v>
      </c>
      <c r="BZ3" s="25">
        <v>98.2</v>
      </c>
      <c r="CA3" s="25">
        <v>94.8</v>
      </c>
      <c r="CB3" s="25">
        <v>101.6</v>
      </c>
      <c r="CC3" s="25">
        <v>105.6</v>
      </c>
      <c r="CD3" s="25">
        <v>97.6</v>
      </c>
      <c r="CE3" s="25">
        <v>99.8</v>
      </c>
      <c r="CF3" s="25">
        <v>107.5</v>
      </c>
      <c r="CG3" s="25">
        <v>97.9</v>
      </c>
      <c r="CH3" s="25">
        <v>100.1</v>
      </c>
      <c r="CI3" s="25">
        <v>84.6</v>
      </c>
      <c r="CJ3" s="25">
        <v>100.5</v>
      </c>
      <c r="CK3" s="25">
        <v>108</v>
      </c>
      <c r="CL3" s="25">
        <v>98.9</v>
      </c>
      <c r="CM3" s="25">
        <v>98.6</v>
      </c>
      <c r="CN3" s="25">
        <v>98.5</v>
      </c>
      <c r="CO3" s="25">
        <v>97.8</v>
      </c>
      <c r="CP3" s="25">
        <v>88.1</v>
      </c>
      <c r="CQ3" s="25">
        <v>105.4</v>
      </c>
      <c r="CR3" s="25">
        <v>107.3</v>
      </c>
      <c r="CS3" s="25">
        <v>98</v>
      </c>
      <c r="CT3" s="25">
        <v>98.3</v>
      </c>
      <c r="CU3" s="25">
        <v>81.599999999999994</v>
      </c>
      <c r="CV3" s="25">
        <v>98.8</v>
      </c>
      <c r="CW3" s="25">
        <v>109.8</v>
      </c>
      <c r="CX3" s="25">
        <v>97.9</v>
      </c>
      <c r="CY3" s="25">
        <v>99.7</v>
      </c>
      <c r="CZ3" s="25">
        <v>101.7</v>
      </c>
      <c r="DA3" s="25">
        <v>103.5</v>
      </c>
      <c r="DB3" s="25">
        <v>96</v>
      </c>
      <c r="DC3" s="25">
        <v>105.8</v>
      </c>
      <c r="DD3" s="25">
        <v>107</v>
      </c>
      <c r="DE3" s="25">
        <v>98.4</v>
      </c>
      <c r="DF3" s="25">
        <v>101.2</v>
      </c>
      <c r="DG3" s="26">
        <v>82</v>
      </c>
      <c r="DH3" s="26">
        <v>108.4</v>
      </c>
      <c r="DI3" s="26">
        <v>107</v>
      </c>
      <c r="DJ3" s="26">
        <v>96.8</v>
      </c>
      <c r="DK3" s="26">
        <v>96.3</v>
      </c>
      <c r="DL3" s="26">
        <v>97.8</v>
      </c>
      <c r="DM3" s="26">
        <v>107.2</v>
      </c>
      <c r="DN3" s="26">
        <v>99.3</v>
      </c>
      <c r="DO3" s="26">
        <v>104.3</v>
      </c>
      <c r="DP3" s="26">
        <v>106.1</v>
      </c>
      <c r="DQ3" s="26">
        <v>100.8</v>
      </c>
      <c r="DR3" s="26">
        <v>102.1</v>
      </c>
      <c r="DS3" s="26">
        <v>82.5</v>
      </c>
      <c r="DT3" s="26">
        <v>97.8</v>
      </c>
      <c r="DU3" s="26">
        <v>108.9</v>
      </c>
      <c r="DV3" s="26">
        <v>93.1</v>
      </c>
      <c r="DW3" s="26">
        <v>103.4</v>
      </c>
      <c r="DX3" s="26">
        <v>100.1</v>
      </c>
      <c r="DY3" s="26">
        <v>100.3</v>
      </c>
      <c r="DZ3" s="26">
        <v>103</v>
      </c>
      <c r="EA3" s="26">
        <v>102.5</v>
      </c>
      <c r="EB3" s="26">
        <v>106.9</v>
      </c>
      <c r="EC3" s="26">
        <v>100.3</v>
      </c>
      <c r="ED3" s="26">
        <v>101</v>
      </c>
      <c r="EE3" s="26">
        <v>86.7</v>
      </c>
      <c r="EF3" s="26">
        <v>96.8</v>
      </c>
      <c r="EG3" s="26">
        <v>107.8</v>
      </c>
      <c r="EH3" s="26">
        <v>95.2</v>
      </c>
      <c r="EI3" s="26">
        <v>103.2</v>
      </c>
      <c r="EJ3" s="26">
        <v>100.1</v>
      </c>
      <c r="EK3" s="26">
        <v>101.5</v>
      </c>
      <c r="EL3" s="26">
        <v>100</v>
      </c>
      <c r="EM3" s="26">
        <v>101.2</v>
      </c>
      <c r="EN3" s="26">
        <v>109.9</v>
      </c>
      <c r="EO3" s="26">
        <v>98.2</v>
      </c>
      <c r="EP3" s="26">
        <v>98.5</v>
      </c>
      <c r="EQ3" s="26" t="s">
        <v>0</v>
      </c>
      <c r="ER3" s="26" t="s">
        <v>0</v>
      </c>
      <c r="ES3" s="26" t="s">
        <v>0</v>
      </c>
      <c r="ET3" s="26" t="s">
        <v>0</v>
      </c>
      <c r="EU3" s="26" t="s">
        <v>0</v>
      </c>
      <c r="EV3" s="26" t="s">
        <v>0</v>
      </c>
      <c r="EW3" s="26" t="s">
        <v>0</v>
      </c>
      <c r="EX3" s="26" t="s">
        <v>0</v>
      </c>
      <c r="EY3" s="26" t="s">
        <v>0</v>
      </c>
      <c r="EZ3" s="26" t="s">
        <v>0</v>
      </c>
      <c r="FA3" s="26" t="s">
        <v>0</v>
      </c>
      <c r="FB3" s="26" t="s">
        <v>0</v>
      </c>
      <c r="FC3" s="26" t="s">
        <v>0</v>
      </c>
      <c r="FD3" s="26" t="s">
        <v>0</v>
      </c>
      <c r="FE3" s="26" t="s">
        <v>0</v>
      </c>
      <c r="FF3" s="26" t="s">
        <v>0</v>
      </c>
      <c r="FG3" s="26" t="s">
        <v>0</v>
      </c>
      <c r="FH3" s="26" t="s">
        <v>0</v>
      </c>
      <c r="FI3" s="26" t="s">
        <v>0</v>
      </c>
      <c r="FJ3" s="26" t="s">
        <v>0</v>
      </c>
      <c r="FK3" s="26" t="s">
        <v>0</v>
      </c>
      <c r="FL3" s="26" t="s">
        <v>0</v>
      </c>
      <c r="FM3" s="26" t="s">
        <v>0</v>
      </c>
      <c r="FN3" s="26" t="s">
        <v>0</v>
      </c>
      <c r="FO3" s="26" t="s">
        <v>0</v>
      </c>
      <c r="FP3" s="26" t="s">
        <v>0</v>
      </c>
      <c r="FQ3" s="26" t="s">
        <v>0</v>
      </c>
      <c r="FR3" s="26" t="s">
        <v>0</v>
      </c>
      <c r="FS3" s="26" t="s">
        <v>0</v>
      </c>
      <c r="FT3" s="26" t="s">
        <v>0</v>
      </c>
      <c r="FU3" s="26" t="s">
        <v>0</v>
      </c>
      <c r="FV3" s="26" t="s">
        <v>0</v>
      </c>
      <c r="FW3" s="26" t="s">
        <v>0</v>
      </c>
      <c r="FX3" s="26" t="s">
        <v>0</v>
      </c>
      <c r="FY3" s="26" t="s">
        <v>0</v>
      </c>
      <c r="FZ3" s="26" t="s">
        <v>0</v>
      </c>
      <c r="GA3" s="26" t="s">
        <v>0</v>
      </c>
      <c r="GB3" s="26" t="s">
        <v>0</v>
      </c>
      <c r="GC3" s="26" t="s">
        <v>0</v>
      </c>
      <c r="GD3" s="26" t="s">
        <v>0</v>
      </c>
      <c r="GE3" s="26" t="s">
        <v>0</v>
      </c>
      <c r="GF3" s="26" t="s">
        <v>0</v>
      </c>
      <c r="GG3" s="26" t="s">
        <v>0</v>
      </c>
      <c r="GH3" s="26" t="s">
        <v>0</v>
      </c>
      <c r="GI3" s="26" t="s">
        <v>0</v>
      </c>
      <c r="GJ3" s="26" t="s">
        <v>0</v>
      </c>
      <c r="GK3" s="26" t="s">
        <v>0</v>
      </c>
      <c r="GL3" s="26" t="s">
        <v>0</v>
      </c>
      <c r="GM3" s="26" t="s">
        <v>0</v>
      </c>
      <c r="GN3" s="26" t="s">
        <v>0</v>
      </c>
      <c r="GO3" s="26" t="s">
        <v>0</v>
      </c>
      <c r="GP3" s="26" t="s">
        <v>0</v>
      </c>
      <c r="GQ3" s="26" t="s">
        <v>0</v>
      </c>
      <c r="GR3" s="26" t="s">
        <v>0</v>
      </c>
      <c r="GS3" s="26" t="s">
        <v>0</v>
      </c>
      <c r="GT3" s="26" t="s">
        <v>0</v>
      </c>
      <c r="GU3" s="26" t="s">
        <v>0</v>
      </c>
      <c r="GV3" s="26" t="s">
        <v>0</v>
      </c>
      <c r="GW3" s="26" t="s">
        <v>0</v>
      </c>
      <c r="GX3" s="26" t="s">
        <v>0</v>
      </c>
      <c r="GY3" s="26" t="s">
        <v>0</v>
      </c>
      <c r="GZ3" s="26" t="s">
        <v>0</v>
      </c>
      <c r="HA3" s="26" t="s">
        <v>0</v>
      </c>
      <c r="HB3" s="26" t="s">
        <v>0</v>
      </c>
      <c r="HC3" s="26" t="s">
        <v>0</v>
      </c>
      <c r="HD3" s="26" t="s">
        <v>0</v>
      </c>
      <c r="HE3" s="26" t="s">
        <v>0</v>
      </c>
      <c r="HF3" s="26" t="s">
        <v>0</v>
      </c>
      <c r="HG3" s="26" t="s">
        <v>0</v>
      </c>
      <c r="HH3" s="26" t="s">
        <v>0</v>
      </c>
      <c r="HI3" s="26" t="s">
        <v>0</v>
      </c>
      <c r="HJ3" s="26" t="s">
        <v>0</v>
      </c>
      <c r="HK3" s="26" t="s">
        <v>0</v>
      </c>
      <c r="HL3" s="26" t="s">
        <v>0</v>
      </c>
      <c r="HM3" s="26" t="s">
        <v>0</v>
      </c>
      <c r="HN3" s="26" t="s">
        <v>0</v>
      </c>
      <c r="HO3" s="26" t="s">
        <v>0</v>
      </c>
      <c r="HP3" s="26" t="s">
        <v>0</v>
      </c>
      <c r="HQ3" s="26" t="s">
        <v>0</v>
      </c>
      <c r="HR3" s="26" t="s">
        <v>0</v>
      </c>
      <c r="HS3" s="26" t="s">
        <v>0</v>
      </c>
      <c r="HT3" s="26" t="s">
        <v>0</v>
      </c>
      <c r="HU3" s="26" t="s">
        <v>0</v>
      </c>
      <c r="HV3" s="26" t="s">
        <v>0</v>
      </c>
    </row>
    <row r="4" spans="1:230" ht="32.25" customHeight="1" thickTop="1" thickBot="1" x14ac:dyDescent="0.35">
      <c r="A4" s="119" t="str">
        <f>IF('0'!A1=1,"Індекси промислової продукції (до попереднього місяця, %), 2016=100%*","Industrial products Indices (to the previous month, %), 2016=100%*")</f>
        <v>Індекси промислової продукції (до попереднього місяця, %), 2016=100%*</v>
      </c>
      <c r="B4" s="120"/>
      <c r="N4" s="26" t="s">
        <v>0</v>
      </c>
      <c r="O4" s="26" t="s">
        <v>0</v>
      </c>
      <c r="P4" s="26" t="s">
        <v>0</v>
      </c>
      <c r="Q4" s="26" t="s">
        <v>0</v>
      </c>
      <c r="R4" s="26" t="s">
        <v>0</v>
      </c>
      <c r="S4" s="26" t="s">
        <v>0</v>
      </c>
      <c r="T4" s="26" t="s">
        <v>0</v>
      </c>
      <c r="U4" s="26" t="s">
        <v>0</v>
      </c>
      <c r="V4" s="26" t="s">
        <v>0</v>
      </c>
      <c r="W4" s="26" t="s">
        <v>0</v>
      </c>
      <c r="X4" s="26" t="s">
        <v>0</v>
      </c>
      <c r="Y4" s="26" t="s">
        <v>0</v>
      </c>
      <c r="Z4" s="26" t="s">
        <v>0</v>
      </c>
      <c r="AA4" s="26" t="s">
        <v>0</v>
      </c>
      <c r="AB4" s="26" t="s">
        <v>0</v>
      </c>
      <c r="AC4" s="26" t="s">
        <v>0</v>
      </c>
      <c r="AD4" s="26" t="s">
        <v>0</v>
      </c>
      <c r="AE4" s="26" t="s">
        <v>0</v>
      </c>
      <c r="AF4" s="26" t="s">
        <v>0</v>
      </c>
      <c r="AG4" s="26" t="s">
        <v>0</v>
      </c>
      <c r="AH4" s="26" t="s">
        <v>0</v>
      </c>
      <c r="AI4" s="26" t="s">
        <v>0</v>
      </c>
      <c r="AJ4" s="26" t="s">
        <v>0</v>
      </c>
      <c r="AK4" s="26" t="s">
        <v>0</v>
      </c>
      <c r="AL4" s="26" t="s">
        <v>0</v>
      </c>
      <c r="AM4" s="26" t="s">
        <v>0</v>
      </c>
      <c r="AN4" s="26" t="s">
        <v>0</v>
      </c>
      <c r="AO4" s="26" t="s">
        <v>0</v>
      </c>
      <c r="AP4" s="26" t="s">
        <v>0</v>
      </c>
      <c r="AQ4" s="26" t="s">
        <v>0</v>
      </c>
      <c r="AR4" s="26" t="s">
        <v>0</v>
      </c>
      <c r="AS4" s="26" t="s">
        <v>0</v>
      </c>
      <c r="AT4" s="26" t="s">
        <v>0</v>
      </c>
      <c r="AU4" s="26" t="s">
        <v>0</v>
      </c>
      <c r="AV4" s="26" t="s">
        <v>0</v>
      </c>
      <c r="AW4" s="26" t="s">
        <v>0</v>
      </c>
      <c r="AX4" s="26" t="s">
        <v>0</v>
      </c>
      <c r="AY4" s="26" t="s">
        <v>0</v>
      </c>
      <c r="AZ4" s="26" t="s">
        <v>0</v>
      </c>
      <c r="BA4" s="26" t="s">
        <v>0</v>
      </c>
      <c r="BB4" s="26" t="s">
        <v>0</v>
      </c>
      <c r="BC4" s="26" t="s">
        <v>0</v>
      </c>
      <c r="BD4" s="26" t="s">
        <v>0</v>
      </c>
      <c r="BE4" s="26" t="s">
        <v>0</v>
      </c>
      <c r="BF4" s="26" t="s">
        <v>0</v>
      </c>
      <c r="BG4" s="26" t="s">
        <v>0</v>
      </c>
      <c r="BH4" s="26" t="s">
        <v>0</v>
      </c>
      <c r="BI4" s="26" t="s">
        <v>0</v>
      </c>
      <c r="BJ4" s="26" t="s">
        <v>0</v>
      </c>
      <c r="BK4" s="26" t="s">
        <v>0</v>
      </c>
      <c r="BL4" s="26" t="s">
        <v>0</v>
      </c>
      <c r="BM4" s="26" t="s">
        <v>0</v>
      </c>
      <c r="BN4" s="26" t="s">
        <v>0</v>
      </c>
      <c r="BO4" s="26" t="s">
        <v>0</v>
      </c>
      <c r="BP4" s="26" t="s">
        <v>0</v>
      </c>
      <c r="BQ4" s="26" t="s">
        <v>0</v>
      </c>
      <c r="BR4" s="26" t="s">
        <v>0</v>
      </c>
      <c r="BS4" s="26" t="s">
        <v>0</v>
      </c>
      <c r="BT4" s="26" t="s">
        <v>0</v>
      </c>
      <c r="BU4" s="26" t="s">
        <v>0</v>
      </c>
      <c r="BV4" s="26" t="s">
        <v>0</v>
      </c>
      <c r="BW4" s="26" t="s">
        <v>0</v>
      </c>
      <c r="BX4" s="26" t="s">
        <v>0</v>
      </c>
      <c r="BY4" s="26" t="s">
        <v>0</v>
      </c>
      <c r="BZ4" s="26" t="s">
        <v>0</v>
      </c>
      <c r="CA4" s="26" t="s">
        <v>0</v>
      </c>
      <c r="CB4" s="26" t="s">
        <v>0</v>
      </c>
      <c r="CC4" s="26" t="s">
        <v>0</v>
      </c>
      <c r="CD4" s="26" t="s">
        <v>0</v>
      </c>
      <c r="CE4" s="26" t="s">
        <v>0</v>
      </c>
      <c r="CF4" s="26" t="s">
        <v>0</v>
      </c>
      <c r="CG4" s="26" t="s">
        <v>0</v>
      </c>
      <c r="CH4" s="26" t="s">
        <v>0</v>
      </c>
      <c r="CI4" s="26" t="s">
        <v>0</v>
      </c>
      <c r="CJ4" s="26" t="s">
        <v>0</v>
      </c>
      <c r="CK4" s="26" t="s">
        <v>0</v>
      </c>
      <c r="CL4" s="26" t="s">
        <v>0</v>
      </c>
      <c r="CM4" s="26" t="s">
        <v>0</v>
      </c>
      <c r="CN4" s="26" t="s">
        <v>0</v>
      </c>
      <c r="CO4" s="26" t="s">
        <v>0</v>
      </c>
      <c r="CP4" s="26" t="s">
        <v>0</v>
      </c>
      <c r="CQ4" s="26" t="s">
        <v>0</v>
      </c>
      <c r="CR4" s="26" t="s">
        <v>0</v>
      </c>
      <c r="CS4" s="26" t="s">
        <v>0</v>
      </c>
      <c r="CT4" s="26" t="s">
        <v>0</v>
      </c>
      <c r="CU4" s="26">
        <v>85.4</v>
      </c>
      <c r="CV4" s="26">
        <v>96.5</v>
      </c>
      <c r="CW4" s="26">
        <v>107.1</v>
      </c>
      <c r="CX4" s="26">
        <v>96</v>
      </c>
      <c r="CY4" s="26">
        <v>100</v>
      </c>
      <c r="CZ4" s="26">
        <v>100.2</v>
      </c>
      <c r="DA4" s="26">
        <v>100.9</v>
      </c>
      <c r="DB4" s="26">
        <v>96</v>
      </c>
      <c r="DC4" s="26">
        <v>106.2</v>
      </c>
      <c r="DD4" s="26">
        <v>108.1</v>
      </c>
      <c r="DE4" s="26">
        <v>97.8</v>
      </c>
      <c r="DF4" s="26">
        <v>102.9</v>
      </c>
      <c r="DG4" s="26">
        <v>90.1</v>
      </c>
      <c r="DH4" s="26">
        <v>104.3</v>
      </c>
      <c r="DI4" s="26">
        <v>102</v>
      </c>
      <c r="DJ4" s="26">
        <v>97</v>
      </c>
      <c r="DK4" s="26">
        <v>97</v>
      </c>
      <c r="DL4" s="26">
        <v>97.3</v>
      </c>
      <c r="DM4" s="26">
        <v>104.3</v>
      </c>
      <c r="DN4" s="26">
        <v>99.6</v>
      </c>
      <c r="DO4" s="26">
        <v>105.9</v>
      </c>
      <c r="DP4" s="26">
        <v>108.2</v>
      </c>
      <c r="DQ4" s="26">
        <v>101.1</v>
      </c>
      <c r="DR4" s="26">
        <v>100.8</v>
      </c>
      <c r="DS4" s="26">
        <v>88.1</v>
      </c>
      <c r="DT4" s="26">
        <v>96.6</v>
      </c>
      <c r="DU4" s="26">
        <v>106.5</v>
      </c>
      <c r="DV4" s="26">
        <v>93.4</v>
      </c>
      <c r="DW4" s="26">
        <v>103.4</v>
      </c>
      <c r="DX4" s="26">
        <v>99.7</v>
      </c>
      <c r="DY4" s="26">
        <v>99.3</v>
      </c>
      <c r="DZ4" s="26">
        <v>101.5</v>
      </c>
      <c r="EA4" s="26">
        <v>103.8</v>
      </c>
      <c r="EB4" s="26">
        <v>108.7</v>
      </c>
      <c r="EC4" s="26">
        <v>100.3</v>
      </c>
      <c r="ED4" s="26">
        <v>99.7</v>
      </c>
      <c r="EE4" s="26">
        <v>92.1</v>
      </c>
      <c r="EF4" s="26">
        <v>97.8</v>
      </c>
      <c r="EG4" s="26">
        <v>105.6</v>
      </c>
      <c r="EH4" s="26">
        <v>94.4</v>
      </c>
      <c r="EI4" s="26">
        <v>101.4</v>
      </c>
      <c r="EJ4" s="26">
        <v>98.5</v>
      </c>
      <c r="EK4" s="26">
        <v>101.1</v>
      </c>
      <c r="EL4" s="26">
        <v>98.3</v>
      </c>
      <c r="EM4" s="26">
        <v>104.5</v>
      </c>
      <c r="EN4" s="26">
        <v>110</v>
      </c>
      <c r="EO4" s="26">
        <v>99.6</v>
      </c>
      <c r="EP4" s="26">
        <v>98.9</v>
      </c>
      <c r="EQ4" s="26">
        <v>90.1</v>
      </c>
      <c r="ER4" s="26">
        <v>97.2</v>
      </c>
      <c r="ES4" s="26">
        <v>110</v>
      </c>
      <c r="ET4" s="26">
        <v>96.2</v>
      </c>
      <c r="EU4" s="26">
        <v>100.4</v>
      </c>
      <c r="EV4" s="26">
        <v>95.9</v>
      </c>
      <c r="EW4" s="26">
        <v>102.3</v>
      </c>
      <c r="EX4" s="26">
        <v>97.8</v>
      </c>
      <c r="EY4" s="26">
        <v>103.7</v>
      </c>
      <c r="EZ4" s="26">
        <v>106.5</v>
      </c>
      <c r="FA4" s="26">
        <v>96.5</v>
      </c>
      <c r="FB4" s="26">
        <v>98.1</v>
      </c>
      <c r="FC4" s="26">
        <v>91.9</v>
      </c>
      <c r="FD4" s="26">
        <v>101.1</v>
      </c>
      <c r="FE4" s="26">
        <v>103.7</v>
      </c>
      <c r="FF4" s="26">
        <v>87.6</v>
      </c>
      <c r="FG4" s="26">
        <v>103.5</v>
      </c>
      <c r="FH4" s="26">
        <v>104.4</v>
      </c>
      <c r="FI4" s="26">
        <v>104.2</v>
      </c>
      <c r="FJ4" s="26">
        <v>96.5</v>
      </c>
      <c r="FK4" s="26">
        <v>104.5</v>
      </c>
      <c r="FL4" s="26">
        <v>105.6</v>
      </c>
      <c r="FM4" s="26">
        <v>101.2</v>
      </c>
      <c r="FN4" s="26">
        <v>102.7</v>
      </c>
      <c r="FO4" s="26">
        <v>95.9</v>
      </c>
      <c r="FP4" s="26">
        <v>92.2</v>
      </c>
      <c r="FQ4" s="26">
        <v>111.4</v>
      </c>
      <c r="FR4" s="26">
        <v>98.7</v>
      </c>
      <c r="FS4" s="26">
        <v>104.4</v>
      </c>
      <c r="FT4" s="26">
        <v>97.5</v>
      </c>
      <c r="FU4" s="26">
        <v>105.3</v>
      </c>
      <c r="FV4" s="26">
        <v>95.8</v>
      </c>
      <c r="FW4" s="26">
        <v>96</v>
      </c>
      <c r="FX4" s="26">
        <v>103</v>
      </c>
      <c r="FY4" s="26">
        <v>98.7</v>
      </c>
      <c r="FZ4" s="26">
        <v>102.5</v>
      </c>
      <c r="GA4" s="26">
        <v>87.4</v>
      </c>
      <c r="GB4" s="26">
        <v>88.1</v>
      </c>
      <c r="GC4" s="26">
        <v>57</v>
      </c>
      <c r="GD4" s="26">
        <v>111.5</v>
      </c>
      <c r="GE4" s="26">
        <v>107.7</v>
      </c>
      <c r="GF4" s="26">
        <v>100.8</v>
      </c>
      <c r="GG4" s="26">
        <v>100.6</v>
      </c>
      <c r="GH4" s="26">
        <v>101.4</v>
      </c>
      <c r="GI4" s="26">
        <v>102.5</v>
      </c>
      <c r="GJ4" s="26">
        <v>104.9</v>
      </c>
      <c r="GK4" s="26">
        <v>99.9</v>
      </c>
      <c r="GL4" s="26">
        <v>96.3</v>
      </c>
      <c r="GM4" s="26">
        <v>95.1</v>
      </c>
      <c r="GN4" s="26">
        <v>104.4</v>
      </c>
      <c r="GO4" s="26">
        <v>113.5</v>
      </c>
      <c r="GP4" s="26">
        <v>92.4</v>
      </c>
      <c r="GQ4" s="26">
        <v>106.7</v>
      </c>
      <c r="GR4" s="26">
        <v>97.5</v>
      </c>
      <c r="GS4" s="26">
        <v>101</v>
      </c>
      <c r="GT4" s="26">
        <v>101.9</v>
      </c>
      <c r="GU4" s="26">
        <v>99.9</v>
      </c>
      <c r="GV4" s="26">
        <v>109.6</v>
      </c>
      <c r="GW4" s="26">
        <v>100.1</v>
      </c>
      <c r="GX4" s="26">
        <v>101.3</v>
      </c>
      <c r="GY4" s="99">
        <v>91.5</v>
      </c>
      <c r="GZ4" s="99">
        <v>99.4</v>
      </c>
      <c r="HA4" s="99">
        <v>106.5</v>
      </c>
      <c r="HB4" s="99">
        <v>98.3</v>
      </c>
      <c r="HC4" s="99">
        <v>99</v>
      </c>
      <c r="HD4" s="99">
        <v>93.7</v>
      </c>
      <c r="HE4" s="99">
        <v>100</v>
      </c>
      <c r="HF4" s="99">
        <v>99.4</v>
      </c>
      <c r="HG4" s="99">
        <v>106.3</v>
      </c>
      <c r="HH4" s="99">
        <v>108.6</v>
      </c>
      <c r="HI4" s="99">
        <v>98.1</v>
      </c>
      <c r="HJ4" s="99">
        <v>98.4</v>
      </c>
      <c r="HK4" s="100">
        <v>88.9</v>
      </c>
      <c r="HL4" s="99">
        <v>93.7</v>
      </c>
      <c r="HM4" s="99">
        <v>109.2</v>
      </c>
      <c r="HN4" s="99">
        <v>98</v>
      </c>
      <c r="HO4" s="99">
        <v>103.8</v>
      </c>
      <c r="HP4" s="99">
        <v>98.2</v>
      </c>
      <c r="HQ4" s="99">
        <v>100.6</v>
      </c>
      <c r="HR4" s="99">
        <v>96.7</v>
      </c>
      <c r="HS4" s="99">
        <v>105.6</v>
      </c>
      <c r="HT4" s="99">
        <v>103.1</v>
      </c>
      <c r="HU4" s="99">
        <v>95.7</v>
      </c>
      <c r="HV4" s="99">
        <v>100.2</v>
      </c>
    </row>
    <row r="5" spans="1:230" ht="15" thickTop="1" x14ac:dyDescent="0.3">
      <c r="A5" s="56"/>
      <c r="EL5" s="1"/>
      <c r="FO5" s="1"/>
    </row>
    <row r="6" spans="1:230" x14ac:dyDescent="0.3">
      <c r="A6" s="56"/>
      <c r="B6" s="56"/>
    </row>
    <row r="7" spans="1:230" x14ac:dyDescent="0.3">
      <c r="A7" s="56"/>
      <c r="B7" s="56"/>
      <c r="CU7" s="83"/>
      <c r="DG7" s="83"/>
      <c r="DS7" s="83"/>
      <c r="EE7" s="82"/>
    </row>
    <row r="8" spans="1:230" x14ac:dyDescent="0.3">
      <c r="A8" s="56"/>
      <c r="B8" s="57" t="str">
        <f>IF('0'!A1=1,"* Дані з січня 2014 року наведено без урахування тимчасово окупованої території Автономної Республіки Крим і м.Севастополя","* Data by January 2014 - excluding the temporarily occupied territories of the Autonomous Republic of Crimea, the city of Sevastopol ")</f>
        <v>* Дані з січня 2014 року наведено без урахування тимчасово окупованої території Автономної Республіки Крим і м.Севастополя</v>
      </c>
      <c r="CU8" s="83"/>
      <c r="DG8" s="83"/>
      <c r="DS8" s="83"/>
      <c r="EE8" s="82"/>
      <c r="FG8" s="7"/>
    </row>
    <row r="9" spans="1:230" x14ac:dyDescent="0.3">
      <c r="A9" s="56"/>
      <c r="B9" s="56"/>
      <c r="CU9" s="83"/>
      <c r="DG9" s="83"/>
      <c r="DS9" s="83"/>
      <c r="EE9" s="82"/>
      <c r="FG9" s="88"/>
    </row>
    <row r="10" spans="1:230" x14ac:dyDescent="0.3">
      <c r="CU10" s="83"/>
      <c r="DG10" s="83"/>
      <c r="DS10" s="82"/>
      <c r="EE10" s="82"/>
      <c r="FG10" s="7"/>
    </row>
    <row r="11" spans="1:230" x14ac:dyDescent="0.3">
      <c r="CU11" s="83"/>
      <c r="DG11" s="83"/>
      <c r="DS11" s="83"/>
      <c r="EE11" s="82"/>
      <c r="FG11" s="7"/>
    </row>
    <row r="12" spans="1:230" x14ac:dyDescent="0.3">
      <c r="CU12" s="83"/>
      <c r="DG12" s="83"/>
      <c r="DS12" s="83"/>
      <c r="EE12" s="82"/>
      <c r="FG12" s="7"/>
    </row>
    <row r="13" spans="1:230" x14ac:dyDescent="0.3">
      <c r="CU13" s="83"/>
      <c r="DG13" s="83"/>
      <c r="DS13" s="83"/>
      <c r="EE13" s="82"/>
    </row>
    <row r="14" spans="1:230" x14ac:dyDescent="0.3">
      <c r="CU14" s="83"/>
      <c r="DG14" s="83"/>
      <c r="DS14" s="82"/>
      <c r="EE14" s="82"/>
    </row>
    <row r="15" spans="1:230" x14ac:dyDescent="0.3">
      <c r="CU15" s="83"/>
      <c r="DG15" s="83"/>
      <c r="DS15" s="83"/>
      <c r="EE15" s="82"/>
    </row>
    <row r="16" spans="1:230" x14ac:dyDescent="0.3">
      <c r="CU16" s="83"/>
      <c r="DG16" s="83"/>
      <c r="DS16" s="83"/>
      <c r="EE16" s="82"/>
    </row>
    <row r="17" spans="97:135" x14ac:dyDescent="0.3">
      <c r="CU17" s="83"/>
      <c r="DG17" s="83"/>
      <c r="DS17" s="83"/>
      <c r="EE17" s="82"/>
    </row>
    <row r="18" spans="97:135" x14ac:dyDescent="0.3">
      <c r="CU18" s="83"/>
      <c r="DG18" s="83"/>
      <c r="DS18" s="83"/>
      <c r="EE18" s="82"/>
    </row>
    <row r="19" spans="97:135" x14ac:dyDescent="0.3">
      <c r="CU19" s="7"/>
      <c r="DG19" s="7"/>
      <c r="EE19" s="7"/>
    </row>
    <row r="20" spans="97:135" x14ac:dyDescent="0.3">
      <c r="CS20" s="7"/>
      <c r="CT20" s="7"/>
      <c r="CU20" s="7"/>
      <c r="DG20" s="7"/>
      <c r="EE20" s="7"/>
    </row>
    <row r="21" spans="97:135" x14ac:dyDescent="0.3">
      <c r="CU21" s="7"/>
      <c r="DG21" s="7"/>
    </row>
    <row r="22" spans="97:135" x14ac:dyDescent="0.3">
      <c r="CU22" s="7"/>
      <c r="DG22" s="7"/>
    </row>
    <row r="23" spans="97:135" x14ac:dyDescent="0.3">
      <c r="CU23" s="7"/>
    </row>
  </sheetData>
  <sheetProtection algorithmName="SHA-512" hashValue="rcxeVBndP9kC18KuGBGJlTEgoLRj57B+prmpAcC1WewDv/aN+WCH9s3Jtc6FE5LvC91vgGM5c3kv3IRf8N9NDA==" saltValue="cHy0yDIkGEZQJNMVc7X2Qg==" spinCount="100000" sheet="1" objects="1" scenarios="1"/>
  <mergeCells count="2">
    <mergeCell ref="A3:B3"/>
    <mergeCell ref="A4:B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2:DF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25"/>
  <sheetViews>
    <sheetView showGridLines="0" showRowColHeaders="0" zoomScale="80" zoomScaleNormal="80" workbookViewId="0">
      <pane xSplit="2" ySplit="2" topLeftCell="HC3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4.4" outlineLevelCol="1" x14ac:dyDescent="0.3"/>
  <cols>
    <col min="1" max="1" width="8.5546875" style="1" customWidth="1"/>
    <col min="2" max="2" width="45.5546875" style="1" customWidth="1"/>
    <col min="3" max="13" width="9.5546875" style="1" hidden="1" customWidth="1" outlineLevel="1"/>
    <col min="14" max="14" width="9.5546875" style="1" customWidth="1" collapsed="1"/>
    <col min="15" max="25" width="9.5546875" style="1" hidden="1" customWidth="1" outlineLevel="1"/>
    <col min="26" max="26" width="9.5546875" style="1" customWidth="1" collapsed="1"/>
    <col min="27" max="37" width="9.5546875" style="1" hidden="1" customWidth="1" outlineLevel="1"/>
    <col min="38" max="38" width="9.5546875" style="1" customWidth="1" collapsed="1"/>
    <col min="39" max="49" width="9.5546875" style="67" hidden="1" customWidth="1" outlineLevel="1"/>
    <col min="50" max="50" width="9.5546875" style="67" customWidth="1" collapsed="1"/>
    <col min="51" max="61" width="9.5546875" style="67" hidden="1" customWidth="1" outlineLevel="1"/>
    <col min="62" max="62" width="9.5546875" style="67" customWidth="1" collapsed="1"/>
    <col min="63" max="73" width="9.5546875" style="1" hidden="1" customWidth="1" outlineLevel="1"/>
    <col min="74" max="74" width="9.5546875" style="1" customWidth="1" collapsed="1"/>
    <col min="75" max="85" width="9.5546875" style="1" hidden="1" customWidth="1" outlineLevel="1"/>
    <col min="86" max="86" width="9.5546875" style="1" customWidth="1" collapsed="1"/>
    <col min="87" max="97" width="9.5546875" style="1" hidden="1" customWidth="1" outlineLevel="1"/>
    <col min="98" max="98" width="9.5546875" style="1" customWidth="1" collapsed="1"/>
    <col min="99" max="109" width="9.5546875" style="1" hidden="1" customWidth="1" outlineLevel="1"/>
    <col min="110" max="110" width="9.5546875" style="1" customWidth="1" collapsed="1"/>
    <col min="111" max="121" width="9.5546875" style="1" hidden="1" customWidth="1" outlineLevel="1"/>
    <col min="122" max="122" width="9.5546875" style="1" customWidth="1" collapsed="1"/>
    <col min="123" max="133" width="9.5546875" style="1" hidden="1" customWidth="1" outlineLevel="1"/>
    <col min="134" max="134" width="9.5546875" style="1" customWidth="1" collapsed="1"/>
    <col min="135" max="145" width="9.5546875" style="1" hidden="1" customWidth="1" outlineLevel="1"/>
    <col min="146" max="146" width="9.5546875" style="1" customWidth="1" collapsed="1"/>
    <col min="147" max="147" width="9.5546875" style="1" hidden="1" customWidth="1" outlineLevel="1"/>
    <col min="148" max="155" width="9.109375" style="1" hidden="1" customWidth="1" outlineLevel="1"/>
    <col min="156" max="157" width="10.5546875" style="1" hidden="1" customWidth="1" outlineLevel="1"/>
    <col min="158" max="158" width="10.5546875" style="1" customWidth="1" collapsed="1"/>
    <col min="159" max="159" width="10.5546875" style="1" hidden="1" customWidth="1" outlineLevel="1"/>
    <col min="160" max="161" width="9.109375" style="1" hidden="1" customWidth="1" outlineLevel="1"/>
    <col min="162" max="163" width="10.5546875" style="1" hidden="1" customWidth="1" outlineLevel="1"/>
    <col min="164" max="167" width="9.109375" style="1" hidden="1" customWidth="1" outlineLevel="1"/>
    <col min="168" max="168" width="10.6640625" style="1" hidden="1" customWidth="1" outlineLevel="1"/>
    <col min="169" max="169" width="9.109375" style="1" hidden="1" customWidth="1" outlineLevel="1"/>
    <col min="170" max="170" width="9.109375" style="1" collapsed="1"/>
    <col min="171" max="192" width="9.109375" style="1"/>
    <col min="193" max="197" width="9.109375" style="1" customWidth="1"/>
    <col min="198" max="212" width="9.109375" style="1"/>
    <col min="213" max="215" width="10.77734375" style="1" customWidth="1"/>
    <col min="216" max="219" width="9.109375" style="1"/>
    <col min="220" max="221" width="10.77734375" style="1" customWidth="1"/>
    <col min="222" max="224" width="9.109375" style="1"/>
    <col min="225" max="228" width="10.77734375" style="1" customWidth="1"/>
    <col min="229" max="16384" width="9.109375" style="1"/>
  </cols>
  <sheetData>
    <row r="1" spans="1:230" x14ac:dyDescent="0.3">
      <c r="A1" s="9" t="str">
        <f>IF('0'!A1=1,"до змісту","to title")</f>
        <v>до змісту</v>
      </c>
      <c r="B1" s="56"/>
    </row>
    <row r="2" spans="1:230" ht="33" customHeight="1" x14ac:dyDescent="0.3">
      <c r="A2" s="78"/>
      <c r="B2" s="84"/>
      <c r="C2" s="23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3" t="s">
        <v>10</v>
      </c>
      <c r="J2" s="23" t="s">
        <v>11</v>
      </c>
      <c r="K2" s="23" t="s">
        <v>12</v>
      </c>
      <c r="L2" s="23" t="s">
        <v>13</v>
      </c>
      <c r="M2" s="23" t="s">
        <v>14</v>
      </c>
      <c r="N2" s="23" t="s">
        <v>15</v>
      </c>
      <c r="O2" s="23" t="s">
        <v>16</v>
      </c>
      <c r="P2" s="23" t="s">
        <v>17</v>
      </c>
      <c r="Q2" s="23" t="s">
        <v>18</v>
      </c>
      <c r="R2" s="23" t="s">
        <v>19</v>
      </c>
      <c r="S2" s="23" t="s">
        <v>20</v>
      </c>
      <c r="T2" s="23" t="s">
        <v>21</v>
      </c>
      <c r="U2" s="23" t="s">
        <v>22</v>
      </c>
      <c r="V2" s="23" t="s">
        <v>23</v>
      </c>
      <c r="W2" s="23" t="s">
        <v>24</v>
      </c>
      <c r="X2" s="23" t="s">
        <v>25</v>
      </c>
      <c r="Y2" s="23" t="s">
        <v>26</v>
      </c>
      <c r="Z2" s="23" t="s">
        <v>27</v>
      </c>
      <c r="AA2" s="23" t="s">
        <v>28</v>
      </c>
      <c r="AB2" s="23" t="s">
        <v>29</v>
      </c>
      <c r="AC2" s="23" t="s">
        <v>30</v>
      </c>
      <c r="AD2" s="23" t="s">
        <v>31</v>
      </c>
      <c r="AE2" s="23" t="s">
        <v>32</v>
      </c>
      <c r="AF2" s="23" t="s">
        <v>33</v>
      </c>
      <c r="AG2" s="23" t="s">
        <v>34</v>
      </c>
      <c r="AH2" s="23" t="s">
        <v>35</v>
      </c>
      <c r="AI2" s="23" t="s">
        <v>36</v>
      </c>
      <c r="AJ2" s="23" t="s">
        <v>37</v>
      </c>
      <c r="AK2" s="23" t="s">
        <v>38</v>
      </c>
      <c r="AL2" s="23" t="s">
        <v>39</v>
      </c>
      <c r="AM2" s="68" t="s">
        <v>40</v>
      </c>
      <c r="AN2" s="68" t="s">
        <v>41</v>
      </c>
      <c r="AO2" s="68" t="s">
        <v>42</v>
      </c>
      <c r="AP2" s="68" t="s">
        <v>43</v>
      </c>
      <c r="AQ2" s="68" t="s">
        <v>44</v>
      </c>
      <c r="AR2" s="68" t="s">
        <v>45</v>
      </c>
      <c r="AS2" s="68" t="s">
        <v>46</v>
      </c>
      <c r="AT2" s="68" t="s">
        <v>47</v>
      </c>
      <c r="AU2" s="68" t="s">
        <v>48</v>
      </c>
      <c r="AV2" s="68" t="s">
        <v>49</v>
      </c>
      <c r="AW2" s="68" t="s">
        <v>50</v>
      </c>
      <c r="AX2" s="68" t="s">
        <v>51</v>
      </c>
      <c r="AY2" s="68" t="s">
        <v>52</v>
      </c>
      <c r="AZ2" s="68" t="s">
        <v>53</v>
      </c>
      <c r="BA2" s="68" t="s">
        <v>54</v>
      </c>
      <c r="BB2" s="68" t="s">
        <v>55</v>
      </c>
      <c r="BC2" s="68" t="s">
        <v>56</v>
      </c>
      <c r="BD2" s="68" t="s">
        <v>57</v>
      </c>
      <c r="BE2" s="68" t="s">
        <v>58</v>
      </c>
      <c r="BF2" s="68" t="s">
        <v>59</v>
      </c>
      <c r="BG2" s="68" t="s">
        <v>60</v>
      </c>
      <c r="BH2" s="68" t="s">
        <v>61</v>
      </c>
      <c r="BI2" s="68" t="s">
        <v>62</v>
      </c>
      <c r="BJ2" s="68" t="s">
        <v>63</v>
      </c>
      <c r="BK2" s="23" t="s">
        <v>64</v>
      </c>
      <c r="BL2" s="23" t="s">
        <v>65</v>
      </c>
      <c r="BM2" s="23" t="s">
        <v>66</v>
      </c>
      <c r="BN2" s="23" t="s">
        <v>67</v>
      </c>
      <c r="BO2" s="23" t="s">
        <v>68</v>
      </c>
      <c r="BP2" s="23" t="s">
        <v>69</v>
      </c>
      <c r="BQ2" s="23" t="s">
        <v>70</v>
      </c>
      <c r="BR2" s="23" t="s">
        <v>71</v>
      </c>
      <c r="BS2" s="23" t="s">
        <v>72</v>
      </c>
      <c r="BT2" s="23" t="s">
        <v>73</v>
      </c>
      <c r="BU2" s="23" t="s">
        <v>74</v>
      </c>
      <c r="BV2" s="23" t="s">
        <v>75</v>
      </c>
      <c r="BW2" s="23" t="s">
        <v>76</v>
      </c>
      <c r="BX2" s="23" t="s">
        <v>77</v>
      </c>
      <c r="BY2" s="23" t="s">
        <v>78</v>
      </c>
      <c r="BZ2" s="23" t="s">
        <v>79</v>
      </c>
      <c r="CA2" s="23" t="s">
        <v>80</v>
      </c>
      <c r="CB2" s="23" t="s">
        <v>81</v>
      </c>
      <c r="CC2" s="23" t="s">
        <v>82</v>
      </c>
      <c r="CD2" s="23" t="s">
        <v>83</v>
      </c>
      <c r="CE2" s="23" t="s">
        <v>84</v>
      </c>
      <c r="CF2" s="23" t="s">
        <v>85</v>
      </c>
      <c r="CG2" s="23" t="s">
        <v>86</v>
      </c>
      <c r="CH2" s="23" t="s">
        <v>87</v>
      </c>
      <c r="CI2" s="23" t="s">
        <v>88</v>
      </c>
      <c r="CJ2" s="23" t="s">
        <v>89</v>
      </c>
      <c r="CK2" s="23" t="s">
        <v>90</v>
      </c>
      <c r="CL2" s="23" t="s">
        <v>91</v>
      </c>
      <c r="CM2" s="23" t="s">
        <v>92</v>
      </c>
      <c r="CN2" s="23" t="s">
        <v>93</v>
      </c>
      <c r="CO2" s="23" t="s">
        <v>94</v>
      </c>
      <c r="CP2" s="23" t="s">
        <v>95</v>
      </c>
      <c r="CQ2" s="23" t="s">
        <v>96</v>
      </c>
      <c r="CR2" s="23" t="s">
        <v>97</v>
      </c>
      <c r="CS2" s="23" t="s">
        <v>98</v>
      </c>
      <c r="CT2" s="23" t="s">
        <v>99</v>
      </c>
      <c r="CU2" s="23" t="s">
        <v>100</v>
      </c>
      <c r="CV2" s="23" t="s">
        <v>101</v>
      </c>
      <c r="CW2" s="23" t="s">
        <v>102</v>
      </c>
      <c r="CX2" s="23" t="s">
        <v>103</v>
      </c>
      <c r="CY2" s="23" t="s">
        <v>104</v>
      </c>
      <c r="CZ2" s="23" t="s">
        <v>105</v>
      </c>
      <c r="DA2" s="23" t="s">
        <v>106</v>
      </c>
      <c r="DB2" s="23" t="s">
        <v>107</v>
      </c>
      <c r="DC2" s="23" t="s">
        <v>108</v>
      </c>
      <c r="DD2" s="23" t="s">
        <v>109</v>
      </c>
      <c r="DE2" s="23" t="s">
        <v>110</v>
      </c>
      <c r="DF2" s="23" t="s">
        <v>111</v>
      </c>
      <c r="DG2" s="23" t="s">
        <v>112</v>
      </c>
      <c r="DH2" s="23" t="s">
        <v>113</v>
      </c>
      <c r="DI2" s="23" t="s">
        <v>114</v>
      </c>
      <c r="DJ2" s="23" t="s">
        <v>115</v>
      </c>
      <c r="DK2" s="23" t="s">
        <v>116</v>
      </c>
      <c r="DL2" s="23" t="s">
        <v>117</v>
      </c>
      <c r="DM2" s="23" t="s">
        <v>118</v>
      </c>
      <c r="DN2" s="23" t="s">
        <v>119</v>
      </c>
      <c r="DO2" s="23" t="s">
        <v>120</v>
      </c>
      <c r="DP2" s="23" t="s">
        <v>121</v>
      </c>
      <c r="DQ2" s="23" t="s">
        <v>122</v>
      </c>
      <c r="DR2" s="23" t="s">
        <v>123</v>
      </c>
      <c r="DS2" s="23" t="s">
        <v>124</v>
      </c>
      <c r="DT2" s="23" t="s">
        <v>125</v>
      </c>
      <c r="DU2" s="23" t="s">
        <v>126</v>
      </c>
      <c r="DV2" s="23" t="s">
        <v>127</v>
      </c>
      <c r="DW2" s="23" t="s">
        <v>128</v>
      </c>
      <c r="DX2" s="23" t="s">
        <v>129</v>
      </c>
      <c r="DY2" s="23" t="s">
        <v>130</v>
      </c>
      <c r="DZ2" s="23" t="s">
        <v>131</v>
      </c>
      <c r="EA2" s="23" t="s">
        <v>132</v>
      </c>
      <c r="EB2" s="23" t="s">
        <v>133</v>
      </c>
      <c r="EC2" s="23" t="s">
        <v>134</v>
      </c>
      <c r="ED2" s="23" t="s">
        <v>135</v>
      </c>
      <c r="EE2" s="23" t="s">
        <v>136</v>
      </c>
      <c r="EF2" s="23" t="s">
        <v>137</v>
      </c>
      <c r="EG2" s="23">
        <v>43160</v>
      </c>
      <c r="EH2" s="23">
        <v>43191</v>
      </c>
      <c r="EI2" s="23">
        <v>43221</v>
      </c>
      <c r="EJ2" s="23">
        <v>43252</v>
      </c>
      <c r="EK2" s="23">
        <v>43282</v>
      </c>
      <c r="EL2" s="23">
        <v>43313</v>
      </c>
      <c r="EM2" s="23">
        <v>43344</v>
      </c>
      <c r="EN2" s="23">
        <v>43374</v>
      </c>
      <c r="EO2" s="23">
        <v>43405</v>
      </c>
      <c r="EP2" s="23">
        <v>43435</v>
      </c>
      <c r="EQ2" s="23">
        <v>43466</v>
      </c>
      <c r="ER2" s="23">
        <v>43497</v>
      </c>
      <c r="ES2" s="23">
        <v>43525</v>
      </c>
      <c r="ET2" s="23">
        <v>43556</v>
      </c>
      <c r="EU2" s="23">
        <v>43586</v>
      </c>
      <c r="EV2" s="23">
        <v>43617</v>
      </c>
      <c r="EW2" s="23">
        <v>43647</v>
      </c>
      <c r="EX2" s="23">
        <v>43678</v>
      </c>
      <c r="EY2" s="23">
        <v>43709</v>
      </c>
      <c r="EZ2" s="23">
        <v>43739</v>
      </c>
      <c r="FA2" s="23">
        <v>43770</v>
      </c>
      <c r="FB2" s="23">
        <v>43800</v>
      </c>
      <c r="FC2" s="23">
        <v>43831</v>
      </c>
      <c r="FD2" s="23">
        <v>43862</v>
      </c>
      <c r="FE2" s="23">
        <v>43891</v>
      </c>
      <c r="FF2" s="23">
        <v>43922</v>
      </c>
      <c r="FG2" s="23">
        <v>43952</v>
      </c>
      <c r="FH2" s="23">
        <v>43983</v>
      </c>
      <c r="FI2" s="23">
        <v>44013</v>
      </c>
      <c r="FJ2" s="23">
        <v>44044</v>
      </c>
      <c r="FK2" s="23">
        <v>44075</v>
      </c>
      <c r="FL2" s="23">
        <v>44105</v>
      </c>
      <c r="FM2" s="23">
        <v>44136</v>
      </c>
      <c r="FN2" s="23">
        <v>44166</v>
      </c>
      <c r="FO2" s="23">
        <v>44197</v>
      </c>
      <c r="FP2" s="23">
        <v>44228</v>
      </c>
      <c r="FQ2" s="23">
        <v>44256</v>
      </c>
      <c r="FR2" s="23">
        <v>44287</v>
      </c>
      <c r="FS2" s="23">
        <v>44317</v>
      </c>
      <c r="FT2" s="23">
        <v>44348</v>
      </c>
      <c r="FU2" s="23">
        <v>44378</v>
      </c>
      <c r="FV2" s="23">
        <v>44409</v>
      </c>
      <c r="FW2" s="23">
        <v>44440</v>
      </c>
      <c r="FX2" s="23">
        <v>44470</v>
      </c>
      <c r="FY2" s="23">
        <v>44501</v>
      </c>
      <c r="FZ2" s="23">
        <v>44531</v>
      </c>
      <c r="GA2" s="23">
        <v>44562</v>
      </c>
      <c r="GB2" s="23">
        <v>44593</v>
      </c>
      <c r="GC2" s="23">
        <v>44621</v>
      </c>
      <c r="GD2" s="23">
        <v>44652</v>
      </c>
      <c r="GE2" s="23">
        <v>44682</v>
      </c>
      <c r="GF2" s="23">
        <v>44713</v>
      </c>
      <c r="GG2" s="23">
        <v>44743</v>
      </c>
      <c r="GH2" s="23">
        <v>44774</v>
      </c>
      <c r="GI2" s="23">
        <v>44805</v>
      </c>
      <c r="GJ2" s="23">
        <v>44835</v>
      </c>
      <c r="GK2" s="23">
        <v>44866</v>
      </c>
      <c r="GL2" s="23">
        <v>44896</v>
      </c>
      <c r="GM2" s="23">
        <v>44927</v>
      </c>
      <c r="GN2" s="23">
        <v>44958</v>
      </c>
      <c r="GO2" s="23">
        <v>44986</v>
      </c>
      <c r="GP2" s="23">
        <v>45017</v>
      </c>
      <c r="GQ2" s="23">
        <v>45047</v>
      </c>
      <c r="GR2" s="23">
        <v>45078</v>
      </c>
      <c r="GS2" s="23">
        <v>45108</v>
      </c>
      <c r="GT2" s="23">
        <v>45139</v>
      </c>
      <c r="GU2" s="23">
        <v>45170</v>
      </c>
      <c r="GV2" s="23">
        <v>45200</v>
      </c>
      <c r="GW2" s="23">
        <v>45231</v>
      </c>
      <c r="GX2" s="23">
        <v>45261</v>
      </c>
      <c r="GY2" s="23">
        <v>45292</v>
      </c>
      <c r="GZ2" s="23">
        <v>45323</v>
      </c>
      <c r="HA2" s="23">
        <v>45352</v>
      </c>
      <c r="HB2" s="23">
        <v>45383</v>
      </c>
      <c r="HC2" s="23">
        <v>45413</v>
      </c>
      <c r="HD2" s="23">
        <v>45444</v>
      </c>
      <c r="HE2" s="23">
        <v>45474</v>
      </c>
      <c r="HF2" s="23">
        <v>45505</v>
      </c>
      <c r="HG2" s="23">
        <v>45536</v>
      </c>
      <c r="HH2" s="23">
        <v>45566</v>
      </c>
      <c r="HI2" s="23">
        <v>45597</v>
      </c>
      <c r="HJ2" s="23">
        <v>45627</v>
      </c>
      <c r="HK2" s="23">
        <v>45658</v>
      </c>
      <c r="HL2" s="23">
        <v>45689</v>
      </c>
      <c r="HM2" s="23">
        <v>45717</v>
      </c>
      <c r="HN2" s="23">
        <v>45748</v>
      </c>
      <c r="HO2" s="23">
        <v>45778</v>
      </c>
      <c r="HP2" s="23">
        <v>45809</v>
      </c>
      <c r="HQ2" s="23">
        <v>45839</v>
      </c>
      <c r="HR2" s="23">
        <v>45870</v>
      </c>
      <c r="HS2" s="23">
        <v>45901</v>
      </c>
      <c r="HT2" s="23">
        <v>45931</v>
      </c>
      <c r="HU2" s="23">
        <v>45962</v>
      </c>
      <c r="HV2" s="23">
        <v>45992</v>
      </c>
    </row>
    <row r="3" spans="1:230" ht="36.9" customHeight="1" thickBot="1" x14ac:dyDescent="0.35">
      <c r="A3" s="121" t="str">
        <f>IF('0'!A1=1,"Індекси промислової продукції (до відповідного місяця попереднього року, %), 2010=100%*","Industrial products Indices (to corresponding month of the previous year, %), 2010=100%*")</f>
        <v>Індекси промислової продукції (до відповідного місяця попереднього року, %), 2010=100%*</v>
      </c>
      <c r="B3" s="122"/>
      <c r="C3" s="76">
        <v>111.7</v>
      </c>
      <c r="D3" s="76">
        <v>107.8</v>
      </c>
      <c r="E3" s="76">
        <v>106.9</v>
      </c>
      <c r="F3" s="76">
        <v>109.2</v>
      </c>
      <c r="G3" s="76">
        <v>105.5</v>
      </c>
      <c r="H3" s="76">
        <v>107</v>
      </c>
      <c r="I3" s="76">
        <v>105.6</v>
      </c>
      <c r="J3" s="76">
        <v>109.5</v>
      </c>
      <c r="K3" s="76">
        <v>105.3</v>
      </c>
      <c r="L3" s="76">
        <v>113.9</v>
      </c>
      <c r="M3" s="76">
        <v>104</v>
      </c>
      <c r="N3" s="76">
        <v>100.3</v>
      </c>
      <c r="O3" s="76">
        <v>105</v>
      </c>
      <c r="P3" s="76">
        <v>107.2</v>
      </c>
      <c r="Q3" s="76">
        <v>102.3</v>
      </c>
      <c r="R3" s="76">
        <v>102.8</v>
      </c>
      <c r="S3" s="76">
        <v>104.8</v>
      </c>
      <c r="T3" s="76">
        <v>100.8</v>
      </c>
      <c r="U3" s="76">
        <v>102.9</v>
      </c>
      <c r="V3" s="76">
        <v>96.7</v>
      </c>
      <c r="W3" s="76">
        <v>98.5</v>
      </c>
      <c r="X3" s="76">
        <v>78.900000000000006</v>
      </c>
      <c r="Y3" s="76">
        <v>72.7</v>
      </c>
      <c r="Z3" s="76">
        <v>75.7</v>
      </c>
      <c r="AA3" s="76">
        <v>69.2</v>
      </c>
      <c r="AB3" s="76">
        <v>72.2</v>
      </c>
      <c r="AC3" s="76">
        <v>73.400000000000006</v>
      </c>
      <c r="AD3" s="76">
        <v>71.5</v>
      </c>
      <c r="AE3" s="76">
        <v>70.7</v>
      </c>
      <c r="AF3" s="76">
        <v>73.5</v>
      </c>
      <c r="AG3" s="76">
        <v>74.7</v>
      </c>
      <c r="AH3" s="76">
        <v>76.400000000000006</v>
      </c>
      <c r="AI3" s="76">
        <v>80.400000000000006</v>
      </c>
      <c r="AJ3" s="76">
        <v>91.9</v>
      </c>
      <c r="AK3" s="76">
        <v>105</v>
      </c>
      <c r="AL3" s="76">
        <v>105.3</v>
      </c>
      <c r="AM3" s="76">
        <v>113.2</v>
      </c>
      <c r="AN3" s="76">
        <v>108.3</v>
      </c>
      <c r="AO3" s="76">
        <v>113.8</v>
      </c>
      <c r="AP3" s="76">
        <v>117.6</v>
      </c>
      <c r="AQ3" s="76">
        <v>115.1</v>
      </c>
      <c r="AR3" s="76">
        <v>113</v>
      </c>
      <c r="AS3" s="76">
        <v>108.6</v>
      </c>
      <c r="AT3" s="76">
        <v>110.4</v>
      </c>
      <c r="AU3" s="76">
        <v>111.2</v>
      </c>
      <c r="AV3" s="76">
        <v>110.3</v>
      </c>
      <c r="AW3" s="76">
        <v>111.2</v>
      </c>
      <c r="AX3" s="76">
        <v>111.9</v>
      </c>
      <c r="AY3" s="76">
        <v>109.6</v>
      </c>
      <c r="AZ3" s="76">
        <v>110.5</v>
      </c>
      <c r="BA3" s="76">
        <v>108.9</v>
      </c>
      <c r="BB3" s="76">
        <v>105.7</v>
      </c>
      <c r="BC3" s="76">
        <v>109.1</v>
      </c>
      <c r="BD3" s="76">
        <v>107.8</v>
      </c>
      <c r="BE3" s="76">
        <v>109.3</v>
      </c>
      <c r="BF3" s="76">
        <v>110.4</v>
      </c>
      <c r="BG3" s="76">
        <v>108.7</v>
      </c>
      <c r="BH3" s="76">
        <v>107.7</v>
      </c>
      <c r="BI3" s="76">
        <v>106.4</v>
      </c>
      <c r="BJ3" s="76">
        <v>103.6</v>
      </c>
      <c r="BK3" s="76">
        <v>102.4</v>
      </c>
      <c r="BL3" s="76">
        <v>103.1</v>
      </c>
      <c r="BM3" s="76">
        <v>100.3</v>
      </c>
      <c r="BN3" s="76">
        <v>101.3</v>
      </c>
      <c r="BO3" s="76">
        <v>103</v>
      </c>
      <c r="BP3" s="76">
        <v>100.1</v>
      </c>
      <c r="BQ3" s="76">
        <v>101.6</v>
      </c>
      <c r="BR3" s="76">
        <v>98</v>
      </c>
      <c r="BS3" s="76">
        <v>96.1</v>
      </c>
      <c r="BT3" s="76">
        <v>97.5</v>
      </c>
      <c r="BU3" s="76">
        <v>97.9</v>
      </c>
      <c r="BV3" s="76">
        <v>94.4</v>
      </c>
      <c r="BW3" s="76">
        <v>96.8</v>
      </c>
      <c r="BX3" s="76">
        <v>94.4</v>
      </c>
      <c r="BY3" s="76">
        <v>95.4</v>
      </c>
      <c r="BZ3" s="76">
        <v>98.3</v>
      </c>
      <c r="CA3" s="76">
        <v>91.4</v>
      </c>
      <c r="CB3" s="76">
        <v>94.6</v>
      </c>
      <c r="CC3" s="76">
        <v>95.9</v>
      </c>
      <c r="CD3" s="76">
        <v>95.3</v>
      </c>
      <c r="CE3" s="76">
        <v>95.1</v>
      </c>
      <c r="CF3" s="76">
        <v>95.8</v>
      </c>
      <c r="CG3" s="76">
        <v>96</v>
      </c>
      <c r="CH3" s="76">
        <v>100</v>
      </c>
      <c r="CI3" s="76">
        <v>95.8</v>
      </c>
      <c r="CJ3" s="76">
        <v>97</v>
      </c>
      <c r="CK3" s="76">
        <v>94.2</v>
      </c>
      <c r="CL3" s="76">
        <v>94.8</v>
      </c>
      <c r="CM3" s="76">
        <v>98.6</v>
      </c>
      <c r="CN3" s="76">
        <v>95.6</v>
      </c>
      <c r="CO3" s="76">
        <v>88.6</v>
      </c>
      <c r="CP3" s="76">
        <v>80</v>
      </c>
      <c r="CQ3" s="76">
        <v>84.5</v>
      </c>
      <c r="CR3" s="76">
        <v>84.4</v>
      </c>
      <c r="CS3" s="76">
        <v>84.4</v>
      </c>
      <c r="CT3" s="76">
        <v>82.9</v>
      </c>
      <c r="CU3" s="76">
        <v>80</v>
      </c>
      <c r="CV3" s="76">
        <v>78.599999999999994</v>
      </c>
      <c r="CW3" s="76">
        <v>79.900000000000006</v>
      </c>
      <c r="CX3" s="76">
        <v>79.099999999999994</v>
      </c>
      <c r="CY3" s="76">
        <v>80</v>
      </c>
      <c r="CZ3" s="76">
        <v>82.6</v>
      </c>
      <c r="DA3" s="76">
        <v>87.3</v>
      </c>
      <c r="DB3" s="76">
        <v>95.2</v>
      </c>
      <c r="DC3" s="76">
        <v>95.6</v>
      </c>
      <c r="DD3" s="76">
        <v>95.3</v>
      </c>
      <c r="DE3" s="76">
        <v>95.7</v>
      </c>
      <c r="DF3" s="76">
        <v>98.5</v>
      </c>
      <c r="DG3" s="76">
        <v>99</v>
      </c>
      <c r="DH3" s="76">
        <v>108.6</v>
      </c>
      <c r="DI3" s="76">
        <v>105.8</v>
      </c>
      <c r="DJ3" s="76">
        <v>104.5</v>
      </c>
      <c r="DK3" s="76">
        <v>101</v>
      </c>
      <c r="DL3" s="76">
        <v>97.1</v>
      </c>
      <c r="DM3" s="76">
        <v>100.5</v>
      </c>
      <c r="DN3" s="76">
        <v>104</v>
      </c>
      <c r="DO3" s="76">
        <v>102.5</v>
      </c>
      <c r="DP3" s="76">
        <v>101.6</v>
      </c>
      <c r="DQ3" s="76">
        <v>104.1</v>
      </c>
      <c r="DR3" s="76">
        <v>105</v>
      </c>
      <c r="DS3" s="76">
        <v>106.4</v>
      </c>
      <c r="DT3" s="76">
        <v>96.4</v>
      </c>
      <c r="DU3" s="76">
        <v>98.2</v>
      </c>
      <c r="DV3" s="76">
        <v>94.9</v>
      </c>
      <c r="DW3" s="76">
        <v>102.1</v>
      </c>
      <c r="DX3" s="76">
        <v>104.8</v>
      </c>
      <c r="DY3" s="76">
        <v>98.4</v>
      </c>
      <c r="DZ3" s="76">
        <v>102.1</v>
      </c>
      <c r="EA3" s="76">
        <v>100.5</v>
      </c>
      <c r="EB3" s="76">
        <v>101.4</v>
      </c>
      <c r="EC3" s="76">
        <v>101.1</v>
      </c>
      <c r="ED3" s="76">
        <v>100</v>
      </c>
      <c r="EE3" s="76">
        <v>104.3</v>
      </c>
      <c r="EF3" s="76">
        <v>102.8</v>
      </c>
      <c r="EG3" s="76">
        <v>101.7</v>
      </c>
      <c r="EH3" s="76">
        <v>103.6</v>
      </c>
      <c r="EI3" s="76">
        <v>103.1</v>
      </c>
      <c r="EJ3" s="76">
        <v>102.9</v>
      </c>
      <c r="EK3" s="76">
        <v>103.7</v>
      </c>
      <c r="EL3" s="76">
        <v>100.8</v>
      </c>
      <c r="EM3" s="76">
        <v>99.3</v>
      </c>
      <c r="EN3" s="76">
        <v>102</v>
      </c>
      <c r="EO3" s="76">
        <v>99.6</v>
      </c>
      <c r="EP3" s="76">
        <v>97.2</v>
      </c>
      <c r="EQ3" s="76" t="s">
        <v>0</v>
      </c>
      <c r="ER3" s="76" t="s">
        <v>0</v>
      </c>
      <c r="ES3" s="76" t="s">
        <v>0</v>
      </c>
      <c r="ET3" s="76" t="s">
        <v>0</v>
      </c>
      <c r="EU3" s="76" t="s">
        <v>0</v>
      </c>
      <c r="EV3" s="76" t="s">
        <v>0</v>
      </c>
      <c r="EW3" s="76" t="s">
        <v>0</v>
      </c>
      <c r="EX3" s="76" t="s">
        <v>0</v>
      </c>
      <c r="EY3" s="76" t="s">
        <v>0</v>
      </c>
      <c r="EZ3" s="76" t="s">
        <v>0</v>
      </c>
      <c r="FA3" s="76" t="s">
        <v>0</v>
      </c>
      <c r="FB3" s="76" t="s">
        <v>0</v>
      </c>
      <c r="FC3" s="76" t="s">
        <v>0</v>
      </c>
      <c r="FD3" s="76" t="s">
        <v>0</v>
      </c>
      <c r="FE3" s="76" t="s">
        <v>0</v>
      </c>
      <c r="FF3" s="76" t="s">
        <v>0</v>
      </c>
      <c r="FG3" s="76" t="s">
        <v>0</v>
      </c>
      <c r="FH3" s="76" t="s">
        <v>0</v>
      </c>
      <c r="FI3" s="76" t="s">
        <v>0</v>
      </c>
      <c r="FJ3" s="76" t="s">
        <v>0</v>
      </c>
      <c r="FK3" s="76" t="s">
        <v>0</v>
      </c>
      <c r="FL3" s="76" t="s">
        <v>0</v>
      </c>
      <c r="FM3" s="76" t="s">
        <v>0</v>
      </c>
      <c r="FN3" s="76" t="s">
        <v>0</v>
      </c>
      <c r="FO3" s="76" t="s">
        <v>0</v>
      </c>
      <c r="FP3" s="76" t="s">
        <v>0</v>
      </c>
      <c r="FQ3" s="76" t="s">
        <v>0</v>
      </c>
      <c r="FR3" s="76" t="s">
        <v>0</v>
      </c>
      <c r="FS3" s="76" t="s">
        <v>0</v>
      </c>
      <c r="FT3" s="76" t="s">
        <v>0</v>
      </c>
      <c r="FU3" s="76" t="s">
        <v>0</v>
      </c>
      <c r="FV3" s="76" t="s">
        <v>0</v>
      </c>
      <c r="FW3" s="76" t="s">
        <v>0</v>
      </c>
      <c r="FX3" s="76" t="s">
        <v>0</v>
      </c>
      <c r="FY3" s="76" t="s">
        <v>0</v>
      </c>
      <c r="FZ3" s="76" t="s">
        <v>0</v>
      </c>
      <c r="GA3" s="76" t="s">
        <v>0</v>
      </c>
      <c r="GB3" s="76" t="s">
        <v>0</v>
      </c>
      <c r="GC3" s="76" t="s">
        <v>0</v>
      </c>
      <c r="GD3" s="76" t="s">
        <v>0</v>
      </c>
      <c r="GE3" s="76" t="s">
        <v>0</v>
      </c>
      <c r="GF3" s="76" t="s">
        <v>0</v>
      </c>
      <c r="GG3" s="76" t="s">
        <v>0</v>
      </c>
      <c r="GH3" s="76" t="s">
        <v>0</v>
      </c>
      <c r="GI3" s="76" t="s">
        <v>0</v>
      </c>
      <c r="GJ3" s="76" t="s">
        <v>0</v>
      </c>
      <c r="GK3" s="76" t="s">
        <v>0</v>
      </c>
      <c r="GL3" s="76" t="s">
        <v>0</v>
      </c>
      <c r="GM3" s="76" t="s">
        <v>0</v>
      </c>
      <c r="GN3" s="76" t="s">
        <v>0</v>
      </c>
      <c r="GO3" s="76" t="s">
        <v>0</v>
      </c>
      <c r="GP3" s="76" t="s">
        <v>0</v>
      </c>
      <c r="GQ3" s="76" t="s">
        <v>0</v>
      </c>
      <c r="GR3" s="76" t="s">
        <v>0</v>
      </c>
      <c r="GS3" s="76" t="s">
        <v>0</v>
      </c>
      <c r="GT3" s="76" t="s">
        <v>0</v>
      </c>
      <c r="GU3" s="76" t="s">
        <v>0</v>
      </c>
      <c r="GV3" s="76" t="s">
        <v>0</v>
      </c>
      <c r="GW3" s="76" t="s">
        <v>0</v>
      </c>
      <c r="GX3" s="76" t="s">
        <v>0</v>
      </c>
      <c r="GY3" s="76" t="s">
        <v>0</v>
      </c>
      <c r="GZ3" s="76" t="s">
        <v>0</v>
      </c>
      <c r="HA3" s="76" t="s">
        <v>0</v>
      </c>
      <c r="HB3" s="76" t="s">
        <v>0</v>
      </c>
      <c r="HC3" s="76" t="s">
        <v>0</v>
      </c>
      <c r="HD3" s="76" t="s">
        <v>0</v>
      </c>
      <c r="HE3" s="76" t="s">
        <v>0</v>
      </c>
      <c r="HF3" s="76" t="s">
        <v>0</v>
      </c>
      <c r="HG3" s="76" t="s">
        <v>0</v>
      </c>
      <c r="HH3" s="76" t="s">
        <v>0</v>
      </c>
      <c r="HI3" s="76" t="s">
        <v>0</v>
      </c>
      <c r="HJ3" s="76" t="s">
        <v>0</v>
      </c>
      <c r="HK3" s="76" t="s">
        <v>0</v>
      </c>
      <c r="HL3" s="76" t="s">
        <v>0</v>
      </c>
      <c r="HM3" s="76" t="s">
        <v>0</v>
      </c>
      <c r="HN3" s="76" t="s">
        <v>0</v>
      </c>
      <c r="HO3" s="76" t="s">
        <v>0</v>
      </c>
      <c r="HP3" s="76" t="s">
        <v>0</v>
      </c>
      <c r="HQ3" s="76" t="s">
        <v>0</v>
      </c>
      <c r="HR3" s="76" t="s">
        <v>0</v>
      </c>
      <c r="HS3" s="76" t="s">
        <v>0</v>
      </c>
      <c r="HT3" s="76" t="s">
        <v>0</v>
      </c>
      <c r="HU3" s="76" t="s">
        <v>0</v>
      </c>
      <c r="HV3" s="76" t="s">
        <v>0</v>
      </c>
    </row>
    <row r="4" spans="1:230" ht="36" customHeight="1" thickTop="1" thickBot="1" x14ac:dyDescent="0.35">
      <c r="A4" s="121" t="str">
        <f>IF('0'!A1=1,"Індекси промислової продукції (до відповідного місяця попереднього року,%), 2016=100%*","Industrial products Indices (to corresponding month of the previous year, %), 2016-100%*")</f>
        <v>Індекси промислової продукції (до відповідного місяця попереднього року,%), 2016=100%*</v>
      </c>
      <c r="B4" s="122"/>
      <c r="N4" s="76" t="s">
        <v>0</v>
      </c>
      <c r="O4" s="76" t="s">
        <v>0</v>
      </c>
      <c r="P4" s="76" t="s">
        <v>0</v>
      </c>
      <c r="Q4" s="76" t="s">
        <v>0</v>
      </c>
      <c r="R4" s="76" t="s">
        <v>0</v>
      </c>
      <c r="S4" s="76" t="s">
        <v>0</v>
      </c>
      <c r="T4" s="76" t="s">
        <v>0</v>
      </c>
      <c r="U4" s="76" t="s">
        <v>0</v>
      </c>
      <c r="V4" s="76" t="s">
        <v>0</v>
      </c>
      <c r="W4" s="76" t="s">
        <v>0</v>
      </c>
      <c r="X4" s="76" t="s">
        <v>0</v>
      </c>
      <c r="Y4" s="76" t="s">
        <v>0</v>
      </c>
      <c r="Z4" s="76" t="s">
        <v>0</v>
      </c>
      <c r="AA4" s="76" t="s">
        <v>0</v>
      </c>
      <c r="AB4" s="76" t="s">
        <v>0</v>
      </c>
      <c r="AC4" s="76" t="s">
        <v>0</v>
      </c>
      <c r="AD4" s="76" t="s">
        <v>0</v>
      </c>
      <c r="AE4" s="76" t="s">
        <v>0</v>
      </c>
      <c r="AF4" s="76" t="s">
        <v>0</v>
      </c>
      <c r="AG4" s="76" t="s">
        <v>0</v>
      </c>
      <c r="AH4" s="76" t="s">
        <v>0</v>
      </c>
      <c r="AI4" s="76" t="s">
        <v>0</v>
      </c>
      <c r="AJ4" s="76" t="s">
        <v>0</v>
      </c>
      <c r="AK4" s="76" t="s">
        <v>0</v>
      </c>
      <c r="AL4" s="76" t="s">
        <v>0</v>
      </c>
      <c r="AM4" s="76" t="s">
        <v>0</v>
      </c>
      <c r="AN4" s="76" t="s">
        <v>0</v>
      </c>
      <c r="AO4" s="76" t="s">
        <v>0</v>
      </c>
      <c r="AP4" s="76" t="s">
        <v>0</v>
      </c>
      <c r="AQ4" s="76" t="s">
        <v>0</v>
      </c>
      <c r="AR4" s="76" t="s">
        <v>0</v>
      </c>
      <c r="AS4" s="76" t="s">
        <v>0</v>
      </c>
      <c r="AT4" s="76" t="s">
        <v>0</v>
      </c>
      <c r="AU4" s="76" t="s">
        <v>0</v>
      </c>
      <c r="AV4" s="76" t="s">
        <v>0</v>
      </c>
      <c r="AW4" s="76" t="s">
        <v>0</v>
      </c>
      <c r="AX4" s="76" t="s">
        <v>0</v>
      </c>
      <c r="AY4" s="76" t="s">
        <v>0</v>
      </c>
      <c r="AZ4" s="76" t="s">
        <v>0</v>
      </c>
      <c r="BA4" s="76" t="s">
        <v>0</v>
      </c>
      <c r="BB4" s="76" t="s">
        <v>0</v>
      </c>
      <c r="BC4" s="76" t="s">
        <v>0</v>
      </c>
      <c r="BD4" s="76" t="s">
        <v>0</v>
      </c>
      <c r="BE4" s="76" t="s">
        <v>0</v>
      </c>
      <c r="BF4" s="76" t="s">
        <v>0</v>
      </c>
      <c r="BG4" s="76" t="s">
        <v>0</v>
      </c>
      <c r="BH4" s="76" t="s">
        <v>0</v>
      </c>
      <c r="BI4" s="76" t="s">
        <v>0</v>
      </c>
      <c r="BJ4" s="76" t="s">
        <v>0</v>
      </c>
      <c r="BK4" s="76" t="s">
        <v>0</v>
      </c>
      <c r="BL4" s="76" t="s">
        <v>0</v>
      </c>
      <c r="BM4" s="76" t="s">
        <v>0</v>
      </c>
      <c r="BN4" s="76" t="s">
        <v>0</v>
      </c>
      <c r="BO4" s="76" t="s">
        <v>0</v>
      </c>
      <c r="BP4" s="76" t="s">
        <v>0</v>
      </c>
      <c r="BQ4" s="76" t="s">
        <v>0</v>
      </c>
      <c r="BR4" s="76" t="s">
        <v>0</v>
      </c>
      <c r="BS4" s="76" t="s">
        <v>0</v>
      </c>
      <c r="BT4" s="76" t="s">
        <v>0</v>
      </c>
      <c r="BU4" s="76" t="s">
        <v>0</v>
      </c>
      <c r="BV4" s="76" t="s">
        <v>0</v>
      </c>
      <c r="BW4" s="76" t="s">
        <v>0</v>
      </c>
      <c r="BX4" s="76" t="s">
        <v>0</v>
      </c>
      <c r="BY4" s="76" t="s">
        <v>0</v>
      </c>
      <c r="BZ4" s="76" t="s">
        <v>0</v>
      </c>
      <c r="CA4" s="76" t="s">
        <v>0</v>
      </c>
      <c r="CB4" s="76" t="s">
        <v>0</v>
      </c>
      <c r="CC4" s="76" t="s">
        <v>0</v>
      </c>
      <c r="CD4" s="76" t="s">
        <v>0</v>
      </c>
      <c r="CE4" s="76" t="s">
        <v>0</v>
      </c>
      <c r="CF4" s="76" t="s">
        <v>0</v>
      </c>
      <c r="CG4" s="76" t="s">
        <v>0</v>
      </c>
      <c r="CH4" s="76" t="s">
        <v>0</v>
      </c>
      <c r="CI4" s="76" t="s">
        <v>0</v>
      </c>
      <c r="CJ4" s="76" t="s">
        <v>0</v>
      </c>
      <c r="CK4" s="76" t="s">
        <v>0</v>
      </c>
      <c r="CL4" s="76" t="s">
        <v>0</v>
      </c>
      <c r="CM4" s="76" t="s">
        <v>0</v>
      </c>
      <c r="CN4" s="76" t="s">
        <v>0</v>
      </c>
      <c r="CO4" s="76" t="s">
        <v>0</v>
      </c>
      <c r="CP4" s="76" t="s">
        <v>0</v>
      </c>
      <c r="CQ4" s="76" t="s">
        <v>0</v>
      </c>
      <c r="CR4" s="76" t="s">
        <v>0</v>
      </c>
      <c r="CS4" s="76" t="s">
        <v>0</v>
      </c>
      <c r="CT4" s="76" t="s">
        <v>0</v>
      </c>
      <c r="CU4" s="76">
        <v>83.5</v>
      </c>
      <c r="CV4" s="76">
        <v>83.5</v>
      </c>
      <c r="CW4" s="76">
        <v>82.7</v>
      </c>
      <c r="CX4" s="76">
        <v>83.3</v>
      </c>
      <c r="CY4" s="76">
        <v>83.7</v>
      </c>
      <c r="CZ4" s="76">
        <v>85.3</v>
      </c>
      <c r="DA4" s="76">
        <v>86.8</v>
      </c>
      <c r="DB4" s="76">
        <v>92.6</v>
      </c>
      <c r="DC4" s="76">
        <v>93.5</v>
      </c>
      <c r="DD4" s="76">
        <v>92.9</v>
      </c>
      <c r="DE4" s="76">
        <v>91.4</v>
      </c>
      <c r="DF4" s="76">
        <v>94.9</v>
      </c>
      <c r="DG4" s="76">
        <v>100.1</v>
      </c>
      <c r="DH4" s="76">
        <v>108.2</v>
      </c>
      <c r="DI4" s="76">
        <v>103.1</v>
      </c>
      <c r="DJ4" s="76">
        <v>104.2</v>
      </c>
      <c r="DK4" s="76">
        <v>101.1</v>
      </c>
      <c r="DL4" s="76">
        <v>98.1</v>
      </c>
      <c r="DM4" s="76">
        <v>101.4</v>
      </c>
      <c r="DN4" s="76">
        <v>105.2</v>
      </c>
      <c r="DO4" s="76">
        <v>105</v>
      </c>
      <c r="DP4" s="76">
        <v>105.1</v>
      </c>
      <c r="DQ4" s="76">
        <v>108.7</v>
      </c>
      <c r="DR4" s="76">
        <v>106.6</v>
      </c>
      <c r="DS4" s="76">
        <v>104.3</v>
      </c>
      <c r="DT4" s="76">
        <v>96.6</v>
      </c>
      <c r="DU4" s="76">
        <v>100.9</v>
      </c>
      <c r="DV4" s="76">
        <v>97.1</v>
      </c>
      <c r="DW4" s="76">
        <v>103.5</v>
      </c>
      <c r="DX4" s="76">
        <v>106</v>
      </c>
      <c r="DY4" s="76">
        <v>101</v>
      </c>
      <c r="DZ4" s="76">
        <v>102.9</v>
      </c>
      <c r="EA4" s="76">
        <v>100.9</v>
      </c>
      <c r="EB4" s="76">
        <v>101.3</v>
      </c>
      <c r="EC4" s="76">
        <v>100.5</v>
      </c>
      <c r="ED4" s="76">
        <v>99.4</v>
      </c>
      <c r="EE4" s="76">
        <v>103.9</v>
      </c>
      <c r="EF4" s="76">
        <v>105.2</v>
      </c>
      <c r="EG4" s="76">
        <v>104.3</v>
      </c>
      <c r="EH4" s="76">
        <v>105.5</v>
      </c>
      <c r="EI4" s="76">
        <v>103.5</v>
      </c>
      <c r="EJ4" s="76">
        <v>102.3</v>
      </c>
      <c r="EK4" s="76">
        <v>104.1</v>
      </c>
      <c r="EL4" s="76">
        <v>100.8</v>
      </c>
      <c r="EM4" s="76">
        <v>101.5</v>
      </c>
      <c r="EN4" s="76">
        <v>102.7</v>
      </c>
      <c r="EO4" s="76">
        <v>101.9</v>
      </c>
      <c r="EP4" s="76">
        <v>101.1</v>
      </c>
      <c r="EQ4" s="76">
        <v>99</v>
      </c>
      <c r="ER4" s="76">
        <v>98.3</v>
      </c>
      <c r="ES4" s="76">
        <v>102.4</v>
      </c>
      <c r="ET4" s="76">
        <v>104.3</v>
      </c>
      <c r="EU4" s="76">
        <v>103.3</v>
      </c>
      <c r="EV4" s="76">
        <v>100.6</v>
      </c>
      <c r="EW4" s="76">
        <v>101.7</v>
      </c>
      <c r="EX4" s="76">
        <v>101.2</v>
      </c>
      <c r="EY4" s="76">
        <v>100.4</v>
      </c>
      <c r="EZ4" s="76">
        <v>97.1</v>
      </c>
      <c r="FA4" s="76">
        <v>94.1</v>
      </c>
      <c r="FB4" s="76">
        <v>93.3</v>
      </c>
      <c r="FC4" s="76">
        <v>95.1</v>
      </c>
      <c r="FD4" s="76">
        <v>99</v>
      </c>
      <c r="FE4" s="76">
        <v>93.3</v>
      </c>
      <c r="FF4" s="76">
        <v>84.9</v>
      </c>
      <c r="FG4" s="76">
        <v>87.5</v>
      </c>
      <c r="FH4" s="76">
        <v>95.3</v>
      </c>
      <c r="FI4" s="76">
        <v>97.1</v>
      </c>
      <c r="FJ4" s="76">
        <v>95.9</v>
      </c>
      <c r="FK4" s="76">
        <v>96.6</v>
      </c>
      <c r="FL4" s="76">
        <v>95.8</v>
      </c>
      <c r="FM4" s="76">
        <v>100.5</v>
      </c>
      <c r="FN4" s="76">
        <v>105.3</v>
      </c>
      <c r="FO4" s="76">
        <v>96.5</v>
      </c>
      <c r="FP4" s="76">
        <v>95.8</v>
      </c>
      <c r="FQ4" s="76">
        <v>102.6</v>
      </c>
      <c r="FR4" s="76">
        <v>113.7</v>
      </c>
      <c r="FS4" s="76">
        <v>106.7</v>
      </c>
      <c r="FT4" s="76">
        <v>102.4</v>
      </c>
      <c r="FU4" s="76">
        <v>101.5</v>
      </c>
      <c r="FV4" s="76">
        <v>101.9</v>
      </c>
      <c r="FW4" s="76">
        <v>100.2</v>
      </c>
      <c r="FX4" s="76">
        <v>102.4</v>
      </c>
      <c r="FY4" s="76">
        <v>101.2</v>
      </c>
      <c r="FZ4" s="76">
        <v>99.7</v>
      </c>
      <c r="GA4" s="76">
        <v>103.3</v>
      </c>
      <c r="GB4" s="76">
        <v>90.7</v>
      </c>
      <c r="GC4" s="76">
        <v>46.5</v>
      </c>
      <c r="GD4" s="76">
        <v>53.5</v>
      </c>
      <c r="GE4" s="76">
        <v>59.3</v>
      </c>
      <c r="GF4" s="76">
        <v>59.6</v>
      </c>
      <c r="GG4" s="76">
        <v>58</v>
      </c>
      <c r="GH4" s="76">
        <v>60.8</v>
      </c>
      <c r="GI4" s="76">
        <v>60.6</v>
      </c>
      <c r="GJ4" s="76">
        <v>59</v>
      </c>
      <c r="GK4" s="76">
        <v>58.9</v>
      </c>
      <c r="GL4" s="76">
        <v>56.1</v>
      </c>
      <c r="GM4" s="76">
        <v>61</v>
      </c>
      <c r="GN4" s="76">
        <v>72.400000000000006</v>
      </c>
      <c r="GO4" s="76">
        <v>144.1</v>
      </c>
      <c r="GP4" s="76">
        <v>119.4</v>
      </c>
      <c r="GQ4" s="76">
        <v>118.2</v>
      </c>
      <c r="GR4" s="76">
        <v>114.4</v>
      </c>
      <c r="GS4" s="76">
        <v>114.8</v>
      </c>
      <c r="GT4" s="76">
        <v>115.4</v>
      </c>
      <c r="GU4" s="76">
        <v>112.4</v>
      </c>
      <c r="GV4" s="76">
        <v>117.3</v>
      </c>
      <c r="GW4" s="76">
        <v>117.5</v>
      </c>
      <c r="GX4" s="76">
        <v>123.7</v>
      </c>
      <c r="GY4" s="99">
        <v>119</v>
      </c>
      <c r="GZ4" s="99">
        <v>113.2</v>
      </c>
      <c r="HA4" s="99">
        <v>106.3</v>
      </c>
      <c r="HB4" s="99">
        <v>113.1</v>
      </c>
      <c r="HC4" s="99">
        <v>104.9</v>
      </c>
      <c r="HD4" s="99">
        <v>100.8</v>
      </c>
      <c r="HE4" s="99">
        <v>99.8</v>
      </c>
      <c r="HF4" s="99">
        <v>97.4</v>
      </c>
      <c r="HG4" s="99">
        <v>103.7</v>
      </c>
      <c r="HH4" s="99">
        <v>102.8</v>
      </c>
      <c r="HI4" s="99">
        <v>100.8</v>
      </c>
      <c r="HJ4" s="99">
        <v>97.9</v>
      </c>
      <c r="HK4" s="101">
        <v>95.2</v>
      </c>
      <c r="HL4" s="99">
        <v>91.2</v>
      </c>
      <c r="HM4" s="99">
        <v>93.6</v>
      </c>
      <c r="HN4" s="99">
        <v>93.6</v>
      </c>
      <c r="HO4" s="99">
        <v>98.4</v>
      </c>
      <c r="HP4" s="99">
        <v>102.9</v>
      </c>
      <c r="HQ4" s="99">
        <v>103.2</v>
      </c>
      <c r="HR4" s="99">
        <v>100.5</v>
      </c>
      <c r="HS4" s="99">
        <v>100</v>
      </c>
      <c r="HT4" s="99">
        <v>95.4</v>
      </c>
      <c r="HU4" s="99">
        <v>93.7</v>
      </c>
      <c r="HV4" s="99">
        <v>96.5</v>
      </c>
    </row>
    <row r="5" spans="1:230" ht="42.75" customHeight="1" thickTop="1" x14ac:dyDescent="0.3"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</row>
    <row r="6" spans="1:230" ht="40.5" customHeight="1" x14ac:dyDescent="0.3">
      <c r="A6" s="123" t="str">
        <f>IF('0'!A1=1,"* Дані з січня 2014 року наведено без урахування тимчасово окупованої території Автономної Республіки Крим і м.Севастополя","* Data by January 2014 - excluding the temporarily occupied territories of the Autonomous Republic of Crimea, the city of Sevastopol ")</f>
        <v>* Дані з січня 2014 року наведено без урахування тимчасово окупованої території Автономної Республіки Крим і м.Севастополя</v>
      </c>
      <c r="B6" s="123"/>
      <c r="DG6" s="7"/>
      <c r="DS6" s="7"/>
      <c r="EQ6" s="82"/>
    </row>
    <row r="7" spans="1:230" x14ac:dyDescent="0.3">
      <c r="A7" s="55"/>
      <c r="B7" s="56"/>
      <c r="CU7" s="83"/>
      <c r="DG7" s="83"/>
      <c r="DS7" s="83"/>
      <c r="EQ7" s="82"/>
    </row>
    <row r="8" spans="1:230" x14ac:dyDescent="0.3">
      <c r="CU8" s="83"/>
      <c r="DG8" s="83"/>
      <c r="DS8" s="83"/>
      <c r="EE8" s="82"/>
      <c r="EQ8" s="83"/>
    </row>
    <row r="9" spans="1:230" x14ac:dyDescent="0.3">
      <c r="A9" s="56"/>
      <c r="B9" s="56"/>
      <c r="CU9" s="83"/>
      <c r="DG9" s="83"/>
      <c r="DS9" s="83"/>
      <c r="EE9" s="82"/>
      <c r="EQ9" s="83"/>
    </row>
    <row r="10" spans="1:230" x14ac:dyDescent="0.3">
      <c r="CU10" s="83"/>
      <c r="DG10" s="83"/>
      <c r="DS10" s="82"/>
      <c r="EE10" s="83"/>
      <c r="EQ10" s="82"/>
    </row>
    <row r="11" spans="1:230" x14ac:dyDescent="0.3">
      <c r="CU11" s="83"/>
      <c r="DG11" s="83"/>
      <c r="DS11" s="82"/>
      <c r="EE11" s="83"/>
      <c r="EQ11" s="82"/>
    </row>
    <row r="12" spans="1:230" x14ac:dyDescent="0.3">
      <c r="CU12" s="83"/>
      <c r="DG12" s="83"/>
      <c r="DS12" s="82"/>
      <c r="EE12" s="82"/>
      <c r="EQ12" s="82"/>
    </row>
    <row r="13" spans="1:230" x14ac:dyDescent="0.3">
      <c r="CU13" s="83"/>
      <c r="DG13" s="83"/>
      <c r="DS13" s="82"/>
      <c r="EE13" s="82"/>
      <c r="EQ13" s="82"/>
    </row>
    <row r="14" spans="1:230" x14ac:dyDescent="0.3">
      <c r="CU14" s="83"/>
      <c r="DG14" s="83"/>
      <c r="DS14" s="82"/>
      <c r="EE14" s="82"/>
      <c r="EQ14" s="82"/>
    </row>
    <row r="15" spans="1:230" x14ac:dyDescent="0.3">
      <c r="CU15" s="83"/>
      <c r="DG15" s="83"/>
      <c r="DS15" s="83"/>
      <c r="EE15" s="82"/>
      <c r="EQ15" s="82"/>
    </row>
    <row r="16" spans="1:230" x14ac:dyDescent="0.3">
      <c r="CU16" s="83"/>
      <c r="DG16" s="83"/>
      <c r="DS16" s="83"/>
      <c r="EE16" s="82"/>
      <c r="EQ16" s="83"/>
    </row>
    <row r="17" spans="99:147" x14ac:dyDescent="0.3">
      <c r="CU17" s="83"/>
      <c r="DG17" s="83"/>
      <c r="DS17" s="83"/>
      <c r="EE17" s="82"/>
      <c r="EQ17" s="83"/>
    </row>
    <row r="18" spans="99:147" x14ac:dyDescent="0.3">
      <c r="CU18" s="83"/>
      <c r="DG18" s="83"/>
      <c r="DS18" s="83"/>
      <c r="EE18" s="83"/>
      <c r="EQ18" s="7"/>
    </row>
    <row r="19" spans="99:147" x14ac:dyDescent="0.3">
      <c r="CU19" s="7"/>
      <c r="DG19" s="7"/>
      <c r="DS19" s="7"/>
      <c r="EE19" s="83"/>
      <c r="EQ19" s="7"/>
    </row>
    <row r="20" spans="99:147" x14ac:dyDescent="0.3">
      <c r="CU20" s="7"/>
      <c r="EE20" s="7"/>
      <c r="EQ20" s="7"/>
    </row>
    <row r="21" spans="99:147" x14ac:dyDescent="0.3">
      <c r="CU21" s="7"/>
      <c r="EE21" s="7"/>
      <c r="EQ21" s="7"/>
    </row>
    <row r="22" spans="99:147" x14ac:dyDescent="0.3">
      <c r="EE22" s="7"/>
      <c r="EQ22" s="7"/>
    </row>
    <row r="23" spans="99:147" x14ac:dyDescent="0.3">
      <c r="EE23" s="7"/>
      <c r="EQ23" s="7"/>
    </row>
    <row r="24" spans="99:147" x14ac:dyDescent="0.3">
      <c r="EE24" s="7"/>
      <c r="EQ24" s="7"/>
    </row>
    <row r="25" spans="99:147" x14ac:dyDescent="0.3">
      <c r="EE25" s="7"/>
    </row>
  </sheetData>
  <sheetProtection algorithmName="SHA-512" hashValue="kmkTCdw8PeDe63tYIZ9RM6PW6w5DKr0U1uwkXwkIiVsImwmCTGv5yXbOGalRY2en34QAG7KGOan165cMoSk70Q==" saltValue="SEw+mdGsSF6cjNzpCw6Apw==" spinCount="100000" sheet="1" objects="1" scenarios="1"/>
  <mergeCells count="3">
    <mergeCell ref="A3:B3"/>
    <mergeCell ref="A6:B6"/>
    <mergeCell ref="A4:B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2:DF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53"/>
  <sheetViews>
    <sheetView showGridLines="0" showRowColHeaders="0" zoomScale="80" zoomScaleNormal="80" workbookViewId="0">
      <pane xSplit="2" ySplit="2" topLeftCell="CH3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4.4" outlineLevelCol="2" x14ac:dyDescent="0.3"/>
  <cols>
    <col min="1" max="1" width="8.5546875" style="1" customWidth="1"/>
    <col min="2" max="2" width="45.5546875" style="1" customWidth="1"/>
    <col min="3" max="13" width="10.5546875" style="67" hidden="1" customWidth="1" outlineLevel="1"/>
    <col min="14" max="14" width="10.5546875" style="67" customWidth="1" collapsed="1"/>
    <col min="15" max="25" width="10.5546875" style="67" hidden="1" customWidth="1" outlineLevel="1"/>
    <col min="26" max="26" width="10.5546875" style="67" customWidth="1" collapsed="1"/>
    <col min="27" max="37" width="10.5546875" style="67" hidden="1" customWidth="1" outlineLevel="1"/>
    <col min="38" max="38" width="10.5546875" style="67" customWidth="1" collapsed="1"/>
    <col min="39" max="49" width="10.5546875" style="67" hidden="1" customWidth="1" outlineLevel="1"/>
    <col min="50" max="50" width="10.5546875" style="67" customWidth="1" collapsed="1"/>
    <col min="51" max="61" width="10.5546875" style="67" hidden="1" customWidth="1" outlineLevel="1"/>
    <col min="62" max="62" width="10.5546875" style="67" customWidth="1" collapsed="1"/>
    <col min="63" max="73" width="10.5546875" style="67" hidden="1" customWidth="1" outlineLevel="1"/>
    <col min="74" max="74" width="10.5546875" style="67" customWidth="1" collapsed="1"/>
    <col min="75" max="85" width="10.5546875" style="67" hidden="1" customWidth="1" outlineLevel="2"/>
    <col min="86" max="86" width="10.5546875" style="67" customWidth="1" collapsed="1"/>
    <col min="87" max="91" width="10.5546875" style="67" hidden="1" customWidth="1" outlineLevel="1"/>
    <col min="92" max="97" width="9.5546875" style="67" hidden="1" customWidth="1" outlineLevel="1"/>
    <col min="98" max="98" width="9.5546875" style="67" customWidth="1" collapsed="1"/>
    <col min="99" max="109" width="9.5546875" style="67" hidden="1" customWidth="1" outlineLevel="1"/>
    <col min="110" max="110" width="9.5546875" style="67" customWidth="1" collapsed="1"/>
    <col min="111" max="121" width="9.5546875" style="67" hidden="1" customWidth="1" outlineLevel="1"/>
    <col min="122" max="122" width="9.5546875" style="67" customWidth="1" collapsed="1"/>
    <col min="123" max="133" width="9.5546875" style="67" hidden="1" customWidth="1" outlineLevel="1"/>
    <col min="134" max="134" width="9.5546875" style="67" customWidth="1" collapsed="1"/>
    <col min="135" max="146" width="9.5546875" style="67" customWidth="1"/>
    <col min="147" max="16384" width="9.109375" style="1"/>
  </cols>
  <sheetData>
    <row r="1" spans="1:146" x14ac:dyDescent="0.3">
      <c r="A1" s="9" t="str">
        <f>IF('0'!A1=1,"до змісту","to title")</f>
        <v>до змісту</v>
      </c>
      <c r="B1" s="56"/>
    </row>
    <row r="2" spans="1:146" ht="33" customHeight="1" x14ac:dyDescent="0.3">
      <c r="A2" s="131" t="str">
        <f>IF('0'!A1=1,"Індекс промислової продукції (до відповідного періоду попереднього року, %), 2010=100%*","Industrial products Indices (to corresponding period of the previous year, %), 2010=100%*")</f>
        <v>Індекс промислової продукції (до відповідного періоду попереднього року, %), 2010=100%*</v>
      </c>
      <c r="B2" s="132"/>
      <c r="C2" s="68" t="s">
        <v>4</v>
      </c>
      <c r="D2" s="68" t="s">
        <v>5</v>
      </c>
      <c r="E2" s="68" t="s">
        <v>6</v>
      </c>
      <c r="F2" s="68" t="s">
        <v>7</v>
      </c>
      <c r="G2" s="68" t="s">
        <v>8</v>
      </c>
      <c r="H2" s="68" t="s">
        <v>9</v>
      </c>
      <c r="I2" s="68" t="s">
        <v>10</v>
      </c>
      <c r="J2" s="68" t="s">
        <v>11</v>
      </c>
      <c r="K2" s="68" t="s">
        <v>12</v>
      </c>
      <c r="L2" s="68" t="s">
        <v>13</v>
      </c>
      <c r="M2" s="68" t="s">
        <v>14</v>
      </c>
      <c r="N2" s="68" t="s">
        <v>15</v>
      </c>
      <c r="O2" s="68" t="s">
        <v>16</v>
      </c>
      <c r="P2" s="68" t="s">
        <v>17</v>
      </c>
      <c r="Q2" s="68" t="s">
        <v>18</v>
      </c>
      <c r="R2" s="68" t="s">
        <v>19</v>
      </c>
      <c r="S2" s="68" t="s">
        <v>20</v>
      </c>
      <c r="T2" s="68" t="s">
        <v>21</v>
      </c>
      <c r="U2" s="68" t="s">
        <v>22</v>
      </c>
      <c r="V2" s="68" t="s">
        <v>23</v>
      </c>
      <c r="W2" s="68" t="s">
        <v>24</v>
      </c>
      <c r="X2" s="68" t="s">
        <v>25</v>
      </c>
      <c r="Y2" s="68" t="s">
        <v>26</v>
      </c>
      <c r="Z2" s="68" t="s">
        <v>27</v>
      </c>
      <c r="AA2" s="68" t="s">
        <v>28</v>
      </c>
      <c r="AB2" s="68" t="s">
        <v>29</v>
      </c>
      <c r="AC2" s="68" t="s">
        <v>30</v>
      </c>
      <c r="AD2" s="68" t="s">
        <v>31</v>
      </c>
      <c r="AE2" s="68" t="s">
        <v>32</v>
      </c>
      <c r="AF2" s="68" t="s">
        <v>33</v>
      </c>
      <c r="AG2" s="68" t="s">
        <v>34</v>
      </c>
      <c r="AH2" s="68" t="s">
        <v>35</v>
      </c>
      <c r="AI2" s="68" t="s">
        <v>36</v>
      </c>
      <c r="AJ2" s="68" t="s">
        <v>37</v>
      </c>
      <c r="AK2" s="68" t="s">
        <v>38</v>
      </c>
      <c r="AL2" s="68" t="s">
        <v>39</v>
      </c>
      <c r="AM2" s="68" t="s">
        <v>40</v>
      </c>
      <c r="AN2" s="68" t="s">
        <v>41</v>
      </c>
      <c r="AO2" s="68" t="s">
        <v>42</v>
      </c>
      <c r="AP2" s="68" t="s">
        <v>43</v>
      </c>
      <c r="AQ2" s="68" t="s">
        <v>44</v>
      </c>
      <c r="AR2" s="68" t="s">
        <v>45</v>
      </c>
      <c r="AS2" s="68" t="s">
        <v>46</v>
      </c>
      <c r="AT2" s="68" t="s">
        <v>47</v>
      </c>
      <c r="AU2" s="68" t="s">
        <v>48</v>
      </c>
      <c r="AV2" s="68" t="s">
        <v>49</v>
      </c>
      <c r="AW2" s="68" t="s">
        <v>50</v>
      </c>
      <c r="AX2" s="68" t="s">
        <v>51</v>
      </c>
      <c r="AY2" s="68" t="s">
        <v>52</v>
      </c>
      <c r="AZ2" s="68" t="s">
        <v>53</v>
      </c>
      <c r="BA2" s="68" t="s">
        <v>54</v>
      </c>
      <c r="BB2" s="68" t="s">
        <v>55</v>
      </c>
      <c r="BC2" s="68" t="s">
        <v>56</v>
      </c>
      <c r="BD2" s="68" t="s">
        <v>57</v>
      </c>
      <c r="BE2" s="68" t="s">
        <v>58</v>
      </c>
      <c r="BF2" s="68" t="s">
        <v>59</v>
      </c>
      <c r="BG2" s="68" t="s">
        <v>60</v>
      </c>
      <c r="BH2" s="68" t="s">
        <v>61</v>
      </c>
      <c r="BI2" s="68" t="s">
        <v>62</v>
      </c>
      <c r="BJ2" s="68" t="s">
        <v>63</v>
      </c>
      <c r="BK2" s="68" t="s">
        <v>64</v>
      </c>
      <c r="BL2" s="68" t="s">
        <v>65</v>
      </c>
      <c r="BM2" s="68" t="s">
        <v>66</v>
      </c>
      <c r="BN2" s="68" t="s">
        <v>67</v>
      </c>
      <c r="BO2" s="68" t="s">
        <v>68</v>
      </c>
      <c r="BP2" s="68" t="s">
        <v>69</v>
      </c>
      <c r="BQ2" s="68" t="s">
        <v>70</v>
      </c>
      <c r="BR2" s="68" t="s">
        <v>71</v>
      </c>
      <c r="BS2" s="68" t="s">
        <v>72</v>
      </c>
      <c r="BT2" s="68" t="s">
        <v>73</v>
      </c>
      <c r="BU2" s="68" t="s">
        <v>74</v>
      </c>
      <c r="BV2" s="68" t="s">
        <v>75</v>
      </c>
      <c r="BW2" s="68" t="s">
        <v>76</v>
      </c>
      <c r="BX2" s="68" t="s">
        <v>77</v>
      </c>
      <c r="BY2" s="68" t="s">
        <v>78</v>
      </c>
      <c r="BZ2" s="68" t="s">
        <v>79</v>
      </c>
      <c r="CA2" s="68" t="s">
        <v>80</v>
      </c>
      <c r="CB2" s="68" t="s">
        <v>81</v>
      </c>
      <c r="CC2" s="68" t="s">
        <v>82</v>
      </c>
      <c r="CD2" s="68" t="s">
        <v>83</v>
      </c>
      <c r="CE2" s="68" t="s">
        <v>84</v>
      </c>
      <c r="CF2" s="68" t="s">
        <v>85</v>
      </c>
      <c r="CG2" s="68" t="s">
        <v>86</v>
      </c>
      <c r="CH2" s="68" t="s">
        <v>87</v>
      </c>
      <c r="CI2" s="68" t="s">
        <v>88</v>
      </c>
      <c r="CJ2" s="68" t="s">
        <v>89</v>
      </c>
      <c r="CK2" s="68" t="s">
        <v>90</v>
      </c>
      <c r="CL2" s="68" t="s">
        <v>91</v>
      </c>
      <c r="CM2" s="68" t="s">
        <v>92</v>
      </c>
      <c r="CN2" s="68" t="s">
        <v>93</v>
      </c>
      <c r="CO2" s="68" t="s">
        <v>94</v>
      </c>
      <c r="CP2" s="68" t="s">
        <v>95</v>
      </c>
      <c r="CQ2" s="68" t="s">
        <v>96</v>
      </c>
      <c r="CR2" s="68" t="s">
        <v>97</v>
      </c>
      <c r="CS2" s="68" t="s">
        <v>98</v>
      </c>
      <c r="CT2" s="68" t="s">
        <v>99</v>
      </c>
      <c r="CU2" s="68" t="s">
        <v>100</v>
      </c>
      <c r="CV2" s="68" t="s">
        <v>101</v>
      </c>
      <c r="CW2" s="68" t="s">
        <v>102</v>
      </c>
      <c r="CX2" s="68" t="s">
        <v>103</v>
      </c>
      <c r="CY2" s="68" t="s">
        <v>104</v>
      </c>
      <c r="CZ2" s="68" t="s">
        <v>105</v>
      </c>
      <c r="DA2" s="68" t="s">
        <v>106</v>
      </c>
      <c r="DB2" s="68" t="s">
        <v>107</v>
      </c>
      <c r="DC2" s="68" t="s">
        <v>108</v>
      </c>
      <c r="DD2" s="68" t="s">
        <v>109</v>
      </c>
      <c r="DE2" s="68" t="s">
        <v>110</v>
      </c>
      <c r="DF2" s="68" t="s">
        <v>111</v>
      </c>
      <c r="DG2" s="68" t="s">
        <v>112</v>
      </c>
      <c r="DH2" s="68" t="s">
        <v>113</v>
      </c>
      <c r="DI2" s="68" t="s">
        <v>114</v>
      </c>
      <c r="DJ2" s="68" t="s">
        <v>115</v>
      </c>
      <c r="DK2" s="68" t="s">
        <v>116</v>
      </c>
      <c r="DL2" s="68" t="s">
        <v>117</v>
      </c>
      <c r="DM2" s="68" t="s">
        <v>118</v>
      </c>
      <c r="DN2" s="68" t="s">
        <v>119</v>
      </c>
      <c r="DO2" s="68" t="s">
        <v>120</v>
      </c>
      <c r="DP2" s="68" t="s">
        <v>121</v>
      </c>
      <c r="DQ2" s="68" t="s">
        <v>122</v>
      </c>
      <c r="DR2" s="68" t="s">
        <v>123</v>
      </c>
      <c r="DS2" s="68" t="s">
        <v>124</v>
      </c>
      <c r="DT2" s="68" t="s">
        <v>125</v>
      </c>
      <c r="DU2" s="68" t="s">
        <v>126</v>
      </c>
      <c r="DV2" s="68" t="s">
        <v>127</v>
      </c>
      <c r="DW2" s="68" t="s">
        <v>128</v>
      </c>
      <c r="DX2" s="68" t="s">
        <v>129</v>
      </c>
      <c r="DY2" s="68" t="s">
        <v>130</v>
      </c>
      <c r="DZ2" s="68" t="s">
        <v>131</v>
      </c>
      <c r="EA2" s="68" t="s">
        <v>132</v>
      </c>
      <c r="EB2" s="68" t="s">
        <v>133</v>
      </c>
      <c r="EC2" s="68" t="s">
        <v>134</v>
      </c>
      <c r="ED2" s="68" t="s">
        <v>135</v>
      </c>
      <c r="EE2" s="68" t="s">
        <v>136</v>
      </c>
      <c r="EF2" s="68" t="s">
        <v>137</v>
      </c>
      <c r="EG2" s="68">
        <v>43160</v>
      </c>
      <c r="EH2" s="68">
        <v>43191</v>
      </c>
      <c r="EI2" s="68">
        <v>43221</v>
      </c>
      <c r="EJ2" s="68">
        <v>43252</v>
      </c>
      <c r="EK2" s="68">
        <v>43282</v>
      </c>
      <c r="EL2" s="68">
        <v>43313</v>
      </c>
      <c r="EM2" s="68">
        <v>43344</v>
      </c>
      <c r="EN2" s="68">
        <v>43374</v>
      </c>
      <c r="EO2" s="68">
        <v>43405</v>
      </c>
      <c r="EP2" s="68">
        <v>43435</v>
      </c>
    </row>
    <row r="3" spans="1:146" ht="15" customHeight="1" x14ac:dyDescent="0.3">
      <c r="A3" s="124" t="str">
        <f>IF('0'!A1=1,"ВИДИ ЕКОНОМІЧНОЇ ДІЯЛЬНОСТІ","TYPES OF ECONOMIC ACTIVITY")</f>
        <v>ВИДИ ЕКОНОМІЧНОЇ ДІЯЛЬНОСТІ</v>
      </c>
      <c r="B3" s="51" t="str">
        <f>IF('0'!A1=1,"Промисловість","Industry")</f>
        <v>Промисловість</v>
      </c>
      <c r="C3" s="69">
        <v>111.7</v>
      </c>
      <c r="D3" s="69">
        <v>109.7</v>
      </c>
      <c r="E3" s="69">
        <v>108.7</v>
      </c>
      <c r="F3" s="69">
        <v>108.8</v>
      </c>
      <c r="G3" s="69">
        <v>108.1</v>
      </c>
      <c r="H3" s="69">
        <v>107.9</v>
      </c>
      <c r="I3" s="69">
        <v>107.6</v>
      </c>
      <c r="J3" s="69">
        <v>107.8</v>
      </c>
      <c r="K3" s="69">
        <v>107.5</v>
      </c>
      <c r="L3" s="69">
        <v>108.2</v>
      </c>
      <c r="M3" s="69">
        <v>107.8</v>
      </c>
      <c r="N3" s="69">
        <v>107.1</v>
      </c>
      <c r="O3" s="69">
        <v>105</v>
      </c>
      <c r="P3" s="69">
        <v>106.1</v>
      </c>
      <c r="Q3" s="69">
        <v>104.7</v>
      </c>
      <c r="R3" s="69">
        <v>104.2</v>
      </c>
      <c r="S3" s="69">
        <v>104.4</v>
      </c>
      <c r="T3" s="69">
        <v>103.7</v>
      </c>
      <c r="U3" s="69">
        <v>103.6</v>
      </c>
      <c r="V3" s="69">
        <v>102.7</v>
      </c>
      <c r="W3" s="69">
        <v>102.2</v>
      </c>
      <c r="X3" s="69">
        <v>99.5</v>
      </c>
      <c r="Y3" s="69">
        <v>96.8</v>
      </c>
      <c r="Z3" s="69">
        <v>95</v>
      </c>
      <c r="AA3" s="69" t="s">
        <v>138</v>
      </c>
      <c r="AB3" s="69">
        <v>70.7</v>
      </c>
      <c r="AC3" s="69">
        <v>71.7</v>
      </c>
      <c r="AD3" s="69">
        <v>71.599999999999994</v>
      </c>
      <c r="AE3" s="69">
        <v>71.400000000000006</v>
      </c>
      <c r="AF3" s="69">
        <v>71.8</v>
      </c>
      <c r="AG3" s="69">
        <v>72.2</v>
      </c>
      <c r="AH3" s="69">
        <v>72.7</v>
      </c>
      <c r="AI3" s="69">
        <v>73.599999999999994</v>
      </c>
      <c r="AJ3" s="69">
        <v>75.3</v>
      </c>
      <c r="AK3" s="69">
        <v>77.5</v>
      </c>
      <c r="AL3" s="69">
        <v>79.400000000000006</v>
      </c>
      <c r="AM3" s="69">
        <v>113.2</v>
      </c>
      <c r="AN3" s="69">
        <v>110.7</v>
      </c>
      <c r="AO3" s="69">
        <v>111.8</v>
      </c>
      <c r="AP3" s="69">
        <v>113.3</v>
      </c>
      <c r="AQ3" s="69">
        <v>113.6</v>
      </c>
      <c r="AR3" s="69">
        <v>113.5</v>
      </c>
      <c r="AS3" s="69">
        <v>112.8</v>
      </c>
      <c r="AT3" s="69">
        <v>112.4</v>
      </c>
      <c r="AU3" s="69">
        <v>112.3</v>
      </c>
      <c r="AV3" s="69">
        <v>112.1</v>
      </c>
      <c r="AW3" s="69">
        <v>112</v>
      </c>
      <c r="AX3" s="69">
        <v>112</v>
      </c>
      <c r="AY3" s="69">
        <v>109.6</v>
      </c>
      <c r="AZ3" s="69">
        <v>110</v>
      </c>
      <c r="BA3" s="69">
        <v>109.6</v>
      </c>
      <c r="BB3" s="69">
        <v>108.6</v>
      </c>
      <c r="BC3" s="69">
        <v>108.7</v>
      </c>
      <c r="BD3" s="69">
        <v>108.5</v>
      </c>
      <c r="BE3" s="69">
        <v>108.6</v>
      </c>
      <c r="BF3" s="69">
        <v>108.9</v>
      </c>
      <c r="BG3" s="69">
        <v>108.8</v>
      </c>
      <c r="BH3" s="69">
        <v>108.7</v>
      </c>
      <c r="BI3" s="69">
        <v>108.5</v>
      </c>
      <c r="BJ3" s="69">
        <v>108</v>
      </c>
      <c r="BK3" s="69">
        <v>102.4</v>
      </c>
      <c r="BL3" s="69">
        <v>102.7</v>
      </c>
      <c r="BM3" s="69">
        <v>101.8</v>
      </c>
      <c r="BN3" s="69">
        <v>101.7</v>
      </c>
      <c r="BO3" s="69">
        <v>102</v>
      </c>
      <c r="BP3" s="69">
        <v>101.7</v>
      </c>
      <c r="BQ3" s="69">
        <v>101.6</v>
      </c>
      <c r="BR3" s="69">
        <v>101.2</v>
      </c>
      <c r="BS3" s="69">
        <v>100.6</v>
      </c>
      <c r="BT3" s="69">
        <v>100.2</v>
      </c>
      <c r="BU3" s="69">
        <v>100</v>
      </c>
      <c r="BV3" s="69">
        <v>99.5</v>
      </c>
      <c r="BW3" s="69">
        <v>96.8</v>
      </c>
      <c r="BX3" s="69">
        <v>95.6</v>
      </c>
      <c r="BY3" s="69">
        <v>95.5</v>
      </c>
      <c r="BZ3" s="69">
        <v>96.2</v>
      </c>
      <c r="CA3" s="69">
        <v>95.2</v>
      </c>
      <c r="CB3" s="69">
        <v>95.1</v>
      </c>
      <c r="CC3" s="69">
        <v>95.2</v>
      </c>
      <c r="CD3" s="69">
        <v>95.3</v>
      </c>
      <c r="CE3" s="69">
        <v>95.2</v>
      </c>
      <c r="CF3" s="69">
        <v>95.3</v>
      </c>
      <c r="CG3" s="69">
        <v>95.4</v>
      </c>
      <c r="CH3" s="69">
        <v>95.7</v>
      </c>
      <c r="CI3" s="69">
        <v>95.8</v>
      </c>
      <c r="CJ3" s="69">
        <v>96.4</v>
      </c>
      <c r="CK3" s="69">
        <v>95.6</v>
      </c>
      <c r="CL3" s="69">
        <v>95.4</v>
      </c>
      <c r="CM3" s="69">
        <v>96</v>
      </c>
      <c r="CN3" s="69">
        <v>96</v>
      </c>
      <c r="CO3" s="69">
        <v>94.9</v>
      </c>
      <c r="CP3" s="69">
        <v>93</v>
      </c>
      <c r="CQ3" s="69">
        <v>92</v>
      </c>
      <c r="CR3" s="69">
        <v>91.2</v>
      </c>
      <c r="CS3" s="69">
        <v>90.5</v>
      </c>
      <c r="CT3" s="69">
        <v>89.9</v>
      </c>
      <c r="CU3" s="69">
        <v>80</v>
      </c>
      <c r="CV3" s="69">
        <v>79.3</v>
      </c>
      <c r="CW3" s="69">
        <v>79.5</v>
      </c>
      <c r="CX3" s="69">
        <v>79.400000000000006</v>
      </c>
      <c r="CY3" s="69">
        <v>79.5</v>
      </c>
      <c r="CZ3" s="69">
        <v>80</v>
      </c>
      <c r="DA3" s="69">
        <v>81</v>
      </c>
      <c r="DB3" s="69">
        <v>82.6</v>
      </c>
      <c r="DC3" s="69">
        <v>83.9</v>
      </c>
      <c r="DD3" s="69">
        <v>85.1</v>
      </c>
      <c r="DE3" s="69">
        <v>86</v>
      </c>
      <c r="DF3" s="69">
        <v>87</v>
      </c>
      <c r="DG3" s="69">
        <v>99</v>
      </c>
      <c r="DH3" s="69">
        <v>103.8</v>
      </c>
      <c r="DI3" s="69">
        <v>104.5</v>
      </c>
      <c r="DJ3" s="69">
        <v>104.5</v>
      </c>
      <c r="DK3" s="69">
        <v>103.8</v>
      </c>
      <c r="DL3" s="69">
        <v>102.6</v>
      </c>
      <c r="DM3" s="69">
        <v>102.3</v>
      </c>
      <c r="DN3" s="69">
        <v>102.5</v>
      </c>
      <c r="DO3" s="69">
        <v>102.5</v>
      </c>
      <c r="DP3" s="69">
        <v>102.4</v>
      </c>
      <c r="DQ3" s="69">
        <v>102.6</v>
      </c>
      <c r="DR3" s="69">
        <v>102.8</v>
      </c>
      <c r="DS3" s="69">
        <v>106.4</v>
      </c>
      <c r="DT3" s="69">
        <v>101.2</v>
      </c>
      <c r="DU3" s="69">
        <v>100.1</v>
      </c>
      <c r="DV3" s="69">
        <v>98.8</v>
      </c>
      <c r="DW3" s="69">
        <v>99.4</v>
      </c>
      <c r="DX3" s="69">
        <v>100.3</v>
      </c>
      <c r="DY3" s="69">
        <v>100</v>
      </c>
      <c r="DZ3" s="69">
        <v>100.3</v>
      </c>
      <c r="EA3" s="69">
        <v>100.3</v>
      </c>
      <c r="EB3" s="69">
        <v>100.4</v>
      </c>
      <c r="EC3" s="69">
        <v>100.5</v>
      </c>
      <c r="ED3" s="69">
        <v>100.4</v>
      </c>
      <c r="EE3" s="69">
        <v>104.3</v>
      </c>
      <c r="EF3" s="69">
        <v>103.6</v>
      </c>
      <c r="EG3" s="69">
        <v>102.9</v>
      </c>
      <c r="EH3" s="69">
        <v>103.1</v>
      </c>
      <c r="EI3" s="69">
        <v>103.1</v>
      </c>
      <c r="EJ3" s="69">
        <v>103</v>
      </c>
      <c r="EK3" s="69">
        <v>103.1</v>
      </c>
      <c r="EL3" s="69">
        <v>102.8</v>
      </c>
      <c r="EM3" s="69">
        <v>102.4</v>
      </c>
      <c r="EN3" s="69">
        <v>102.4</v>
      </c>
      <c r="EO3" s="69">
        <v>102.1</v>
      </c>
      <c r="EP3" s="69">
        <v>101.6</v>
      </c>
    </row>
    <row r="4" spans="1:146" ht="15.6" x14ac:dyDescent="0.3">
      <c r="A4" s="125"/>
      <c r="B4" s="52" t="str">
        <f>IF('0'!A1=1,"Добувна  та переробна промисловість","Mining and manufacturing")</f>
        <v>Добувна  та переробна промисловість</v>
      </c>
      <c r="C4" s="70">
        <v>116</v>
      </c>
      <c r="D4" s="70">
        <v>113</v>
      </c>
      <c r="E4" s="70">
        <v>111.5</v>
      </c>
      <c r="F4" s="70">
        <v>111.1</v>
      </c>
      <c r="G4" s="70">
        <v>110</v>
      </c>
      <c r="H4" s="70">
        <v>109.5</v>
      </c>
      <c r="I4" s="70">
        <v>108.9</v>
      </c>
      <c r="J4" s="70">
        <v>109.1</v>
      </c>
      <c r="K4" s="70">
        <v>108.7</v>
      </c>
      <c r="L4" s="70">
        <v>109.4</v>
      </c>
      <c r="M4" s="70">
        <v>108.8</v>
      </c>
      <c r="N4" s="70">
        <v>108</v>
      </c>
      <c r="O4" s="70">
        <v>103.9</v>
      </c>
      <c r="P4" s="70">
        <v>105.9</v>
      </c>
      <c r="Q4" s="70">
        <v>104.7</v>
      </c>
      <c r="R4" s="70">
        <v>104.2</v>
      </c>
      <c r="S4" s="70">
        <v>104.5</v>
      </c>
      <c r="T4" s="70">
        <v>103.9</v>
      </c>
      <c r="U4" s="70">
        <v>103.7</v>
      </c>
      <c r="V4" s="70">
        <v>102.7</v>
      </c>
      <c r="W4" s="70">
        <v>102.1</v>
      </c>
      <c r="X4" s="70">
        <v>99.2</v>
      </c>
      <c r="Y4" s="70">
        <v>96.6</v>
      </c>
      <c r="Z4" s="70">
        <v>94.7</v>
      </c>
      <c r="AA4" s="70">
        <v>66.400000000000006</v>
      </c>
      <c r="AB4" s="70">
        <v>68.599999999999994</v>
      </c>
      <c r="AC4" s="70">
        <v>69.5</v>
      </c>
      <c r="AD4" s="70">
        <v>69.8</v>
      </c>
      <c r="AE4" s="70">
        <v>69.8</v>
      </c>
      <c r="AF4" s="70">
        <v>70.3</v>
      </c>
      <c r="AG4" s="70">
        <v>70.8</v>
      </c>
      <c r="AH4" s="70">
        <v>71.400000000000006</v>
      </c>
      <c r="AI4" s="70">
        <v>72.400000000000006</v>
      </c>
      <c r="AJ4" s="70">
        <v>74.099999999999994</v>
      </c>
      <c r="AK4" s="70">
        <v>76.3</v>
      </c>
      <c r="AL4" s="70">
        <v>78.2</v>
      </c>
      <c r="AM4" s="70">
        <v>112.9</v>
      </c>
      <c r="AN4" s="70">
        <v>109.3</v>
      </c>
      <c r="AO4" s="70">
        <v>111.3</v>
      </c>
      <c r="AP4" s="70">
        <v>113.1</v>
      </c>
      <c r="AQ4" s="70">
        <v>113.7</v>
      </c>
      <c r="AR4" s="70">
        <v>113.7</v>
      </c>
      <c r="AS4" s="70">
        <v>113</v>
      </c>
      <c r="AT4" s="70">
        <v>112.6</v>
      </c>
      <c r="AU4" s="70">
        <v>112.5</v>
      </c>
      <c r="AV4" s="70">
        <v>112.2</v>
      </c>
      <c r="AW4" s="70">
        <v>112.3</v>
      </c>
      <c r="AX4" s="70">
        <v>112.3</v>
      </c>
      <c r="AY4" s="70">
        <v>112.6</v>
      </c>
      <c r="AZ4" s="70">
        <v>112.3</v>
      </c>
      <c r="BA4" s="70">
        <v>110.9</v>
      </c>
      <c r="BB4" s="70">
        <v>109.4</v>
      </c>
      <c r="BC4" s="70">
        <v>109.4</v>
      </c>
      <c r="BD4" s="70">
        <v>109.2</v>
      </c>
      <c r="BE4" s="70">
        <v>109.2</v>
      </c>
      <c r="BF4" s="70">
        <v>109.5</v>
      </c>
      <c r="BG4" s="70">
        <v>109.6</v>
      </c>
      <c r="BH4" s="70">
        <v>109.5</v>
      </c>
      <c r="BI4" s="70">
        <v>109.1</v>
      </c>
      <c r="BJ4" s="70">
        <v>108.8</v>
      </c>
      <c r="BK4" s="70">
        <v>102.8</v>
      </c>
      <c r="BL4" s="70">
        <v>102.1</v>
      </c>
      <c r="BM4" s="70">
        <v>101.6</v>
      </c>
      <c r="BN4" s="70">
        <v>101.7</v>
      </c>
      <c r="BO4" s="70">
        <v>101.9</v>
      </c>
      <c r="BP4" s="70">
        <v>101.5</v>
      </c>
      <c r="BQ4" s="70">
        <v>101.3</v>
      </c>
      <c r="BR4" s="70">
        <v>100.8</v>
      </c>
      <c r="BS4" s="70">
        <v>100.1</v>
      </c>
      <c r="BT4" s="70">
        <v>99.9</v>
      </c>
      <c r="BU4" s="70">
        <v>99.8</v>
      </c>
      <c r="BV4" s="70">
        <v>99.1</v>
      </c>
      <c r="BW4" s="70">
        <v>96.3</v>
      </c>
      <c r="BX4" s="70">
        <v>96.6</v>
      </c>
      <c r="BY4" s="70">
        <v>95.9</v>
      </c>
      <c r="BZ4" s="70">
        <v>96.4</v>
      </c>
      <c r="CA4" s="70">
        <v>95.2</v>
      </c>
      <c r="CB4" s="70">
        <v>95</v>
      </c>
      <c r="CC4" s="70">
        <v>95.1</v>
      </c>
      <c r="CD4" s="70">
        <v>95</v>
      </c>
      <c r="CE4" s="70">
        <v>94.9</v>
      </c>
      <c r="CF4" s="70">
        <v>94.8</v>
      </c>
      <c r="CG4" s="70">
        <v>94.8</v>
      </c>
      <c r="CH4" s="70">
        <v>95.3</v>
      </c>
      <c r="CI4" s="70">
        <v>95</v>
      </c>
      <c r="CJ4" s="70">
        <v>95.5</v>
      </c>
      <c r="CK4" s="70">
        <v>95.2</v>
      </c>
      <c r="CL4" s="70">
        <v>94.9</v>
      </c>
      <c r="CM4" s="70">
        <v>95.4</v>
      </c>
      <c r="CN4" s="70">
        <v>95.4</v>
      </c>
      <c r="CO4" s="70">
        <v>94.3</v>
      </c>
      <c r="CP4" s="70">
        <v>92.3</v>
      </c>
      <c r="CQ4" s="70">
        <v>91.5</v>
      </c>
      <c r="CR4" s="70">
        <v>90.7</v>
      </c>
      <c r="CS4" s="70">
        <v>90</v>
      </c>
      <c r="CT4" s="70">
        <v>89.3</v>
      </c>
      <c r="CU4" s="70">
        <v>78.900000000000006</v>
      </c>
      <c r="CV4" s="70">
        <v>78.5</v>
      </c>
      <c r="CW4" s="70">
        <v>78.5</v>
      </c>
      <c r="CX4" s="70">
        <v>78.400000000000006</v>
      </c>
      <c r="CY4" s="70">
        <v>78.599999999999994</v>
      </c>
      <c r="CZ4" s="70">
        <v>79.2</v>
      </c>
      <c r="DA4" s="70">
        <v>80.400000000000006</v>
      </c>
      <c r="DB4" s="70">
        <v>82.1</v>
      </c>
      <c r="DC4" s="70">
        <v>83.5</v>
      </c>
      <c r="DD4" s="70">
        <v>84.7</v>
      </c>
      <c r="DE4" s="70">
        <v>85.7</v>
      </c>
      <c r="DF4" s="70">
        <v>86.9</v>
      </c>
      <c r="DG4" s="70">
        <v>98.2</v>
      </c>
      <c r="DH4" s="70">
        <v>104</v>
      </c>
      <c r="DI4" s="70">
        <v>105.2</v>
      </c>
      <c r="DJ4" s="70">
        <v>105.5</v>
      </c>
      <c r="DK4" s="70">
        <v>104.6</v>
      </c>
      <c r="DL4" s="70">
        <v>103.2</v>
      </c>
      <c r="DM4" s="70">
        <v>102.7</v>
      </c>
      <c r="DN4" s="70">
        <v>102.8</v>
      </c>
      <c r="DO4" s="70">
        <v>102.7</v>
      </c>
      <c r="DP4" s="70">
        <v>102.6</v>
      </c>
      <c r="DQ4" s="70">
        <v>102.7</v>
      </c>
      <c r="DR4" s="70">
        <v>102.9</v>
      </c>
      <c r="DS4" s="70">
        <v>107.4</v>
      </c>
      <c r="DT4" s="70">
        <v>101</v>
      </c>
      <c r="DU4" s="70">
        <v>100.8</v>
      </c>
      <c r="DV4" s="70">
        <v>99.3</v>
      </c>
      <c r="DW4" s="70">
        <v>100.2</v>
      </c>
      <c r="DX4" s="70">
        <v>101.3</v>
      </c>
      <c r="DY4" s="70">
        <v>101.1</v>
      </c>
      <c r="DZ4" s="70">
        <v>101.3</v>
      </c>
      <c r="EA4" s="70">
        <v>101.3</v>
      </c>
      <c r="EB4" s="70">
        <v>101.4</v>
      </c>
      <c r="EC4" s="70">
        <v>101.5</v>
      </c>
      <c r="ED4" s="70">
        <v>101.6</v>
      </c>
      <c r="EE4" s="70">
        <v>107.2</v>
      </c>
      <c r="EF4" s="70">
        <v>105.7</v>
      </c>
      <c r="EG4" s="70">
        <v>103.1</v>
      </c>
      <c r="EH4" s="70">
        <v>103</v>
      </c>
      <c r="EI4" s="70">
        <v>102.9</v>
      </c>
      <c r="EJ4" s="70">
        <v>102.8</v>
      </c>
      <c r="EK4" s="70">
        <v>102.9</v>
      </c>
      <c r="EL4" s="70">
        <v>102.8</v>
      </c>
      <c r="EM4" s="70">
        <v>102.4</v>
      </c>
      <c r="EN4" s="70">
        <v>102.4</v>
      </c>
      <c r="EO4" s="70">
        <v>102.1</v>
      </c>
      <c r="EP4" s="70">
        <v>101.5</v>
      </c>
    </row>
    <row r="5" spans="1:146" ht="34.5" customHeight="1" x14ac:dyDescent="0.3">
      <c r="A5" s="125"/>
      <c r="B5" s="52" t="str">
        <f>IF('0'!A1=1,"Добувна промисловість і розроблення кар`єрів","Mining and quarrying")</f>
        <v>Добувна промисловість і розроблення кар`єрів</v>
      </c>
      <c r="C5" s="70">
        <v>108.7</v>
      </c>
      <c r="D5" s="70">
        <v>106.4</v>
      </c>
      <c r="E5" s="70">
        <v>105.4</v>
      </c>
      <c r="F5" s="70">
        <v>105.1</v>
      </c>
      <c r="G5" s="70">
        <v>104.1</v>
      </c>
      <c r="H5" s="70">
        <v>103.2</v>
      </c>
      <c r="I5" s="70">
        <v>102.4</v>
      </c>
      <c r="J5" s="70">
        <v>102.5</v>
      </c>
      <c r="K5" s="70">
        <v>102.3</v>
      </c>
      <c r="L5" s="70">
        <v>102.3</v>
      </c>
      <c r="M5" s="70">
        <v>102.4</v>
      </c>
      <c r="N5" s="70">
        <v>102.2</v>
      </c>
      <c r="O5" s="70">
        <v>101.9</v>
      </c>
      <c r="P5" s="70">
        <v>102.9</v>
      </c>
      <c r="Q5" s="70">
        <v>102.3</v>
      </c>
      <c r="R5" s="70">
        <v>101.9</v>
      </c>
      <c r="S5" s="70">
        <v>102.4</v>
      </c>
      <c r="T5" s="70">
        <v>102.7</v>
      </c>
      <c r="U5" s="70">
        <v>102.8</v>
      </c>
      <c r="V5" s="70">
        <v>102.3</v>
      </c>
      <c r="W5" s="70">
        <v>101.4</v>
      </c>
      <c r="X5" s="70">
        <v>99.6</v>
      </c>
      <c r="Y5" s="70">
        <v>96.4</v>
      </c>
      <c r="Z5" s="70">
        <v>94.9</v>
      </c>
      <c r="AA5" s="70">
        <v>77.5</v>
      </c>
      <c r="AB5" s="70">
        <v>80.3</v>
      </c>
      <c r="AC5" s="70">
        <v>81.400000000000006</v>
      </c>
      <c r="AD5" s="70">
        <v>80.900000000000006</v>
      </c>
      <c r="AE5" s="70">
        <v>80.599999999999994</v>
      </c>
      <c r="AF5" s="70">
        <v>80.900000000000006</v>
      </c>
      <c r="AG5" s="70">
        <v>81.900000000000006</v>
      </c>
      <c r="AH5" s="70">
        <v>82.7</v>
      </c>
      <c r="AI5" s="70">
        <v>83.9</v>
      </c>
      <c r="AJ5" s="70">
        <v>85.8</v>
      </c>
      <c r="AK5" s="70">
        <v>88.8</v>
      </c>
      <c r="AL5" s="70">
        <v>90.3</v>
      </c>
      <c r="AM5" s="70">
        <v>110.7</v>
      </c>
      <c r="AN5" s="70">
        <v>105.4</v>
      </c>
      <c r="AO5" s="70">
        <v>106</v>
      </c>
      <c r="AP5" s="70">
        <v>108.1</v>
      </c>
      <c r="AQ5" s="70">
        <v>108.7</v>
      </c>
      <c r="AR5" s="70">
        <v>108.2</v>
      </c>
      <c r="AS5" s="70">
        <v>106.7</v>
      </c>
      <c r="AT5" s="70">
        <v>105.7</v>
      </c>
      <c r="AU5" s="70">
        <v>105</v>
      </c>
      <c r="AV5" s="70">
        <v>104.8</v>
      </c>
      <c r="AW5" s="70">
        <v>104.6</v>
      </c>
      <c r="AX5" s="70">
        <v>104.5</v>
      </c>
      <c r="AY5" s="70">
        <v>106.4</v>
      </c>
      <c r="AZ5" s="70">
        <v>106</v>
      </c>
      <c r="BA5" s="70">
        <v>105.2</v>
      </c>
      <c r="BB5" s="70">
        <v>104.8</v>
      </c>
      <c r="BC5" s="70">
        <v>105.3</v>
      </c>
      <c r="BD5" s="70">
        <v>105.6</v>
      </c>
      <c r="BE5" s="70">
        <v>105.8</v>
      </c>
      <c r="BF5" s="70">
        <v>106.2</v>
      </c>
      <c r="BG5" s="70">
        <v>106.4</v>
      </c>
      <c r="BH5" s="70">
        <v>106.6</v>
      </c>
      <c r="BI5" s="70">
        <v>106.6</v>
      </c>
      <c r="BJ5" s="70">
        <v>106.8</v>
      </c>
      <c r="BK5" s="70">
        <v>103.4</v>
      </c>
      <c r="BL5" s="70">
        <v>103.5</v>
      </c>
      <c r="BM5" s="70">
        <v>103.6</v>
      </c>
      <c r="BN5" s="70">
        <v>103.4</v>
      </c>
      <c r="BO5" s="70">
        <v>102.8</v>
      </c>
      <c r="BP5" s="70">
        <v>103</v>
      </c>
      <c r="BQ5" s="70">
        <v>103.6</v>
      </c>
      <c r="BR5" s="70">
        <v>103.4</v>
      </c>
      <c r="BS5" s="70">
        <v>103</v>
      </c>
      <c r="BT5" s="70">
        <v>102.7</v>
      </c>
      <c r="BU5" s="70">
        <v>102.5</v>
      </c>
      <c r="BV5" s="70">
        <v>101.9</v>
      </c>
      <c r="BW5" s="70">
        <v>98.4</v>
      </c>
      <c r="BX5" s="70">
        <v>99.7</v>
      </c>
      <c r="BY5" s="70">
        <v>99.9</v>
      </c>
      <c r="BZ5" s="70">
        <v>99.7</v>
      </c>
      <c r="CA5" s="70">
        <v>99</v>
      </c>
      <c r="CB5" s="70">
        <v>98.9</v>
      </c>
      <c r="CC5" s="70">
        <v>99</v>
      </c>
      <c r="CD5" s="70">
        <v>99.3</v>
      </c>
      <c r="CE5" s="70">
        <v>99.6</v>
      </c>
      <c r="CF5" s="70">
        <v>99.8</v>
      </c>
      <c r="CG5" s="70">
        <v>100.1</v>
      </c>
      <c r="CH5" s="70">
        <v>100.6</v>
      </c>
      <c r="CI5" s="70">
        <v>100.8</v>
      </c>
      <c r="CJ5" s="70">
        <v>99.7</v>
      </c>
      <c r="CK5" s="70">
        <v>98.5</v>
      </c>
      <c r="CL5" s="70">
        <v>98.5</v>
      </c>
      <c r="CM5" s="70">
        <v>98.4</v>
      </c>
      <c r="CN5" s="70">
        <v>97.9</v>
      </c>
      <c r="CO5" s="70">
        <v>96.3</v>
      </c>
      <c r="CP5" s="70">
        <v>93.3</v>
      </c>
      <c r="CQ5" s="70">
        <v>91.1</v>
      </c>
      <c r="CR5" s="70">
        <v>89.5</v>
      </c>
      <c r="CS5" s="70">
        <v>87.8</v>
      </c>
      <c r="CT5" s="70">
        <v>86.3</v>
      </c>
      <c r="CU5" s="70">
        <v>76.5</v>
      </c>
      <c r="CV5" s="70">
        <v>74.099999999999994</v>
      </c>
      <c r="CW5" s="70">
        <v>73.3</v>
      </c>
      <c r="CX5" s="70">
        <v>73.8</v>
      </c>
      <c r="CY5" s="70">
        <v>75.099999999999994</v>
      </c>
      <c r="CZ5" s="70">
        <v>75.900000000000006</v>
      </c>
      <c r="DA5" s="70">
        <v>77</v>
      </c>
      <c r="DB5" s="70">
        <v>79.599999999999994</v>
      </c>
      <c r="DC5" s="70">
        <v>81.8</v>
      </c>
      <c r="DD5" s="70">
        <v>83.5</v>
      </c>
      <c r="DE5" s="70">
        <v>84.5</v>
      </c>
      <c r="DF5" s="70">
        <v>85.8</v>
      </c>
      <c r="DG5" s="70">
        <v>97.2</v>
      </c>
      <c r="DH5" s="70">
        <v>103.6</v>
      </c>
      <c r="DI5" s="70">
        <v>104.4</v>
      </c>
      <c r="DJ5" s="70">
        <v>104</v>
      </c>
      <c r="DK5" s="70">
        <v>102.4</v>
      </c>
      <c r="DL5" s="70">
        <v>100.5</v>
      </c>
      <c r="DM5" s="70">
        <v>100.4</v>
      </c>
      <c r="DN5" s="70">
        <v>100.1</v>
      </c>
      <c r="DO5" s="70">
        <v>99.5</v>
      </c>
      <c r="DP5" s="70">
        <v>99.4</v>
      </c>
      <c r="DQ5" s="70">
        <v>99.7</v>
      </c>
      <c r="DR5" s="70">
        <v>99.8</v>
      </c>
      <c r="DS5" s="70">
        <v>100.5</v>
      </c>
      <c r="DT5" s="70">
        <v>94.6</v>
      </c>
      <c r="DU5" s="70">
        <v>93.4</v>
      </c>
      <c r="DV5" s="70">
        <v>92.1</v>
      </c>
      <c r="DW5" s="70">
        <v>92.8</v>
      </c>
      <c r="DX5" s="70">
        <v>94.1</v>
      </c>
      <c r="DY5" s="70">
        <v>93.7</v>
      </c>
      <c r="DZ5" s="70">
        <v>93.6</v>
      </c>
      <c r="EA5" s="70">
        <v>94</v>
      </c>
      <c r="EB5" s="70">
        <v>93.8</v>
      </c>
      <c r="EC5" s="70">
        <v>94.2</v>
      </c>
      <c r="ED5" s="70">
        <v>94.3</v>
      </c>
      <c r="EE5" s="70">
        <v>100.6</v>
      </c>
      <c r="EF5" s="70">
        <v>101.8</v>
      </c>
      <c r="EG5" s="70">
        <v>102.3</v>
      </c>
      <c r="EH5" s="70">
        <v>103.2</v>
      </c>
      <c r="EI5" s="70">
        <v>102.2</v>
      </c>
      <c r="EJ5" s="70">
        <v>101.8</v>
      </c>
      <c r="EK5" s="70">
        <v>102.3</v>
      </c>
      <c r="EL5" s="70">
        <v>102.4</v>
      </c>
      <c r="EM5" s="70">
        <v>102.2</v>
      </c>
      <c r="EN5" s="70">
        <v>102.5</v>
      </c>
      <c r="EO5" s="70">
        <v>102.4</v>
      </c>
      <c r="EP5" s="70">
        <v>102.4</v>
      </c>
    </row>
    <row r="6" spans="1:146" ht="15.6" x14ac:dyDescent="0.3">
      <c r="A6" s="125"/>
      <c r="B6" s="52" t="str">
        <f>IF('0'!A1=1,"Переробна промисловість","Manufacturing")</f>
        <v>Переробна промисловість</v>
      </c>
      <c r="C6" s="70">
        <v>119.8</v>
      </c>
      <c r="D6" s="70">
        <v>116.3</v>
      </c>
      <c r="E6" s="70">
        <v>114.5</v>
      </c>
      <c r="F6" s="70">
        <v>114</v>
      </c>
      <c r="G6" s="70">
        <v>112.8</v>
      </c>
      <c r="H6" s="70">
        <v>112.5</v>
      </c>
      <c r="I6" s="70">
        <v>111.9</v>
      </c>
      <c r="J6" s="70">
        <v>112.1</v>
      </c>
      <c r="K6" s="70">
        <v>111.5</v>
      </c>
      <c r="L6" s="70">
        <v>112.5</v>
      </c>
      <c r="M6" s="70">
        <v>111.7</v>
      </c>
      <c r="N6" s="70">
        <v>110.5</v>
      </c>
      <c r="O6" s="70">
        <v>104.8</v>
      </c>
      <c r="P6" s="70">
        <v>107.2</v>
      </c>
      <c r="Q6" s="70">
        <v>105.8</v>
      </c>
      <c r="R6" s="70">
        <v>105.3</v>
      </c>
      <c r="S6" s="70">
        <v>105.5</v>
      </c>
      <c r="T6" s="70">
        <v>104.4</v>
      </c>
      <c r="U6" s="70">
        <v>104.1</v>
      </c>
      <c r="V6" s="70">
        <v>102.8</v>
      </c>
      <c r="W6" s="70">
        <v>102.4</v>
      </c>
      <c r="X6" s="70">
        <v>99.1</v>
      </c>
      <c r="Y6" s="70">
        <v>96.7</v>
      </c>
      <c r="Z6" s="70">
        <v>94.6</v>
      </c>
      <c r="AA6" s="70">
        <v>61.3</v>
      </c>
      <c r="AB6" s="70">
        <v>63.3</v>
      </c>
      <c r="AC6" s="70">
        <v>64.400000000000006</v>
      </c>
      <c r="AD6" s="70">
        <v>65.099999999999994</v>
      </c>
      <c r="AE6" s="70">
        <v>65.3</v>
      </c>
      <c r="AF6" s="70">
        <v>65.900000000000006</v>
      </c>
      <c r="AG6" s="70">
        <v>66.2</v>
      </c>
      <c r="AH6" s="70">
        <v>66.8</v>
      </c>
      <c r="AI6" s="70">
        <v>67.7</v>
      </c>
      <c r="AJ6" s="70">
        <v>69.3</v>
      </c>
      <c r="AK6" s="70">
        <v>71.3</v>
      </c>
      <c r="AL6" s="70">
        <v>73.3</v>
      </c>
      <c r="AM6" s="70">
        <v>114.2</v>
      </c>
      <c r="AN6" s="70">
        <v>111.6</v>
      </c>
      <c r="AO6" s="70">
        <v>114.2</v>
      </c>
      <c r="AP6" s="70">
        <v>115.7</v>
      </c>
      <c r="AQ6" s="70">
        <v>116.2</v>
      </c>
      <c r="AR6" s="70">
        <v>116.4</v>
      </c>
      <c r="AS6" s="70">
        <v>116.1</v>
      </c>
      <c r="AT6" s="70">
        <v>116.1</v>
      </c>
      <c r="AU6" s="70">
        <v>116.3</v>
      </c>
      <c r="AV6" s="70">
        <v>115.9</v>
      </c>
      <c r="AW6" s="70">
        <v>116.1</v>
      </c>
      <c r="AX6" s="70">
        <v>116.2</v>
      </c>
      <c r="AY6" s="70">
        <v>116.1</v>
      </c>
      <c r="AZ6" s="70">
        <v>115.6</v>
      </c>
      <c r="BA6" s="70">
        <v>113.9</v>
      </c>
      <c r="BB6" s="70">
        <v>111.6</v>
      </c>
      <c r="BC6" s="70">
        <v>111.4</v>
      </c>
      <c r="BD6" s="70">
        <v>110.9</v>
      </c>
      <c r="BE6" s="70">
        <v>110.8</v>
      </c>
      <c r="BF6" s="70">
        <v>111.1</v>
      </c>
      <c r="BG6" s="70">
        <v>111</v>
      </c>
      <c r="BH6" s="70">
        <v>110.8</v>
      </c>
      <c r="BI6" s="70">
        <v>110.2</v>
      </c>
      <c r="BJ6" s="70">
        <v>109.6</v>
      </c>
      <c r="BK6" s="70">
        <v>102.5</v>
      </c>
      <c r="BL6" s="70">
        <v>101.5</v>
      </c>
      <c r="BM6" s="70">
        <v>100.6</v>
      </c>
      <c r="BN6" s="70">
        <v>100.9</v>
      </c>
      <c r="BO6" s="70">
        <v>101.5</v>
      </c>
      <c r="BP6" s="70">
        <v>100.8</v>
      </c>
      <c r="BQ6" s="70">
        <v>100.3</v>
      </c>
      <c r="BR6" s="70">
        <v>99.6</v>
      </c>
      <c r="BS6" s="70">
        <v>98.8</v>
      </c>
      <c r="BT6" s="70">
        <v>98.6</v>
      </c>
      <c r="BU6" s="70">
        <v>98.6</v>
      </c>
      <c r="BV6" s="70">
        <v>98</v>
      </c>
      <c r="BW6" s="70">
        <v>95.2</v>
      </c>
      <c r="BX6" s="70">
        <v>95.1</v>
      </c>
      <c r="BY6" s="70">
        <v>93.9</v>
      </c>
      <c r="BZ6" s="70">
        <v>94.8</v>
      </c>
      <c r="CA6" s="70">
        <v>93.4</v>
      </c>
      <c r="CB6" s="70">
        <v>93.1</v>
      </c>
      <c r="CC6" s="70">
        <v>93.2</v>
      </c>
      <c r="CD6" s="70">
        <v>93</v>
      </c>
      <c r="CE6" s="70">
        <v>92.8</v>
      </c>
      <c r="CF6" s="70">
        <v>92.6</v>
      </c>
      <c r="CG6" s="70">
        <v>92.5</v>
      </c>
      <c r="CH6" s="70">
        <v>92.9</v>
      </c>
      <c r="CI6" s="70">
        <v>91.9</v>
      </c>
      <c r="CJ6" s="70">
        <v>93.3</v>
      </c>
      <c r="CK6" s="70">
        <v>93.5</v>
      </c>
      <c r="CL6" s="70">
        <v>93.1</v>
      </c>
      <c r="CM6" s="70">
        <v>93.9</v>
      </c>
      <c r="CN6" s="70">
        <v>94.1</v>
      </c>
      <c r="CO6" s="70">
        <v>93.2</v>
      </c>
      <c r="CP6" s="70">
        <v>91.8</v>
      </c>
      <c r="CQ6" s="70">
        <v>91.7</v>
      </c>
      <c r="CR6" s="70">
        <v>91.3</v>
      </c>
      <c r="CS6" s="70">
        <v>91.1</v>
      </c>
      <c r="CT6" s="70">
        <v>90.7</v>
      </c>
      <c r="CU6" s="70">
        <v>80.400000000000006</v>
      </c>
      <c r="CV6" s="70">
        <v>81</v>
      </c>
      <c r="CW6" s="70">
        <v>81.3</v>
      </c>
      <c r="CX6" s="70">
        <v>80.8</v>
      </c>
      <c r="CY6" s="70">
        <v>80.400000000000006</v>
      </c>
      <c r="CZ6" s="70">
        <v>80.900000000000006</v>
      </c>
      <c r="DA6" s="70">
        <v>82.1</v>
      </c>
      <c r="DB6" s="70">
        <v>83.3</v>
      </c>
      <c r="DC6" s="70">
        <v>84.4</v>
      </c>
      <c r="DD6" s="70">
        <v>85.3</v>
      </c>
      <c r="DE6" s="70">
        <v>86.3</v>
      </c>
      <c r="DF6" s="70">
        <v>87.4</v>
      </c>
      <c r="DG6" s="70">
        <v>98.7</v>
      </c>
      <c r="DH6" s="70">
        <v>104.3</v>
      </c>
      <c r="DI6" s="70">
        <v>105.6</v>
      </c>
      <c r="DJ6" s="70">
        <v>106.1</v>
      </c>
      <c r="DK6" s="70">
        <v>105.7</v>
      </c>
      <c r="DL6" s="70">
        <v>104.5</v>
      </c>
      <c r="DM6" s="70">
        <v>103.8</v>
      </c>
      <c r="DN6" s="70">
        <v>104.1</v>
      </c>
      <c r="DO6" s="70">
        <v>104.3</v>
      </c>
      <c r="DP6" s="70">
        <v>104.1</v>
      </c>
      <c r="DQ6" s="70">
        <v>104.1</v>
      </c>
      <c r="DR6" s="70">
        <v>104.3</v>
      </c>
      <c r="DS6" s="70">
        <v>111.3</v>
      </c>
      <c r="DT6" s="70">
        <v>104.3</v>
      </c>
      <c r="DU6" s="70">
        <v>104.3</v>
      </c>
      <c r="DV6" s="70">
        <v>102.8</v>
      </c>
      <c r="DW6" s="70">
        <v>103.7</v>
      </c>
      <c r="DX6" s="70">
        <v>104.7</v>
      </c>
      <c r="DY6" s="70">
        <v>104.6</v>
      </c>
      <c r="DZ6" s="70">
        <v>104.9</v>
      </c>
      <c r="EA6" s="70">
        <v>104.5</v>
      </c>
      <c r="EB6" s="70">
        <v>104.8</v>
      </c>
      <c r="EC6" s="70">
        <v>104.8</v>
      </c>
      <c r="ED6" s="70">
        <v>104.8</v>
      </c>
      <c r="EE6" s="70">
        <v>110.7</v>
      </c>
      <c r="EF6" s="70">
        <v>107.5</v>
      </c>
      <c r="EG6" s="70">
        <v>103.4</v>
      </c>
      <c r="EH6" s="70">
        <v>103</v>
      </c>
      <c r="EI6" s="70">
        <v>103.2</v>
      </c>
      <c r="EJ6" s="70">
        <v>103.3</v>
      </c>
      <c r="EK6" s="70">
        <v>103.2</v>
      </c>
      <c r="EL6" s="70">
        <v>102.9</v>
      </c>
      <c r="EM6" s="70">
        <v>102.5</v>
      </c>
      <c r="EN6" s="70">
        <v>102.4</v>
      </c>
      <c r="EO6" s="70">
        <v>102</v>
      </c>
      <c r="EP6" s="70">
        <v>101.1</v>
      </c>
    </row>
    <row r="7" spans="1:146" ht="31.2" x14ac:dyDescent="0.3">
      <c r="A7" s="125"/>
      <c r="B7" s="53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7" s="70">
        <v>114.7</v>
      </c>
      <c r="D7" s="70">
        <v>111.6</v>
      </c>
      <c r="E7" s="70">
        <v>110.9</v>
      </c>
      <c r="F7" s="70">
        <v>110.4</v>
      </c>
      <c r="G7" s="70">
        <v>110</v>
      </c>
      <c r="H7" s="70">
        <v>110.6</v>
      </c>
      <c r="I7" s="70">
        <v>110.6</v>
      </c>
      <c r="J7" s="70">
        <v>110.6</v>
      </c>
      <c r="K7" s="70">
        <v>109.6</v>
      </c>
      <c r="L7" s="70">
        <v>108.2</v>
      </c>
      <c r="M7" s="70">
        <v>106.6</v>
      </c>
      <c r="N7" s="70">
        <v>105.8</v>
      </c>
      <c r="O7" s="70">
        <v>107.1</v>
      </c>
      <c r="P7" s="70">
        <v>108.2</v>
      </c>
      <c r="Q7" s="70">
        <v>106.5</v>
      </c>
      <c r="R7" s="70">
        <v>105.5</v>
      </c>
      <c r="S7" s="70">
        <v>104.5</v>
      </c>
      <c r="T7" s="70">
        <v>102.6</v>
      </c>
      <c r="U7" s="70">
        <v>102</v>
      </c>
      <c r="V7" s="70">
        <v>101.3</v>
      </c>
      <c r="W7" s="70">
        <v>100.5</v>
      </c>
      <c r="X7" s="70">
        <v>98.9</v>
      </c>
      <c r="Y7" s="70">
        <v>98.3</v>
      </c>
      <c r="Z7" s="70">
        <v>98</v>
      </c>
      <c r="AA7" s="70">
        <v>86</v>
      </c>
      <c r="AB7" s="70">
        <v>88.1</v>
      </c>
      <c r="AC7" s="70">
        <v>88.7</v>
      </c>
      <c r="AD7" s="70">
        <v>90.5</v>
      </c>
      <c r="AE7" s="70">
        <v>91.4</v>
      </c>
      <c r="AF7" s="70">
        <v>92.5</v>
      </c>
      <c r="AG7" s="70">
        <v>92.3</v>
      </c>
      <c r="AH7" s="70">
        <v>92</v>
      </c>
      <c r="AI7" s="70">
        <v>92.5</v>
      </c>
      <c r="AJ7" s="70">
        <v>92.7</v>
      </c>
      <c r="AK7" s="70">
        <v>92</v>
      </c>
      <c r="AL7" s="70">
        <v>92.5</v>
      </c>
      <c r="AM7" s="70">
        <v>99</v>
      </c>
      <c r="AN7" s="70">
        <v>99.5</v>
      </c>
      <c r="AO7" s="70">
        <v>101.7</v>
      </c>
      <c r="AP7" s="70">
        <v>102</v>
      </c>
      <c r="AQ7" s="70">
        <v>102</v>
      </c>
      <c r="AR7" s="70">
        <v>102.2</v>
      </c>
      <c r="AS7" s="70">
        <v>102.4</v>
      </c>
      <c r="AT7" s="70">
        <v>102.8</v>
      </c>
      <c r="AU7" s="70">
        <v>103.3</v>
      </c>
      <c r="AV7" s="70">
        <v>102.9</v>
      </c>
      <c r="AW7" s="70">
        <v>103.7</v>
      </c>
      <c r="AX7" s="70">
        <v>103.7</v>
      </c>
      <c r="AY7" s="70">
        <v>100</v>
      </c>
      <c r="AZ7" s="70">
        <v>98.9</v>
      </c>
      <c r="BA7" s="70">
        <v>99.1</v>
      </c>
      <c r="BB7" s="70">
        <v>98.9</v>
      </c>
      <c r="BC7" s="70">
        <v>99</v>
      </c>
      <c r="BD7" s="70">
        <v>98.7</v>
      </c>
      <c r="BE7" s="70">
        <v>99.1</v>
      </c>
      <c r="BF7" s="70">
        <v>99.4</v>
      </c>
      <c r="BG7" s="70">
        <v>100.9</v>
      </c>
      <c r="BH7" s="70">
        <v>102.1</v>
      </c>
      <c r="BI7" s="70">
        <v>102.9</v>
      </c>
      <c r="BJ7" s="70">
        <v>102.9</v>
      </c>
      <c r="BK7" s="70">
        <v>99.2</v>
      </c>
      <c r="BL7" s="70">
        <v>100.9</v>
      </c>
      <c r="BM7" s="70">
        <v>101.8</v>
      </c>
      <c r="BN7" s="70">
        <v>101.2</v>
      </c>
      <c r="BO7" s="70">
        <v>102</v>
      </c>
      <c r="BP7" s="70">
        <v>102.3</v>
      </c>
      <c r="BQ7" s="70">
        <v>102</v>
      </c>
      <c r="BR7" s="70">
        <v>101.6</v>
      </c>
      <c r="BS7" s="70">
        <v>100.5</v>
      </c>
      <c r="BT7" s="70">
        <v>100.5</v>
      </c>
      <c r="BU7" s="70">
        <v>100.7</v>
      </c>
      <c r="BV7" s="70">
        <v>101</v>
      </c>
      <c r="BW7" s="70">
        <v>111.1</v>
      </c>
      <c r="BX7" s="70">
        <v>107.3</v>
      </c>
      <c r="BY7" s="70">
        <v>103.6</v>
      </c>
      <c r="BZ7" s="70">
        <v>103.2</v>
      </c>
      <c r="CA7" s="70">
        <v>100.2</v>
      </c>
      <c r="CB7" s="70">
        <v>98.8</v>
      </c>
      <c r="CC7" s="70">
        <v>97.8</v>
      </c>
      <c r="CD7" s="70">
        <v>97.1</v>
      </c>
      <c r="CE7" s="70">
        <v>95.9</v>
      </c>
      <c r="CF7" s="70">
        <v>94.8</v>
      </c>
      <c r="CG7" s="70">
        <v>94.6</v>
      </c>
      <c r="CH7" s="70">
        <v>94.9</v>
      </c>
      <c r="CI7" s="70">
        <v>97.5</v>
      </c>
      <c r="CJ7" s="70">
        <v>98.3</v>
      </c>
      <c r="CK7" s="70">
        <v>98.2</v>
      </c>
      <c r="CL7" s="70">
        <v>98.9</v>
      </c>
      <c r="CM7" s="70">
        <v>100.6</v>
      </c>
      <c r="CN7" s="70">
        <v>101.8</v>
      </c>
      <c r="CO7" s="70">
        <v>101.1</v>
      </c>
      <c r="CP7" s="70">
        <v>101</v>
      </c>
      <c r="CQ7" s="70">
        <v>102.5</v>
      </c>
      <c r="CR7" s="70">
        <v>103.1</v>
      </c>
      <c r="CS7" s="70">
        <v>103.1</v>
      </c>
      <c r="CT7" s="70">
        <v>102.5</v>
      </c>
      <c r="CU7" s="70">
        <v>89.1</v>
      </c>
      <c r="CV7" s="70">
        <v>90</v>
      </c>
      <c r="CW7" s="70">
        <v>90.8</v>
      </c>
      <c r="CX7" s="70">
        <v>89.2</v>
      </c>
      <c r="CY7" s="70">
        <v>88.3</v>
      </c>
      <c r="CZ7" s="70">
        <v>87.7</v>
      </c>
      <c r="DA7" s="70">
        <v>88.7</v>
      </c>
      <c r="DB7" s="70">
        <v>88.7</v>
      </c>
      <c r="DC7" s="70">
        <v>88.4</v>
      </c>
      <c r="DD7" s="70">
        <v>88.7</v>
      </c>
      <c r="DE7" s="70">
        <v>88.9</v>
      </c>
      <c r="DF7" s="70">
        <v>89.3</v>
      </c>
      <c r="DG7" s="70">
        <v>99.3</v>
      </c>
      <c r="DH7" s="70">
        <v>103.3</v>
      </c>
      <c r="DI7" s="70">
        <v>102.3</v>
      </c>
      <c r="DJ7" s="70">
        <v>102.7</v>
      </c>
      <c r="DK7" s="70">
        <v>101.8</v>
      </c>
      <c r="DL7" s="70">
        <v>101.3</v>
      </c>
      <c r="DM7" s="70">
        <v>101.2</v>
      </c>
      <c r="DN7" s="70">
        <v>101.2</v>
      </c>
      <c r="DO7" s="70">
        <v>102.2</v>
      </c>
      <c r="DP7" s="70">
        <v>102.6</v>
      </c>
      <c r="DQ7" s="70">
        <v>103.3</v>
      </c>
      <c r="DR7" s="70">
        <v>104.4</v>
      </c>
      <c r="DS7" s="70">
        <v>108.6</v>
      </c>
      <c r="DT7" s="70">
        <v>104.2</v>
      </c>
      <c r="DU7" s="70">
        <v>105.6</v>
      </c>
      <c r="DV7" s="70">
        <v>105.2</v>
      </c>
      <c r="DW7" s="70">
        <v>105.9</v>
      </c>
      <c r="DX7" s="70">
        <v>105.7</v>
      </c>
      <c r="DY7" s="70">
        <v>104.9</v>
      </c>
      <c r="DZ7" s="70">
        <v>105.2</v>
      </c>
      <c r="EA7" s="70">
        <v>104.1</v>
      </c>
      <c r="EB7" s="70">
        <v>104.2</v>
      </c>
      <c r="EC7" s="70">
        <v>103.6</v>
      </c>
      <c r="ED7" s="70">
        <v>102.9</v>
      </c>
      <c r="EE7" s="70">
        <v>103.3</v>
      </c>
      <c r="EF7" s="70">
        <v>99.7</v>
      </c>
      <c r="EG7" s="70">
        <v>97.2</v>
      </c>
      <c r="EH7" s="70">
        <v>97</v>
      </c>
      <c r="EI7" s="70">
        <v>97.8</v>
      </c>
      <c r="EJ7" s="70">
        <v>98.4</v>
      </c>
      <c r="EK7" s="70">
        <v>98.4</v>
      </c>
      <c r="EL7" s="70">
        <v>98.4</v>
      </c>
      <c r="EM7" s="70">
        <v>98.6</v>
      </c>
      <c r="EN7" s="70">
        <v>98.7</v>
      </c>
      <c r="EO7" s="70">
        <v>98.9</v>
      </c>
      <c r="EP7" s="70">
        <v>98.5</v>
      </c>
    </row>
    <row r="8" spans="1:146" ht="52.5" customHeight="1" x14ac:dyDescent="0.3">
      <c r="A8" s="125"/>
      <c r="B8" s="53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8" s="70">
        <v>97.2</v>
      </c>
      <c r="D8" s="70">
        <v>95.6</v>
      </c>
      <c r="E8" s="70">
        <v>95.6</v>
      </c>
      <c r="F8" s="70">
        <v>96.5</v>
      </c>
      <c r="G8" s="70">
        <v>97</v>
      </c>
      <c r="H8" s="70">
        <v>96.7</v>
      </c>
      <c r="I8" s="70">
        <v>96.9</v>
      </c>
      <c r="J8" s="70">
        <v>96.5</v>
      </c>
      <c r="K8" s="70">
        <v>96.1</v>
      </c>
      <c r="L8" s="70">
        <v>96.3</v>
      </c>
      <c r="M8" s="70">
        <v>96.4</v>
      </c>
      <c r="N8" s="70">
        <v>96.3</v>
      </c>
      <c r="O8" s="70">
        <v>97.6</v>
      </c>
      <c r="P8" s="70">
        <v>99.5</v>
      </c>
      <c r="Q8" s="70">
        <v>98.2</v>
      </c>
      <c r="R8" s="70">
        <v>97.7</v>
      </c>
      <c r="S8" s="70">
        <v>96.2</v>
      </c>
      <c r="T8" s="70">
        <v>94.9</v>
      </c>
      <c r="U8" s="70">
        <v>94.8</v>
      </c>
      <c r="V8" s="70">
        <v>94</v>
      </c>
      <c r="W8" s="70">
        <v>93.9</v>
      </c>
      <c r="X8" s="70">
        <v>93.5</v>
      </c>
      <c r="Y8" s="70">
        <v>92</v>
      </c>
      <c r="Z8" s="70">
        <v>90.7</v>
      </c>
      <c r="AA8" s="70">
        <v>61.9</v>
      </c>
      <c r="AB8" s="70">
        <v>61.8</v>
      </c>
      <c r="AC8" s="70">
        <v>61.6</v>
      </c>
      <c r="AD8" s="70">
        <v>62.8</v>
      </c>
      <c r="AE8" s="70">
        <v>63.3</v>
      </c>
      <c r="AF8" s="70">
        <v>65.2</v>
      </c>
      <c r="AG8" s="70">
        <v>66.7</v>
      </c>
      <c r="AH8" s="70">
        <v>67.7</v>
      </c>
      <c r="AI8" s="70">
        <v>68.599999999999994</v>
      </c>
      <c r="AJ8" s="70">
        <v>69.3</v>
      </c>
      <c r="AK8" s="70">
        <v>70.400000000000006</v>
      </c>
      <c r="AL8" s="70">
        <v>71.8</v>
      </c>
      <c r="AM8" s="70">
        <v>108.3</v>
      </c>
      <c r="AN8" s="70">
        <v>109.2</v>
      </c>
      <c r="AO8" s="70">
        <v>112.8</v>
      </c>
      <c r="AP8" s="70">
        <v>111.9</v>
      </c>
      <c r="AQ8" s="70">
        <v>111.7</v>
      </c>
      <c r="AR8" s="70">
        <v>112.5</v>
      </c>
      <c r="AS8" s="70">
        <v>111</v>
      </c>
      <c r="AT8" s="70">
        <v>111.1</v>
      </c>
      <c r="AU8" s="70">
        <v>111.8</v>
      </c>
      <c r="AV8" s="70">
        <v>112</v>
      </c>
      <c r="AW8" s="70">
        <v>112.7</v>
      </c>
      <c r="AX8" s="70">
        <v>113</v>
      </c>
      <c r="AY8" s="70">
        <v>120.7</v>
      </c>
      <c r="AZ8" s="70">
        <v>118.9</v>
      </c>
      <c r="BA8" s="70">
        <v>119.2</v>
      </c>
      <c r="BB8" s="70">
        <v>119.2</v>
      </c>
      <c r="BC8" s="70">
        <v>118.6</v>
      </c>
      <c r="BD8" s="70">
        <v>115.8</v>
      </c>
      <c r="BE8" s="70">
        <v>114.3</v>
      </c>
      <c r="BF8" s="70">
        <v>113.9</v>
      </c>
      <c r="BG8" s="70">
        <v>112</v>
      </c>
      <c r="BH8" s="70">
        <v>110.6</v>
      </c>
      <c r="BI8" s="70">
        <v>108.8</v>
      </c>
      <c r="BJ8" s="70">
        <v>107.6</v>
      </c>
      <c r="BK8" s="70">
        <v>89.5</v>
      </c>
      <c r="BL8" s="70">
        <v>90.9</v>
      </c>
      <c r="BM8" s="70">
        <v>89.2</v>
      </c>
      <c r="BN8" s="70">
        <v>89.7</v>
      </c>
      <c r="BO8" s="70">
        <v>90.7</v>
      </c>
      <c r="BP8" s="70">
        <v>90.1</v>
      </c>
      <c r="BQ8" s="70">
        <v>90.8</v>
      </c>
      <c r="BR8" s="70">
        <v>91.5</v>
      </c>
      <c r="BS8" s="70">
        <v>91.7</v>
      </c>
      <c r="BT8" s="70">
        <v>92.5</v>
      </c>
      <c r="BU8" s="70">
        <v>93.3</v>
      </c>
      <c r="BV8" s="70">
        <v>93.4</v>
      </c>
      <c r="BW8" s="70">
        <v>102.2</v>
      </c>
      <c r="BX8" s="70">
        <v>99.7</v>
      </c>
      <c r="BY8" s="70">
        <v>96.9</v>
      </c>
      <c r="BZ8" s="70">
        <v>98</v>
      </c>
      <c r="CA8" s="70">
        <v>95.7</v>
      </c>
      <c r="CB8" s="70">
        <v>95.2</v>
      </c>
      <c r="CC8" s="70">
        <v>95.1</v>
      </c>
      <c r="CD8" s="70">
        <v>94.4</v>
      </c>
      <c r="CE8" s="70">
        <v>94.7</v>
      </c>
      <c r="CF8" s="70">
        <v>94.6</v>
      </c>
      <c r="CG8" s="70">
        <v>94.3</v>
      </c>
      <c r="CH8" s="70">
        <v>94.2</v>
      </c>
      <c r="CI8" s="70">
        <v>99.2</v>
      </c>
      <c r="CJ8" s="70">
        <v>98.5</v>
      </c>
      <c r="CK8" s="70">
        <v>99.1</v>
      </c>
      <c r="CL8" s="70">
        <v>95.7</v>
      </c>
      <c r="CM8" s="70">
        <v>96.8</v>
      </c>
      <c r="CN8" s="70">
        <v>96.6</v>
      </c>
      <c r="CO8" s="70">
        <v>96.4</v>
      </c>
      <c r="CP8" s="70">
        <v>95.4</v>
      </c>
      <c r="CQ8" s="70">
        <v>96.4</v>
      </c>
      <c r="CR8" s="70">
        <v>97.3</v>
      </c>
      <c r="CS8" s="70">
        <v>97.7</v>
      </c>
      <c r="CT8" s="70">
        <v>98.6</v>
      </c>
      <c r="CU8" s="70">
        <v>85.4</v>
      </c>
      <c r="CV8" s="70">
        <v>87.8</v>
      </c>
      <c r="CW8" s="70">
        <v>87.7</v>
      </c>
      <c r="CX8" s="70">
        <v>88.1</v>
      </c>
      <c r="CY8" s="70">
        <v>88.9</v>
      </c>
      <c r="CZ8" s="70">
        <v>90.6</v>
      </c>
      <c r="DA8" s="70">
        <v>92</v>
      </c>
      <c r="DB8" s="70">
        <v>92.7</v>
      </c>
      <c r="DC8" s="70">
        <v>91.9</v>
      </c>
      <c r="DD8" s="70">
        <v>91</v>
      </c>
      <c r="DE8" s="70">
        <v>91.8</v>
      </c>
      <c r="DF8" s="70">
        <v>92</v>
      </c>
      <c r="DG8" s="70">
        <v>102.6</v>
      </c>
      <c r="DH8" s="70">
        <v>107.9</v>
      </c>
      <c r="DI8" s="70">
        <v>109.3</v>
      </c>
      <c r="DJ8" s="70">
        <v>110.3</v>
      </c>
      <c r="DK8" s="70">
        <v>109.2</v>
      </c>
      <c r="DL8" s="70">
        <v>107.5</v>
      </c>
      <c r="DM8" s="70">
        <v>105.9</v>
      </c>
      <c r="DN8" s="70">
        <v>106.5</v>
      </c>
      <c r="DO8" s="70">
        <v>105.6</v>
      </c>
      <c r="DP8" s="70">
        <v>105.3</v>
      </c>
      <c r="DQ8" s="70">
        <v>105</v>
      </c>
      <c r="DR8" s="70">
        <v>104.9</v>
      </c>
      <c r="DS8" s="70">
        <v>114.7</v>
      </c>
      <c r="DT8" s="70">
        <v>109.8</v>
      </c>
      <c r="DU8" s="70">
        <v>109.9</v>
      </c>
      <c r="DV8" s="70">
        <v>106.9</v>
      </c>
      <c r="DW8" s="70">
        <v>108.5</v>
      </c>
      <c r="DX8" s="70">
        <v>109</v>
      </c>
      <c r="DY8" s="70">
        <v>108.4</v>
      </c>
      <c r="DZ8" s="70">
        <v>108</v>
      </c>
      <c r="EA8" s="70">
        <v>108.2</v>
      </c>
      <c r="EB8" s="70">
        <v>108.4</v>
      </c>
      <c r="EC8" s="70">
        <v>108</v>
      </c>
      <c r="ED8" s="70">
        <v>107.2</v>
      </c>
      <c r="EE8" s="70">
        <v>100.6</v>
      </c>
      <c r="EF8" s="70">
        <v>101.1</v>
      </c>
      <c r="EG8" s="70">
        <v>100.3</v>
      </c>
      <c r="EH8" s="70">
        <v>100.8</v>
      </c>
      <c r="EI8" s="70">
        <v>100.7</v>
      </c>
      <c r="EJ8" s="70">
        <v>99.8</v>
      </c>
      <c r="EK8" s="70">
        <v>100</v>
      </c>
      <c r="EL8" s="70">
        <v>100</v>
      </c>
      <c r="EM8" s="70">
        <v>98.8</v>
      </c>
      <c r="EN8" s="70">
        <v>98.4</v>
      </c>
      <c r="EO8" s="70">
        <v>97.8</v>
      </c>
      <c r="EP8" s="70">
        <v>96.8</v>
      </c>
    </row>
    <row r="9" spans="1:146" ht="52.5" customHeight="1" x14ac:dyDescent="0.3">
      <c r="A9" s="125"/>
      <c r="B9" s="53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9" s="70">
        <v>117.7</v>
      </c>
      <c r="D9" s="70">
        <v>113</v>
      </c>
      <c r="E9" s="70">
        <v>111.3</v>
      </c>
      <c r="F9" s="70">
        <v>111.5</v>
      </c>
      <c r="G9" s="70">
        <v>112.5</v>
      </c>
      <c r="H9" s="70">
        <v>112.4</v>
      </c>
      <c r="I9" s="70">
        <v>112.6</v>
      </c>
      <c r="J9" s="70">
        <v>112.9</v>
      </c>
      <c r="K9" s="70">
        <v>112.5</v>
      </c>
      <c r="L9" s="70">
        <v>113.1</v>
      </c>
      <c r="M9" s="70">
        <v>113.2</v>
      </c>
      <c r="N9" s="70">
        <v>112.9</v>
      </c>
      <c r="O9" s="70">
        <v>108.1</v>
      </c>
      <c r="P9" s="70">
        <v>110.5</v>
      </c>
      <c r="Q9" s="70">
        <v>109.1</v>
      </c>
      <c r="R9" s="70">
        <v>109</v>
      </c>
      <c r="S9" s="70">
        <v>107.7</v>
      </c>
      <c r="T9" s="70">
        <v>106.5</v>
      </c>
      <c r="U9" s="70">
        <v>105.7</v>
      </c>
      <c r="V9" s="70">
        <v>103.9</v>
      </c>
      <c r="W9" s="70">
        <v>103.7</v>
      </c>
      <c r="X9" s="70">
        <v>102</v>
      </c>
      <c r="Y9" s="70">
        <v>100</v>
      </c>
      <c r="Z9" s="70">
        <v>97.7</v>
      </c>
      <c r="AA9" s="70">
        <v>67.599999999999994</v>
      </c>
      <c r="AB9" s="70">
        <v>72.900000000000006</v>
      </c>
      <c r="AC9" s="70">
        <v>74.5</v>
      </c>
      <c r="AD9" s="70">
        <v>76.2</v>
      </c>
      <c r="AE9" s="70">
        <v>76.3</v>
      </c>
      <c r="AF9" s="70">
        <v>77.400000000000006</v>
      </c>
      <c r="AG9" s="70">
        <v>78.400000000000006</v>
      </c>
      <c r="AH9" s="70">
        <v>79.5</v>
      </c>
      <c r="AI9" s="70">
        <v>81</v>
      </c>
      <c r="AJ9" s="70">
        <v>82.2</v>
      </c>
      <c r="AK9" s="70">
        <v>84</v>
      </c>
      <c r="AL9" s="70">
        <v>85.9</v>
      </c>
      <c r="AM9" s="70">
        <v>108.7</v>
      </c>
      <c r="AN9" s="70">
        <v>107</v>
      </c>
      <c r="AO9" s="70">
        <v>110.5</v>
      </c>
      <c r="AP9" s="70">
        <v>111.5</v>
      </c>
      <c r="AQ9" s="70">
        <v>111.8</v>
      </c>
      <c r="AR9" s="70">
        <v>112.7</v>
      </c>
      <c r="AS9" s="70">
        <v>112.4</v>
      </c>
      <c r="AT9" s="70">
        <v>111.9</v>
      </c>
      <c r="AU9" s="70">
        <v>111.2</v>
      </c>
      <c r="AV9" s="70">
        <v>111.1</v>
      </c>
      <c r="AW9" s="70">
        <v>111.2</v>
      </c>
      <c r="AX9" s="70">
        <v>111</v>
      </c>
      <c r="AY9" s="70">
        <v>126.2</v>
      </c>
      <c r="AZ9" s="70">
        <v>117.9</v>
      </c>
      <c r="BA9" s="70">
        <v>113.6</v>
      </c>
      <c r="BB9" s="70">
        <v>110.6</v>
      </c>
      <c r="BC9" s="70">
        <v>110.9</v>
      </c>
      <c r="BD9" s="70">
        <v>109.7</v>
      </c>
      <c r="BE9" s="70">
        <v>108.9</v>
      </c>
      <c r="BF9" s="70">
        <v>108.7</v>
      </c>
      <c r="BG9" s="70">
        <v>108.2</v>
      </c>
      <c r="BH9" s="70">
        <v>107.5</v>
      </c>
      <c r="BI9" s="70">
        <v>107.1</v>
      </c>
      <c r="BJ9" s="70">
        <v>107</v>
      </c>
      <c r="BK9" s="70">
        <v>96.9</v>
      </c>
      <c r="BL9" s="70">
        <v>96.8</v>
      </c>
      <c r="BM9" s="70">
        <v>96.5</v>
      </c>
      <c r="BN9" s="70">
        <v>97.1</v>
      </c>
      <c r="BO9" s="70">
        <v>98.3</v>
      </c>
      <c r="BP9" s="70">
        <v>98.6</v>
      </c>
      <c r="BQ9" s="70">
        <v>99.8</v>
      </c>
      <c r="BR9" s="70">
        <v>100.3</v>
      </c>
      <c r="BS9" s="70">
        <v>100.2</v>
      </c>
      <c r="BT9" s="70">
        <v>101.2</v>
      </c>
      <c r="BU9" s="70">
        <v>101.2</v>
      </c>
      <c r="BV9" s="70">
        <v>100.9</v>
      </c>
      <c r="BW9" s="70">
        <v>103.1</v>
      </c>
      <c r="BX9" s="70">
        <v>106.4</v>
      </c>
      <c r="BY9" s="70">
        <v>104.4</v>
      </c>
      <c r="BZ9" s="70">
        <v>106.2</v>
      </c>
      <c r="CA9" s="70">
        <v>103.7</v>
      </c>
      <c r="CB9" s="70">
        <v>103.5</v>
      </c>
      <c r="CC9" s="70">
        <v>103.3</v>
      </c>
      <c r="CD9" s="70">
        <v>102.6</v>
      </c>
      <c r="CE9" s="70">
        <v>102.3</v>
      </c>
      <c r="CF9" s="70">
        <v>101.8</v>
      </c>
      <c r="CG9" s="70">
        <v>102</v>
      </c>
      <c r="CH9" s="70">
        <v>102.5</v>
      </c>
      <c r="CI9" s="70">
        <v>105.2</v>
      </c>
      <c r="CJ9" s="70">
        <v>100.3</v>
      </c>
      <c r="CK9" s="70">
        <v>99.9</v>
      </c>
      <c r="CL9" s="70">
        <v>98</v>
      </c>
      <c r="CM9" s="70">
        <v>98.5</v>
      </c>
      <c r="CN9" s="70">
        <v>98.1</v>
      </c>
      <c r="CO9" s="70">
        <v>97.4</v>
      </c>
      <c r="CP9" s="70">
        <v>96.8</v>
      </c>
      <c r="CQ9" s="70">
        <v>96.9</v>
      </c>
      <c r="CR9" s="70">
        <v>96.7</v>
      </c>
      <c r="CS9" s="70">
        <v>96.2</v>
      </c>
      <c r="CT9" s="70">
        <v>96</v>
      </c>
      <c r="CU9" s="70">
        <v>81.5</v>
      </c>
      <c r="CV9" s="70">
        <v>85.5</v>
      </c>
      <c r="CW9" s="70">
        <v>88.1</v>
      </c>
      <c r="CX9" s="70">
        <v>88.4</v>
      </c>
      <c r="CY9" s="70">
        <v>87.1</v>
      </c>
      <c r="CZ9" s="70">
        <v>86.9</v>
      </c>
      <c r="DA9" s="70">
        <v>87.2</v>
      </c>
      <c r="DB9" s="70">
        <v>87</v>
      </c>
      <c r="DC9" s="70">
        <v>87.4</v>
      </c>
      <c r="DD9" s="70">
        <v>87.7</v>
      </c>
      <c r="DE9" s="70">
        <v>88</v>
      </c>
      <c r="DF9" s="70">
        <v>88.9</v>
      </c>
      <c r="DG9" s="70">
        <v>93.2</v>
      </c>
      <c r="DH9" s="70">
        <v>97.7</v>
      </c>
      <c r="DI9" s="70">
        <v>98.8</v>
      </c>
      <c r="DJ9" s="70">
        <v>99.7</v>
      </c>
      <c r="DK9" s="70">
        <v>101.1</v>
      </c>
      <c r="DL9" s="70">
        <v>100.8</v>
      </c>
      <c r="DM9" s="70">
        <v>100.9</v>
      </c>
      <c r="DN9" s="70">
        <v>102.3</v>
      </c>
      <c r="DO9" s="70">
        <v>102.8</v>
      </c>
      <c r="DP9" s="70">
        <v>102.6</v>
      </c>
      <c r="DQ9" s="70">
        <v>102.6</v>
      </c>
      <c r="DR9" s="70">
        <v>102</v>
      </c>
      <c r="DS9" s="70">
        <v>111.3</v>
      </c>
      <c r="DT9" s="70">
        <v>107.1</v>
      </c>
      <c r="DU9" s="70">
        <v>105.7</v>
      </c>
      <c r="DV9" s="70">
        <v>104</v>
      </c>
      <c r="DW9" s="70">
        <v>106.1</v>
      </c>
      <c r="DX9" s="70">
        <v>107.3</v>
      </c>
      <c r="DY9" s="70">
        <v>107</v>
      </c>
      <c r="DZ9" s="70">
        <v>106.7</v>
      </c>
      <c r="EA9" s="70">
        <v>106</v>
      </c>
      <c r="EB9" s="70">
        <v>106</v>
      </c>
      <c r="EC9" s="70">
        <v>105.9</v>
      </c>
      <c r="ED9" s="70">
        <v>105.8</v>
      </c>
      <c r="EE9" s="70">
        <v>116.4</v>
      </c>
      <c r="EF9" s="70">
        <v>110.6</v>
      </c>
      <c r="EG9" s="70">
        <v>108.7</v>
      </c>
      <c r="EH9" s="70">
        <v>108.2</v>
      </c>
      <c r="EI9" s="70">
        <v>106.8</v>
      </c>
      <c r="EJ9" s="70">
        <v>105.9</v>
      </c>
      <c r="EK9" s="70">
        <v>104.9</v>
      </c>
      <c r="EL9" s="70">
        <v>104.1</v>
      </c>
      <c r="EM9" s="70">
        <v>103.3</v>
      </c>
      <c r="EN9" s="70">
        <v>102.9</v>
      </c>
      <c r="EO9" s="70">
        <v>102.9</v>
      </c>
      <c r="EP9" s="70">
        <v>102.5</v>
      </c>
    </row>
    <row r="10" spans="1:146" ht="31.2" x14ac:dyDescent="0.3">
      <c r="A10" s="125"/>
      <c r="B10" s="53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10" s="70">
        <v>104.6</v>
      </c>
      <c r="D10" s="70">
        <v>102.8</v>
      </c>
      <c r="E10" s="70">
        <v>104.6</v>
      </c>
      <c r="F10" s="70">
        <v>105.7</v>
      </c>
      <c r="G10" s="70">
        <v>104.8</v>
      </c>
      <c r="H10" s="70">
        <v>105.4</v>
      </c>
      <c r="I10" s="70">
        <v>104.1</v>
      </c>
      <c r="J10" s="70">
        <v>103.2</v>
      </c>
      <c r="K10" s="70">
        <v>103</v>
      </c>
      <c r="L10" s="70">
        <v>104.8</v>
      </c>
      <c r="M10" s="70">
        <v>104.9</v>
      </c>
      <c r="N10" s="70">
        <v>103.5</v>
      </c>
      <c r="O10" s="70">
        <v>89.4</v>
      </c>
      <c r="P10" s="70">
        <v>90.7</v>
      </c>
      <c r="Q10" s="70">
        <v>89.3</v>
      </c>
      <c r="R10" s="70">
        <v>91.5</v>
      </c>
      <c r="S10" s="70">
        <v>94.3</v>
      </c>
      <c r="T10" s="70">
        <v>94.9</v>
      </c>
      <c r="U10" s="70">
        <v>94.9</v>
      </c>
      <c r="V10" s="70">
        <v>95.7</v>
      </c>
      <c r="W10" s="70">
        <v>94.1</v>
      </c>
      <c r="X10" s="70">
        <v>90.7</v>
      </c>
      <c r="Y10" s="70">
        <v>89.5</v>
      </c>
      <c r="Z10" s="70">
        <v>89</v>
      </c>
      <c r="AA10" s="70">
        <v>90.8</v>
      </c>
      <c r="AB10" s="70">
        <v>86.1</v>
      </c>
      <c r="AC10" s="70">
        <v>85.9</v>
      </c>
      <c r="AD10" s="70">
        <v>84.2</v>
      </c>
      <c r="AE10" s="70">
        <v>82.5</v>
      </c>
      <c r="AF10" s="70">
        <v>82.1</v>
      </c>
      <c r="AG10" s="70">
        <v>82.6</v>
      </c>
      <c r="AH10" s="70">
        <v>83.3</v>
      </c>
      <c r="AI10" s="70">
        <v>85.8</v>
      </c>
      <c r="AJ10" s="70">
        <v>88.8</v>
      </c>
      <c r="AK10" s="70">
        <v>91.9</v>
      </c>
      <c r="AL10" s="70">
        <v>93.9</v>
      </c>
      <c r="AM10" s="70">
        <v>106.4</v>
      </c>
      <c r="AN10" s="70">
        <v>105.6</v>
      </c>
      <c r="AO10" s="70">
        <v>108.8</v>
      </c>
      <c r="AP10" s="70">
        <v>111.6</v>
      </c>
      <c r="AQ10" s="70">
        <v>108.5</v>
      </c>
      <c r="AR10" s="70">
        <v>105.1</v>
      </c>
      <c r="AS10" s="70">
        <v>104.8</v>
      </c>
      <c r="AT10" s="70">
        <v>104.3</v>
      </c>
      <c r="AU10" s="70">
        <v>104</v>
      </c>
      <c r="AV10" s="70">
        <v>104.8</v>
      </c>
      <c r="AW10" s="70">
        <v>102.9</v>
      </c>
      <c r="AX10" s="70">
        <v>102.7</v>
      </c>
      <c r="AY10" s="70">
        <v>96.3</v>
      </c>
      <c r="AZ10" s="70">
        <v>101.2</v>
      </c>
      <c r="BA10" s="70">
        <v>98</v>
      </c>
      <c r="BB10" s="70">
        <v>94.7</v>
      </c>
      <c r="BC10" s="70">
        <v>96.7</v>
      </c>
      <c r="BD10" s="70">
        <v>99.9</v>
      </c>
      <c r="BE10" s="70">
        <v>99.2</v>
      </c>
      <c r="BF10" s="70">
        <v>98.9</v>
      </c>
      <c r="BG10" s="70">
        <v>97.4</v>
      </c>
      <c r="BH10" s="70">
        <v>96.4</v>
      </c>
      <c r="BI10" s="70">
        <v>96.9</v>
      </c>
      <c r="BJ10" s="70">
        <v>96.4</v>
      </c>
      <c r="BK10" s="70">
        <v>98.7</v>
      </c>
      <c r="BL10" s="70">
        <v>95.4</v>
      </c>
      <c r="BM10" s="70">
        <v>92</v>
      </c>
      <c r="BN10" s="70">
        <v>89.7</v>
      </c>
      <c r="BO10" s="70">
        <v>88</v>
      </c>
      <c r="BP10" s="70">
        <v>86.3</v>
      </c>
      <c r="BQ10" s="70">
        <v>85.2</v>
      </c>
      <c r="BR10" s="70">
        <v>84.1</v>
      </c>
      <c r="BS10" s="70">
        <v>83.3</v>
      </c>
      <c r="BT10" s="70">
        <v>82.7</v>
      </c>
      <c r="BU10" s="70">
        <v>82.2</v>
      </c>
      <c r="BV10" s="70">
        <v>81.599999999999994</v>
      </c>
      <c r="BW10" s="70">
        <v>73.400000000000006</v>
      </c>
      <c r="BX10" s="70">
        <v>75.5</v>
      </c>
      <c r="BY10" s="70">
        <v>78.7</v>
      </c>
      <c r="BZ10" s="70">
        <v>80.599999999999994</v>
      </c>
      <c r="CA10" s="70">
        <v>81.900000000000006</v>
      </c>
      <c r="CB10" s="70">
        <v>82.6</v>
      </c>
      <c r="CC10" s="70">
        <v>83.8</v>
      </c>
      <c r="CD10" s="70">
        <v>85</v>
      </c>
      <c r="CE10" s="70">
        <v>86.2</v>
      </c>
      <c r="CF10" s="70">
        <v>87.6</v>
      </c>
      <c r="CG10" s="70">
        <v>88.3</v>
      </c>
      <c r="CH10" s="70">
        <v>89.2</v>
      </c>
      <c r="CI10" s="70">
        <v>110.9</v>
      </c>
      <c r="CJ10" s="70">
        <v>104.9</v>
      </c>
      <c r="CK10" s="70">
        <v>101.2</v>
      </c>
      <c r="CL10" s="70">
        <v>98.4</v>
      </c>
      <c r="CM10" s="70">
        <v>98.3</v>
      </c>
      <c r="CN10" s="70">
        <v>97.7</v>
      </c>
      <c r="CO10" s="70">
        <v>95.8</v>
      </c>
      <c r="CP10" s="70">
        <v>89.8</v>
      </c>
      <c r="CQ10" s="70">
        <v>85.8</v>
      </c>
      <c r="CR10" s="70">
        <v>82.8</v>
      </c>
      <c r="CS10" s="70">
        <v>80.599999999999994</v>
      </c>
      <c r="CT10" s="70">
        <v>78.7</v>
      </c>
      <c r="CU10" s="70">
        <v>59.1</v>
      </c>
      <c r="CV10" s="70">
        <v>57.6</v>
      </c>
      <c r="CW10" s="70">
        <v>58.4</v>
      </c>
      <c r="CX10" s="70">
        <v>59.8</v>
      </c>
      <c r="CY10" s="70">
        <v>61.1</v>
      </c>
      <c r="CZ10" s="70">
        <v>62.6</v>
      </c>
      <c r="DA10" s="70">
        <v>64.900000000000006</v>
      </c>
      <c r="DB10" s="70">
        <v>69.400000000000006</v>
      </c>
      <c r="DC10" s="70">
        <v>73.5</v>
      </c>
      <c r="DD10" s="70">
        <v>76.900000000000006</v>
      </c>
      <c r="DE10" s="70">
        <v>79</v>
      </c>
      <c r="DF10" s="70">
        <v>80.900000000000006</v>
      </c>
      <c r="DG10" s="70">
        <v>111.2</v>
      </c>
      <c r="DH10" s="70">
        <v>121.3</v>
      </c>
      <c r="DI10" s="70">
        <v>123.3</v>
      </c>
      <c r="DJ10" s="70">
        <v>124.2</v>
      </c>
      <c r="DK10" s="70">
        <v>121.9</v>
      </c>
      <c r="DL10" s="70">
        <v>117.5</v>
      </c>
      <c r="DM10" s="70">
        <v>115.5</v>
      </c>
      <c r="DN10" s="70">
        <v>114.4</v>
      </c>
      <c r="DO10" s="70">
        <v>112.7</v>
      </c>
      <c r="DP10" s="70">
        <v>110.4</v>
      </c>
      <c r="DQ10" s="70">
        <v>109.2</v>
      </c>
      <c r="DR10" s="70">
        <v>108.7</v>
      </c>
      <c r="DS10" s="70">
        <v>93.1</v>
      </c>
      <c r="DT10" s="70">
        <v>85.2</v>
      </c>
      <c r="DU10" s="70">
        <v>81.2</v>
      </c>
      <c r="DV10" s="70">
        <v>79.099999999999994</v>
      </c>
      <c r="DW10" s="70">
        <v>79.2</v>
      </c>
      <c r="DX10" s="70">
        <v>81.7</v>
      </c>
      <c r="DY10" s="70">
        <v>82.7</v>
      </c>
      <c r="DZ10" s="70">
        <v>83.1</v>
      </c>
      <c r="EA10" s="70">
        <v>83.1</v>
      </c>
      <c r="EB10" s="70">
        <v>83.8</v>
      </c>
      <c r="EC10" s="70">
        <v>84.5</v>
      </c>
      <c r="ED10" s="70">
        <v>85.2</v>
      </c>
      <c r="EE10" s="70">
        <v>94.4</v>
      </c>
      <c r="EF10" s="70">
        <v>99.8</v>
      </c>
      <c r="EG10" s="70">
        <v>104.7</v>
      </c>
      <c r="EH10" s="70">
        <v>108.1</v>
      </c>
      <c r="EI10" s="70">
        <v>107.2</v>
      </c>
      <c r="EJ10" s="70">
        <v>106.1</v>
      </c>
      <c r="EK10" s="70">
        <v>105.4</v>
      </c>
      <c r="EL10" s="70">
        <v>103.8</v>
      </c>
      <c r="EM10" s="70">
        <v>103.8</v>
      </c>
      <c r="EN10" s="70">
        <v>104</v>
      </c>
      <c r="EO10" s="70">
        <v>103.8</v>
      </c>
      <c r="EP10" s="70">
        <v>103.5</v>
      </c>
    </row>
    <row r="11" spans="1:146" ht="32.25" customHeight="1" x14ac:dyDescent="0.3">
      <c r="A11" s="125"/>
      <c r="B11" s="53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1" s="70">
        <v>109.2</v>
      </c>
      <c r="D11" s="70">
        <v>106.3</v>
      </c>
      <c r="E11" s="70">
        <v>104.9</v>
      </c>
      <c r="F11" s="70">
        <v>104.5</v>
      </c>
      <c r="G11" s="70">
        <v>105.1</v>
      </c>
      <c r="H11" s="70">
        <v>105.6</v>
      </c>
      <c r="I11" s="70">
        <v>106</v>
      </c>
      <c r="J11" s="70">
        <v>106.7</v>
      </c>
      <c r="K11" s="70">
        <v>104.9</v>
      </c>
      <c r="L11" s="70">
        <v>105.4</v>
      </c>
      <c r="M11" s="70">
        <v>105.8</v>
      </c>
      <c r="N11" s="70">
        <v>106.3</v>
      </c>
      <c r="O11" s="70">
        <v>106.7</v>
      </c>
      <c r="P11" s="70">
        <v>108.8</v>
      </c>
      <c r="Q11" s="70">
        <v>107.2</v>
      </c>
      <c r="R11" s="70">
        <v>106.5</v>
      </c>
      <c r="S11" s="70">
        <v>106.4</v>
      </c>
      <c r="T11" s="70">
        <v>104.4</v>
      </c>
      <c r="U11" s="70">
        <v>102.4</v>
      </c>
      <c r="V11" s="70">
        <v>100.2</v>
      </c>
      <c r="W11" s="70">
        <v>100.2</v>
      </c>
      <c r="X11" s="70">
        <v>98</v>
      </c>
      <c r="Y11" s="70">
        <v>95</v>
      </c>
      <c r="Z11" s="70">
        <v>91.7</v>
      </c>
      <c r="AA11" s="70">
        <v>47.6</v>
      </c>
      <c r="AB11" s="70">
        <v>54.7</v>
      </c>
      <c r="AC11" s="70">
        <v>57.8</v>
      </c>
      <c r="AD11" s="70">
        <v>58.5</v>
      </c>
      <c r="AE11" s="70">
        <v>58.7</v>
      </c>
      <c r="AF11" s="70">
        <v>61.9</v>
      </c>
      <c r="AG11" s="70">
        <v>64.3</v>
      </c>
      <c r="AH11" s="70">
        <v>66.7</v>
      </c>
      <c r="AI11" s="70">
        <v>68.5</v>
      </c>
      <c r="AJ11" s="70">
        <v>70.7</v>
      </c>
      <c r="AK11" s="70">
        <v>73.2</v>
      </c>
      <c r="AL11" s="70">
        <v>75.400000000000006</v>
      </c>
      <c r="AM11" s="70">
        <v>128.5</v>
      </c>
      <c r="AN11" s="70">
        <v>117.6</v>
      </c>
      <c r="AO11" s="70">
        <v>117.7</v>
      </c>
      <c r="AP11" s="70">
        <v>118.6</v>
      </c>
      <c r="AQ11" s="70">
        <v>119.3</v>
      </c>
      <c r="AR11" s="70">
        <v>116.8</v>
      </c>
      <c r="AS11" s="70">
        <v>115.4</v>
      </c>
      <c r="AT11" s="70">
        <v>114.6</v>
      </c>
      <c r="AU11" s="70">
        <v>115.6</v>
      </c>
      <c r="AV11" s="70">
        <v>116.6</v>
      </c>
      <c r="AW11" s="70">
        <v>118.5</v>
      </c>
      <c r="AX11" s="70">
        <v>121.5</v>
      </c>
      <c r="AY11" s="70">
        <v>149.30000000000001</v>
      </c>
      <c r="AZ11" s="70">
        <v>142.9</v>
      </c>
      <c r="BA11" s="70">
        <v>135.9</v>
      </c>
      <c r="BB11" s="70">
        <v>134.6</v>
      </c>
      <c r="BC11" s="70">
        <v>135</v>
      </c>
      <c r="BD11" s="70">
        <v>135</v>
      </c>
      <c r="BE11" s="70">
        <v>135.30000000000001</v>
      </c>
      <c r="BF11" s="70">
        <v>135.4</v>
      </c>
      <c r="BG11" s="70">
        <v>133.19999999999999</v>
      </c>
      <c r="BH11" s="70">
        <v>129.9</v>
      </c>
      <c r="BI11" s="70">
        <v>127.1</v>
      </c>
      <c r="BJ11" s="70">
        <v>123.7</v>
      </c>
      <c r="BK11" s="70">
        <v>100.3</v>
      </c>
      <c r="BL11" s="70">
        <v>103.3</v>
      </c>
      <c r="BM11" s="70">
        <v>105.4</v>
      </c>
      <c r="BN11" s="70">
        <v>105.2</v>
      </c>
      <c r="BO11" s="70">
        <v>105.4</v>
      </c>
      <c r="BP11" s="70">
        <v>105.1</v>
      </c>
      <c r="BQ11" s="70">
        <v>104.1</v>
      </c>
      <c r="BR11" s="70">
        <v>102.7</v>
      </c>
      <c r="BS11" s="70">
        <v>100.7</v>
      </c>
      <c r="BT11" s="70">
        <v>99.2</v>
      </c>
      <c r="BU11" s="70">
        <v>97.8</v>
      </c>
      <c r="BV11" s="70">
        <v>96.2</v>
      </c>
      <c r="BW11" s="70">
        <v>80.2</v>
      </c>
      <c r="BX11" s="70">
        <v>79.7</v>
      </c>
      <c r="BY11" s="70">
        <v>79</v>
      </c>
      <c r="BZ11" s="70">
        <v>81.7</v>
      </c>
      <c r="CA11" s="70">
        <v>82.4</v>
      </c>
      <c r="CB11" s="70">
        <v>81.8</v>
      </c>
      <c r="CC11" s="70">
        <v>81.900000000000006</v>
      </c>
      <c r="CD11" s="70">
        <v>81.099999999999994</v>
      </c>
      <c r="CE11" s="70">
        <v>81.099999999999994</v>
      </c>
      <c r="CF11" s="70">
        <v>81.2</v>
      </c>
      <c r="CG11" s="70">
        <v>82.1</v>
      </c>
      <c r="CH11" s="70">
        <v>83.1</v>
      </c>
      <c r="CI11" s="70">
        <v>93.3</v>
      </c>
      <c r="CJ11" s="70">
        <v>94.8</v>
      </c>
      <c r="CK11" s="70">
        <v>95.9</v>
      </c>
      <c r="CL11" s="70">
        <v>90.5</v>
      </c>
      <c r="CM11" s="70">
        <v>88.1</v>
      </c>
      <c r="CN11" s="70">
        <v>86.6</v>
      </c>
      <c r="CO11" s="70">
        <v>85.3</v>
      </c>
      <c r="CP11" s="70">
        <v>84.9</v>
      </c>
      <c r="CQ11" s="70">
        <v>85.9</v>
      </c>
      <c r="CR11" s="70">
        <v>86.3</v>
      </c>
      <c r="CS11" s="70">
        <v>85.7</v>
      </c>
      <c r="CT11" s="70">
        <v>85.8</v>
      </c>
      <c r="CU11" s="70">
        <v>80.8</v>
      </c>
      <c r="CV11" s="70">
        <v>81</v>
      </c>
      <c r="CW11" s="70">
        <v>81.599999999999994</v>
      </c>
      <c r="CX11" s="70">
        <v>81.099999999999994</v>
      </c>
      <c r="CY11" s="70">
        <v>79.599999999999994</v>
      </c>
      <c r="CZ11" s="70">
        <v>79.8</v>
      </c>
      <c r="DA11" s="70">
        <v>80.3</v>
      </c>
      <c r="DB11" s="70">
        <v>81</v>
      </c>
      <c r="DC11" s="70">
        <v>81.400000000000006</v>
      </c>
      <c r="DD11" s="70">
        <v>83.1</v>
      </c>
      <c r="DE11" s="70">
        <v>84.2</v>
      </c>
      <c r="DF11" s="70">
        <v>84.8</v>
      </c>
      <c r="DG11" s="70">
        <v>94.1</v>
      </c>
      <c r="DH11" s="70">
        <v>94.4</v>
      </c>
      <c r="DI11" s="70">
        <v>93.9</v>
      </c>
      <c r="DJ11" s="70">
        <v>96.1</v>
      </c>
      <c r="DK11" s="70">
        <v>98.7</v>
      </c>
      <c r="DL11" s="70">
        <v>99.9</v>
      </c>
      <c r="DM11" s="70">
        <v>101.1</v>
      </c>
      <c r="DN11" s="70">
        <v>102.7</v>
      </c>
      <c r="DO11" s="70">
        <v>103.2</v>
      </c>
      <c r="DP11" s="70">
        <v>102.4</v>
      </c>
      <c r="DQ11" s="70">
        <v>101.7</v>
      </c>
      <c r="DR11" s="70">
        <v>101.1</v>
      </c>
      <c r="DS11" s="70">
        <v>92.6</v>
      </c>
      <c r="DT11" s="70">
        <v>96.8</v>
      </c>
      <c r="DU11" s="70">
        <v>95.7</v>
      </c>
      <c r="DV11" s="70">
        <v>96.1</v>
      </c>
      <c r="DW11" s="70">
        <v>96.7</v>
      </c>
      <c r="DX11" s="70">
        <v>97.7</v>
      </c>
      <c r="DY11" s="70">
        <v>102.2</v>
      </c>
      <c r="DZ11" s="70">
        <v>106.3</v>
      </c>
      <c r="EA11" s="70">
        <v>109.5</v>
      </c>
      <c r="EB11" s="70">
        <v>112.9</v>
      </c>
      <c r="EC11" s="70">
        <v>116.3</v>
      </c>
      <c r="ED11" s="70">
        <v>118.4</v>
      </c>
      <c r="EE11" s="70">
        <v>162.6</v>
      </c>
      <c r="EF11" s="70">
        <v>154.1</v>
      </c>
      <c r="EG11" s="70">
        <v>149.6</v>
      </c>
      <c r="EH11" s="70">
        <v>145.1</v>
      </c>
      <c r="EI11" s="70">
        <v>144</v>
      </c>
      <c r="EJ11" s="70">
        <v>142.1</v>
      </c>
      <c r="EK11" s="70">
        <v>136.30000000000001</v>
      </c>
      <c r="EL11" s="70">
        <v>132.30000000000001</v>
      </c>
      <c r="EM11" s="70">
        <v>128.80000000000001</v>
      </c>
      <c r="EN11" s="70">
        <v>125.1</v>
      </c>
      <c r="EO11" s="70">
        <v>119.4</v>
      </c>
      <c r="EP11" s="70">
        <v>117.4</v>
      </c>
    </row>
    <row r="12" spans="1:146" ht="40.5" customHeight="1" x14ac:dyDescent="0.3">
      <c r="A12" s="125"/>
      <c r="B12" s="53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2" s="70">
        <v>105</v>
      </c>
      <c r="D12" s="70">
        <v>104</v>
      </c>
      <c r="E12" s="70">
        <v>108</v>
      </c>
      <c r="F12" s="70">
        <v>106.5</v>
      </c>
      <c r="G12" s="70">
        <v>105.8</v>
      </c>
      <c r="H12" s="70">
        <v>105.1</v>
      </c>
      <c r="I12" s="70">
        <v>104.8</v>
      </c>
      <c r="J12" s="70">
        <v>105.3</v>
      </c>
      <c r="K12" s="70">
        <v>106.9</v>
      </c>
      <c r="L12" s="70">
        <v>108.2</v>
      </c>
      <c r="M12" s="70">
        <v>107.3</v>
      </c>
      <c r="N12" s="70">
        <v>107.2</v>
      </c>
      <c r="O12" s="70">
        <v>101.6</v>
      </c>
      <c r="P12" s="70">
        <v>102.3</v>
      </c>
      <c r="Q12" s="70">
        <v>100.4</v>
      </c>
      <c r="R12" s="70">
        <v>100.8</v>
      </c>
      <c r="S12" s="70">
        <v>99.6</v>
      </c>
      <c r="T12" s="70">
        <v>102.1</v>
      </c>
      <c r="U12" s="70">
        <v>102.5</v>
      </c>
      <c r="V12" s="70">
        <v>101.9</v>
      </c>
      <c r="W12" s="70">
        <v>100.4</v>
      </c>
      <c r="X12" s="70">
        <v>98.8</v>
      </c>
      <c r="Y12" s="70">
        <v>97.7</v>
      </c>
      <c r="Z12" s="70">
        <v>96.6</v>
      </c>
      <c r="AA12" s="70">
        <v>78.3</v>
      </c>
      <c r="AB12" s="70">
        <v>83.2</v>
      </c>
      <c r="AC12" s="70">
        <v>89.5</v>
      </c>
      <c r="AD12" s="70">
        <v>95.8</v>
      </c>
      <c r="AE12" s="70">
        <v>97.5</v>
      </c>
      <c r="AF12" s="70">
        <v>99</v>
      </c>
      <c r="AG12" s="70">
        <v>97.8</v>
      </c>
      <c r="AH12" s="70">
        <v>98.2</v>
      </c>
      <c r="AI12" s="70">
        <v>98.4</v>
      </c>
      <c r="AJ12" s="70">
        <v>100.3</v>
      </c>
      <c r="AK12" s="70">
        <v>105.1</v>
      </c>
      <c r="AL12" s="70">
        <v>108</v>
      </c>
      <c r="AM12" s="70">
        <v>141.4</v>
      </c>
      <c r="AN12" s="70">
        <v>137.1</v>
      </c>
      <c r="AO12" s="70">
        <v>133.9</v>
      </c>
      <c r="AP12" s="70">
        <v>128</v>
      </c>
      <c r="AQ12" s="70">
        <v>121.4</v>
      </c>
      <c r="AR12" s="70">
        <v>119.3</v>
      </c>
      <c r="AS12" s="70">
        <v>121</v>
      </c>
      <c r="AT12" s="70">
        <v>121.9</v>
      </c>
      <c r="AU12" s="70">
        <v>122.6</v>
      </c>
      <c r="AV12" s="70">
        <v>121</v>
      </c>
      <c r="AW12" s="70">
        <v>117.5</v>
      </c>
      <c r="AX12" s="70">
        <v>115.9</v>
      </c>
      <c r="AY12" s="70">
        <v>97.5</v>
      </c>
      <c r="AZ12" s="70">
        <v>98.5</v>
      </c>
      <c r="BA12" s="70">
        <v>95</v>
      </c>
      <c r="BB12" s="70">
        <v>94</v>
      </c>
      <c r="BC12" s="70">
        <v>98.8</v>
      </c>
      <c r="BD12" s="70">
        <v>100</v>
      </c>
      <c r="BE12" s="70">
        <v>100.3</v>
      </c>
      <c r="BF12" s="70">
        <v>99</v>
      </c>
      <c r="BG12" s="70">
        <v>98.7</v>
      </c>
      <c r="BH12" s="70">
        <v>98</v>
      </c>
      <c r="BI12" s="70">
        <v>98.5</v>
      </c>
      <c r="BJ12" s="70">
        <v>98.6</v>
      </c>
      <c r="BK12" s="70">
        <v>93.8</v>
      </c>
      <c r="BL12" s="70">
        <v>97.4</v>
      </c>
      <c r="BM12" s="70">
        <v>98.9</v>
      </c>
      <c r="BN12" s="70">
        <v>100.5</v>
      </c>
      <c r="BO12" s="70">
        <v>102.7</v>
      </c>
      <c r="BP12" s="70">
        <v>98.9</v>
      </c>
      <c r="BQ12" s="70">
        <v>99.7</v>
      </c>
      <c r="BR12" s="70">
        <v>102.9</v>
      </c>
      <c r="BS12" s="70">
        <v>102.6</v>
      </c>
      <c r="BT12" s="70">
        <v>105.9</v>
      </c>
      <c r="BU12" s="70">
        <v>106.7</v>
      </c>
      <c r="BV12" s="70">
        <v>107.2</v>
      </c>
      <c r="BW12" s="70">
        <v>145.5</v>
      </c>
      <c r="BX12" s="70">
        <v>132.4</v>
      </c>
      <c r="BY12" s="70">
        <v>127</v>
      </c>
      <c r="BZ12" s="70">
        <v>127.3</v>
      </c>
      <c r="CA12" s="70">
        <v>121.5</v>
      </c>
      <c r="CB12" s="70">
        <v>122.6</v>
      </c>
      <c r="CC12" s="70">
        <v>119.9</v>
      </c>
      <c r="CD12" s="70">
        <v>116</v>
      </c>
      <c r="CE12" s="70">
        <v>115.2</v>
      </c>
      <c r="CF12" s="70">
        <v>113.6</v>
      </c>
      <c r="CG12" s="70">
        <v>112.6</v>
      </c>
      <c r="CH12" s="70">
        <v>111.8</v>
      </c>
      <c r="CI12" s="70">
        <v>100.6</v>
      </c>
      <c r="CJ12" s="70">
        <v>104.6</v>
      </c>
      <c r="CK12" s="70">
        <v>105.2</v>
      </c>
      <c r="CL12" s="70">
        <v>104.2</v>
      </c>
      <c r="CM12" s="70">
        <v>104.9</v>
      </c>
      <c r="CN12" s="70">
        <v>106.1</v>
      </c>
      <c r="CO12" s="70">
        <v>106</v>
      </c>
      <c r="CP12" s="70">
        <v>106.4</v>
      </c>
      <c r="CQ12" s="70">
        <v>106.6</v>
      </c>
      <c r="CR12" s="70">
        <v>104.8</v>
      </c>
      <c r="CS12" s="70">
        <v>102.8</v>
      </c>
      <c r="CT12" s="70">
        <v>101.9</v>
      </c>
      <c r="CU12" s="70">
        <v>92.3</v>
      </c>
      <c r="CV12" s="70">
        <v>81.8</v>
      </c>
      <c r="CW12" s="70">
        <v>86.2</v>
      </c>
      <c r="CX12" s="70">
        <v>85.6</v>
      </c>
      <c r="CY12" s="70">
        <v>87</v>
      </c>
      <c r="CZ12" s="70">
        <v>87</v>
      </c>
      <c r="DA12" s="70">
        <v>89.1</v>
      </c>
      <c r="DB12" s="70">
        <v>89.6</v>
      </c>
      <c r="DC12" s="70">
        <v>89.4</v>
      </c>
      <c r="DD12" s="70">
        <v>90</v>
      </c>
      <c r="DE12" s="70">
        <v>90.9</v>
      </c>
      <c r="DF12" s="70">
        <v>92.4</v>
      </c>
      <c r="DG12" s="70">
        <v>93.1</v>
      </c>
      <c r="DH12" s="70">
        <v>113</v>
      </c>
      <c r="DI12" s="70">
        <v>109.5</v>
      </c>
      <c r="DJ12" s="70">
        <v>110.5</v>
      </c>
      <c r="DK12" s="70">
        <v>108.2</v>
      </c>
      <c r="DL12" s="70">
        <v>106.7</v>
      </c>
      <c r="DM12" s="70">
        <v>105.7</v>
      </c>
      <c r="DN12" s="70">
        <v>106.2</v>
      </c>
      <c r="DO12" s="70">
        <v>106.5</v>
      </c>
      <c r="DP12" s="70">
        <v>106</v>
      </c>
      <c r="DQ12" s="70">
        <v>105.1</v>
      </c>
      <c r="DR12" s="70">
        <v>104.4</v>
      </c>
      <c r="DS12" s="70">
        <v>104.5</v>
      </c>
      <c r="DT12" s="70">
        <v>93.4</v>
      </c>
      <c r="DU12" s="70">
        <v>94.3</v>
      </c>
      <c r="DV12" s="70">
        <v>92.6</v>
      </c>
      <c r="DW12" s="70">
        <v>98.5</v>
      </c>
      <c r="DX12" s="70">
        <v>102.2</v>
      </c>
      <c r="DY12" s="70">
        <v>103.5</v>
      </c>
      <c r="DZ12" s="70">
        <v>103.6</v>
      </c>
      <c r="EA12" s="70">
        <v>104.1</v>
      </c>
      <c r="EB12" s="70">
        <v>104.8</v>
      </c>
      <c r="EC12" s="70">
        <v>106.3</v>
      </c>
      <c r="ED12" s="70">
        <v>106.9</v>
      </c>
      <c r="EE12" s="70">
        <v>109.2</v>
      </c>
      <c r="EF12" s="70">
        <v>105.5</v>
      </c>
      <c r="EG12" s="70">
        <v>102.3</v>
      </c>
      <c r="EH12" s="70">
        <v>101.2</v>
      </c>
      <c r="EI12" s="70">
        <v>99.5</v>
      </c>
      <c r="EJ12" s="70">
        <v>98.5</v>
      </c>
      <c r="EK12" s="70">
        <v>98.4</v>
      </c>
      <c r="EL12" s="70">
        <v>97.8</v>
      </c>
      <c r="EM12" s="70">
        <v>98.7</v>
      </c>
      <c r="EN12" s="70">
        <v>100.2</v>
      </c>
      <c r="EO12" s="70">
        <v>101.1</v>
      </c>
      <c r="EP12" s="70">
        <v>101.1</v>
      </c>
    </row>
    <row r="13" spans="1:146" ht="48.75" customHeight="1" x14ac:dyDescent="0.3">
      <c r="A13" s="125"/>
      <c r="B13" s="53" t="str">
        <f>IF('0'!A1=1,"виробництво гумових і пластмасових виробів; іншої неметалевої мінеральної продукціі","manufacture of rubber and plastic products, manufacture of other non-metallic mineral products")</f>
        <v>виробництво гумових і пластмасових виробів; іншої неметалевої мінеральної продукціі</v>
      </c>
      <c r="C13" s="70">
        <v>128</v>
      </c>
      <c r="D13" s="70">
        <v>120</v>
      </c>
      <c r="E13" s="70">
        <v>119.9</v>
      </c>
      <c r="F13" s="70">
        <v>118.7</v>
      </c>
      <c r="G13" s="70">
        <v>117.5</v>
      </c>
      <c r="H13" s="70">
        <v>116.2</v>
      </c>
      <c r="I13" s="70">
        <v>115.7</v>
      </c>
      <c r="J13" s="70">
        <v>115.1</v>
      </c>
      <c r="K13" s="70">
        <v>114.6</v>
      </c>
      <c r="L13" s="70">
        <v>114.5</v>
      </c>
      <c r="M13" s="70">
        <v>114.1</v>
      </c>
      <c r="N13" s="70">
        <v>113.8</v>
      </c>
      <c r="O13" s="70">
        <v>113.8</v>
      </c>
      <c r="P13" s="70">
        <v>116.2</v>
      </c>
      <c r="Q13" s="70">
        <v>116.1</v>
      </c>
      <c r="R13" s="70">
        <v>116.1</v>
      </c>
      <c r="S13" s="70">
        <v>114.3</v>
      </c>
      <c r="T13" s="70">
        <v>112</v>
      </c>
      <c r="U13" s="70">
        <v>110.5</v>
      </c>
      <c r="V13" s="70">
        <v>109</v>
      </c>
      <c r="W13" s="70">
        <v>108.1</v>
      </c>
      <c r="X13" s="70">
        <v>105.9</v>
      </c>
      <c r="Y13" s="70">
        <v>102.9</v>
      </c>
      <c r="Z13" s="70">
        <v>100</v>
      </c>
      <c r="AA13" s="70">
        <v>50</v>
      </c>
      <c r="AB13" s="70">
        <v>51.9</v>
      </c>
      <c r="AC13" s="70">
        <v>53.8</v>
      </c>
      <c r="AD13" s="70">
        <v>55.4</v>
      </c>
      <c r="AE13" s="70">
        <v>56.5</v>
      </c>
      <c r="AF13" s="70">
        <v>57.9</v>
      </c>
      <c r="AG13" s="70">
        <v>59.6</v>
      </c>
      <c r="AH13" s="70">
        <v>61.1</v>
      </c>
      <c r="AI13" s="70">
        <v>62.6</v>
      </c>
      <c r="AJ13" s="70">
        <v>64.099999999999994</v>
      </c>
      <c r="AK13" s="70">
        <v>66</v>
      </c>
      <c r="AL13" s="70">
        <v>67.900000000000006</v>
      </c>
      <c r="AM13" s="70">
        <v>104.6</v>
      </c>
      <c r="AN13" s="70">
        <v>98.9</v>
      </c>
      <c r="AO13" s="70">
        <v>101.6</v>
      </c>
      <c r="AP13" s="70">
        <v>105.7</v>
      </c>
      <c r="AQ13" s="70">
        <v>108.8</v>
      </c>
      <c r="AR13" s="70">
        <v>110.9</v>
      </c>
      <c r="AS13" s="70">
        <v>111.7</v>
      </c>
      <c r="AT13" s="70">
        <v>112</v>
      </c>
      <c r="AU13" s="70">
        <v>112.1</v>
      </c>
      <c r="AV13" s="70">
        <v>111.9</v>
      </c>
      <c r="AW13" s="70">
        <v>112.5</v>
      </c>
      <c r="AX13" s="70">
        <v>112.9</v>
      </c>
      <c r="AY13" s="70">
        <v>134.6</v>
      </c>
      <c r="AZ13" s="70">
        <v>132.19999999999999</v>
      </c>
      <c r="BA13" s="70">
        <v>127.5</v>
      </c>
      <c r="BB13" s="70">
        <v>123.2</v>
      </c>
      <c r="BC13" s="70">
        <v>120</v>
      </c>
      <c r="BD13" s="70">
        <v>117.6</v>
      </c>
      <c r="BE13" s="70">
        <v>116</v>
      </c>
      <c r="BF13" s="70">
        <v>115.9</v>
      </c>
      <c r="BG13" s="70">
        <v>115.1</v>
      </c>
      <c r="BH13" s="70">
        <v>114.7</v>
      </c>
      <c r="BI13" s="70">
        <v>114</v>
      </c>
      <c r="BJ13" s="70">
        <v>113.4</v>
      </c>
      <c r="BK13" s="70">
        <v>93.8</v>
      </c>
      <c r="BL13" s="70">
        <v>91.7</v>
      </c>
      <c r="BM13" s="70">
        <v>92.9</v>
      </c>
      <c r="BN13" s="70">
        <v>93.9</v>
      </c>
      <c r="BO13" s="70">
        <v>95.7</v>
      </c>
      <c r="BP13" s="70">
        <v>95.3</v>
      </c>
      <c r="BQ13" s="70">
        <v>95.9</v>
      </c>
      <c r="BR13" s="70">
        <v>95.3</v>
      </c>
      <c r="BS13" s="70">
        <v>94.9</v>
      </c>
      <c r="BT13" s="70">
        <v>94.8</v>
      </c>
      <c r="BU13" s="70">
        <v>94.7</v>
      </c>
      <c r="BV13" s="70">
        <v>94</v>
      </c>
      <c r="BW13" s="70">
        <v>94.6</v>
      </c>
      <c r="BX13" s="70">
        <v>99.8</v>
      </c>
      <c r="BY13" s="70">
        <v>97.8</v>
      </c>
      <c r="BZ13" s="70">
        <v>99.3</v>
      </c>
      <c r="CA13" s="70">
        <v>97.2</v>
      </c>
      <c r="CB13" s="70">
        <v>97.5</v>
      </c>
      <c r="CC13" s="70">
        <v>97.4</v>
      </c>
      <c r="CD13" s="70">
        <v>97.5</v>
      </c>
      <c r="CE13" s="70">
        <v>97.2</v>
      </c>
      <c r="CF13" s="70">
        <v>97.2</v>
      </c>
      <c r="CG13" s="70">
        <v>97.3</v>
      </c>
      <c r="CH13" s="70">
        <v>97.6</v>
      </c>
      <c r="CI13" s="70">
        <v>94.8</v>
      </c>
      <c r="CJ13" s="70">
        <v>94.6</v>
      </c>
      <c r="CK13" s="70">
        <v>95.8</v>
      </c>
      <c r="CL13" s="70">
        <v>94.7</v>
      </c>
      <c r="CM13" s="70">
        <v>94.6</v>
      </c>
      <c r="CN13" s="70">
        <v>93.6</v>
      </c>
      <c r="CO13" s="70">
        <v>92.5</v>
      </c>
      <c r="CP13" s="70">
        <v>91.7</v>
      </c>
      <c r="CQ13" s="70">
        <v>91.7</v>
      </c>
      <c r="CR13" s="70">
        <v>91.4</v>
      </c>
      <c r="CS13" s="70">
        <v>91.2</v>
      </c>
      <c r="CT13" s="70">
        <v>91.2</v>
      </c>
      <c r="CU13" s="70">
        <v>88.4</v>
      </c>
      <c r="CV13" s="70">
        <v>89.9</v>
      </c>
      <c r="CW13" s="70">
        <v>90.6</v>
      </c>
      <c r="CX13" s="70">
        <v>88.2</v>
      </c>
      <c r="CY13" s="70">
        <v>87.5</v>
      </c>
      <c r="CZ13" s="70">
        <v>87.9</v>
      </c>
      <c r="DA13" s="70">
        <v>88.8</v>
      </c>
      <c r="DB13" s="70">
        <v>89.4</v>
      </c>
      <c r="DC13" s="70">
        <v>90.3</v>
      </c>
      <c r="DD13" s="70">
        <v>90.9</v>
      </c>
      <c r="DE13" s="70">
        <v>91.6</v>
      </c>
      <c r="DF13" s="70">
        <v>92.8</v>
      </c>
      <c r="DG13" s="70">
        <v>98.3</v>
      </c>
      <c r="DH13" s="70">
        <v>104.8</v>
      </c>
      <c r="DI13" s="70">
        <v>105.9</v>
      </c>
      <c r="DJ13" s="70">
        <v>108.9</v>
      </c>
      <c r="DK13" s="70">
        <v>109.6</v>
      </c>
      <c r="DL13" s="70">
        <v>109.7</v>
      </c>
      <c r="DM13" s="70">
        <v>109.3</v>
      </c>
      <c r="DN13" s="70">
        <v>109.9</v>
      </c>
      <c r="DO13" s="70">
        <v>109.4</v>
      </c>
      <c r="DP13" s="70">
        <v>108.9</v>
      </c>
      <c r="DQ13" s="70">
        <v>108.9</v>
      </c>
      <c r="DR13" s="70">
        <v>108.5</v>
      </c>
      <c r="DS13" s="70">
        <v>122.9</v>
      </c>
      <c r="DT13" s="70">
        <v>112.4</v>
      </c>
      <c r="DU13" s="70">
        <v>112.1</v>
      </c>
      <c r="DV13" s="70">
        <v>109.1</v>
      </c>
      <c r="DW13" s="70">
        <v>109.4</v>
      </c>
      <c r="DX13" s="70">
        <v>109.7</v>
      </c>
      <c r="DY13" s="70">
        <v>109.1</v>
      </c>
      <c r="DZ13" s="70">
        <v>108.9</v>
      </c>
      <c r="EA13" s="70">
        <v>108.6</v>
      </c>
      <c r="EB13" s="70">
        <v>108.4</v>
      </c>
      <c r="EC13" s="70">
        <v>108.5</v>
      </c>
      <c r="ED13" s="70">
        <v>108.2</v>
      </c>
      <c r="EE13" s="70">
        <v>103.5</v>
      </c>
      <c r="EF13" s="70">
        <v>101.6</v>
      </c>
      <c r="EG13" s="70">
        <v>95.2</v>
      </c>
      <c r="EH13" s="70">
        <v>95.3</v>
      </c>
      <c r="EI13" s="70">
        <v>97.7</v>
      </c>
      <c r="EJ13" s="70">
        <v>98.6</v>
      </c>
      <c r="EK13" s="70">
        <v>99</v>
      </c>
      <c r="EL13" s="70">
        <v>99.4</v>
      </c>
      <c r="EM13" s="70">
        <v>99.5</v>
      </c>
      <c r="EN13" s="70">
        <v>100.2</v>
      </c>
      <c r="EO13" s="70">
        <v>100.1</v>
      </c>
      <c r="EP13" s="70">
        <v>99.5</v>
      </c>
    </row>
    <row r="14" spans="1:146" ht="46.8" x14ac:dyDescent="0.3">
      <c r="A14" s="125"/>
      <c r="B14" s="53" t="str">
        <f>IF('0'!A1=1,"металургійне виробництво, виробництво готових металевих виробів, крім машин і устаткування","manufacture of basic metals, manufacture of fabricated metal products, except machinery and equipment")</f>
        <v>металургійне виробництво, виробництво готових металевих виробів, крім машин і устаткування</v>
      </c>
      <c r="C14" s="70">
        <v>117.6</v>
      </c>
      <c r="D14" s="70">
        <v>117.4</v>
      </c>
      <c r="E14" s="70">
        <v>115.1</v>
      </c>
      <c r="F14" s="70">
        <v>114.7</v>
      </c>
      <c r="G14" s="70">
        <v>112.9</v>
      </c>
      <c r="H14" s="70">
        <v>111.5</v>
      </c>
      <c r="I14" s="70">
        <v>110.1</v>
      </c>
      <c r="J14" s="70">
        <v>109.2</v>
      </c>
      <c r="K14" s="70">
        <v>108.4</v>
      </c>
      <c r="L14" s="70">
        <v>107.9</v>
      </c>
      <c r="M14" s="70">
        <v>107.5</v>
      </c>
      <c r="N14" s="70">
        <v>106.9</v>
      </c>
      <c r="O14" s="70">
        <v>99.1</v>
      </c>
      <c r="P14" s="70">
        <v>102.6</v>
      </c>
      <c r="Q14" s="70">
        <v>102.5</v>
      </c>
      <c r="R14" s="70">
        <v>102.5</v>
      </c>
      <c r="S14" s="70">
        <v>102.8</v>
      </c>
      <c r="T14" s="70">
        <v>102.5</v>
      </c>
      <c r="U14" s="70">
        <v>102.4</v>
      </c>
      <c r="V14" s="70">
        <v>100.9</v>
      </c>
      <c r="W14" s="70">
        <v>99</v>
      </c>
      <c r="X14" s="70">
        <v>95.6</v>
      </c>
      <c r="Y14" s="70">
        <v>91.5</v>
      </c>
      <c r="Z14" s="70">
        <v>88.6</v>
      </c>
      <c r="AA14" s="70">
        <v>52.2</v>
      </c>
      <c r="AB14" s="70">
        <v>55.3</v>
      </c>
      <c r="AC14" s="70">
        <v>55.3</v>
      </c>
      <c r="AD14" s="70">
        <v>55.2</v>
      </c>
      <c r="AE14" s="70">
        <v>55.4</v>
      </c>
      <c r="AF14" s="70">
        <v>56.2</v>
      </c>
      <c r="AG14" s="70">
        <v>57.9</v>
      </c>
      <c r="AH14" s="70">
        <v>59.9</v>
      </c>
      <c r="AI14" s="70">
        <v>61.8</v>
      </c>
      <c r="AJ14" s="70">
        <v>64.8</v>
      </c>
      <c r="AK14" s="70">
        <v>68.3</v>
      </c>
      <c r="AL14" s="70">
        <v>71.2</v>
      </c>
      <c r="AM14" s="70">
        <v>129.1</v>
      </c>
      <c r="AN14" s="70">
        <v>115.8</v>
      </c>
      <c r="AO14" s="70">
        <v>120.2</v>
      </c>
      <c r="AP14" s="70">
        <v>123.3</v>
      </c>
      <c r="AQ14" s="70">
        <v>123.5</v>
      </c>
      <c r="AR14" s="70">
        <v>121.4</v>
      </c>
      <c r="AS14" s="70">
        <v>117.7</v>
      </c>
      <c r="AT14" s="70">
        <v>115.6</v>
      </c>
      <c r="AU14" s="70">
        <v>115.5</v>
      </c>
      <c r="AV14" s="70">
        <v>115.1</v>
      </c>
      <c r="AW14" s="70">
        <v>115.1</v>
      </c>
      <c r="AX14" s="70">
        <v>115.2</v>
      </c>
      <c r="AY14" s="70">
        <v>118.9</v>
      </c>
      <c r="AZ14" s="70">
        <v>120.2</v>
      </c>
      <c r="BA14" s="70">
        <v>116.2</v>
      </c>
      <c r="BB14" s="70">
        <v>113.7</v>
      </c>
      <c r="BC14" s="70">
        <v>112.7</v>
      </c>
      <c r="BD14" s="70">
        <v>113.2</v>
      </c>
      <c r="BE14" s="70">
        <v>114</v>
      </c>
      <c r="BF14" s="70">
        <v>114.8</v>
      </c>
      <c r="BG14" s="70">
        <v>114.2</v>
      </c>
      <c r="BH14" s="70">
        <v>113.4</v>
      </c>
      <c r="BI14" s="70">
        <v>112.2</v>
      </c>
      <c r="BJ14" s="70">
        <v>111</v>
      </c>
      <c r="BK14" s="70">
        <v>99.7</v>
      </c>
      <c r="BL14" s="70">
        <v>99.5</v>
      </c>
      <c r="BM14" s="70">
        <v>99.8</v>
      </c>
      <c r="BN14" s="70">
        <v>100.1</v>
      </c>
      <c r="BO14" s="70">
        <v>100.4</v>
      </c>
      <c r="BP14" s="70">
        <v>100.2</v>
      </c>
      <c r="BQ14" s="70">
        <v>99.3</v>
      </c>
      <c r="BR14" s="70">
        <v>98.1</v>
      </c>
      <c r="BS14" s="70">
        <v>97.6</v>
      </c>
      <c r="BT14" s="70">
        <v>97.2</v>
      </c>
      <c r="BU14" s="70">
        <v>97.3</v>
      </c>
      <c r="BV14" s="70">
        <v>96.4</v>
      </c>
      <c r="BW14" s="70">
        <v>88.9</v>
      </c>
      <c r="BX14" s="70">
        <v>92.6</v>
      </c>
      <c r="BY14" s="70">
        <v>93</v>
      </c>
      <c r="BZ14" s="70">
        <v>93.6</v>
      </c>
      <c r="CA14" s="70">
        <v>92.8</v>
      </c>
      <c r="CB14" s="70">
        <v>93.1</v>
      </c>
      <c r="CC14" s="70">
        <v>94.4</v>
      </c>
      <c r="CD14" s="70">
        <v>94.9</v>
      </c>
      <c r="CE14" s="70">
        <v>95</v>
      </c>
      <c r="CF14" s="70">
        <v>94.9</v>
      </c>
      <c r="CG14" s="70">
        <v>94.3</v>
      </c>
      <c r="CH14" s="70">
        <v>94.7</v>
      </c>
      <c r="CI14" s="70">
        <v>90.3</v>
      </c>
      <c r="CJ14" s="70">
        <v>89.9</v>
      </c>
      <c r="CK14" s="70">
        <v>89.8</v>
      </c>
      <c r="CL14" s="70">
        <v>89.2</v>
      </c>
      <c r="CM14" s="70">
        <v>91.1</v>
      </c>
      <c r="CN14" s="70">
        <v>91.8</v>
      </c>
      <c r="CO14" s="70">
        <v>91.2</v>
      </c>
      <c r="CP14" s="70">
        <v>88.6</v>
      </c>
      <c r="CQ14" s="70">
        <v>86.8</v>
      </c>
      <c r="CR14" s="70">
        <v>86</v>
      </c>
      <c r="CS14" s="70">
        <v>85.6</v>
      </c>
      <c r="CT14" s="70">
        <v>85.5</v>
      </c>
      <c r="CU14" s="70">
        <v>81.7</v>
      </c>
      <c r="CV14" s="70">
        <v>77.099999999999994</v>
      </c>
      <c r="CW14" s="70">
        <v>74.3</v>
      </c>
      <c r="CX14" s="70">
        <v>74.5</v>
      </c>
      <c r="CY14" s="70">
        <v>74.8</v>
      </c>
      <c r="CZ14" s="70">
        <v>74.7</v>
      </c>
      <c r="DA14" s="70">
        <v>75.099999999999994</v>
      </c>
      <c r="DB14" s="70">
        <v>77.599999999999994</v>
      </c>
      <c r="DC14" s="70">
        <v>80.099999999999994</v>
      </c>
      <c r="DD14" s="70">
        <v>81.5</v>
      </c>
      <c r="DE14" s="70">
        <v>82.7</v>
      </c>
      <c r="DF14" s="70">
        <v>83.9</v>
      </c>
      <c r="DG14" s="70">
        <v>97.9</v>
      </c>
      <c r="DH14" s="70">
        <v>106.3</v>
      </c>
      <c r="DI14" s="70">
        <v>111.1</v>
      </c>
      <c r="DJ14" s="70">
        <v>112.6</v>
      </c>
      <c r="DK14" s="70">
        <v>111.7</v>
      </c>
      <c r="DL14" s="70">
        <v>109.9</v>
      </c>
      <c r="DM14" s="70">
        <v>109.4</v>
      </c>
      <c r="DN14" s="70">
        <v>108.9</v>
      </c>
      <c r="DO14" s="70">
        <v>107.9</v>
      </c>
      <c r="DP14" s="70">
        <v>107.4</v>
      </c>
      <c r="DQ14" s="70">
        <v>107.3</v>
      </c>
      <c r="DR14" s="70">
        <v>106.8</v>
      </c>
      <c r="DS14" s="70">
        <v>109.2</v>
      </c>
      <c r="DT14" s="70">
        <v>102.5</v>
      </c>
      <c r="DU14" s="70">
        <v>101.1</v>
      </c>
      <c r="DV14" s="70">
        <v>98.1</v>
      </c>
      <c r="DW14" s="70">
        <v>96.9</v>
      </c>
      <c r="DX14" s="70">
        <v>97.8</v>
      </c>
      <c r="DY14" s="70">
        <v>97.9</v>
      </c>
      <c r="DZ14" s="70">
        <v>98.4</v>
      </c>
      <c r="EA14" s="70">
        <v>98.9</v>
      </c>
      <c r="EB14" s="70">
        <v>99.4</v>
      </c>
      <c r="EC14" s="70">
        <v>99.8</v>
      </c>
      <c r="ED14" s="70">
        <v>100.2</v>
      </c>
      <c r="EE14" s="70">
        <v>108.4</v>
      </c>
      <c r="EF14" s="70">
        <v>106.7</v>
      </c>
      <c r="EG14" s="70">
        <v>103.2</v>
      </c>
      <c r="EH14" s="70">
        <v>102.5</v>
      </c>
      <c r="EI14" s="70">
        <v>101.8</v>
      </c>
      <c r="EJ14" s="70">
        <v>102.2</v>
      </c>
      <c r="EK14" s="70">
        <v>102.7</v>
      </c>
      <c r="EL14" s="70">
        <v>102.7</v>
      </c>
      <c r="EM14" s="70">
        <v>102.3</v>
      </c>
      <c r="EN14" s="70">
        <v>102</v>
      </c>
      <c r="EO14" s="70">
        <v>101.4</v>
      </c>
      <c r="EP14" s="70">
        <v>100.6</v>
      </c>
    </row>
    <row r="15" spans="1:146" ht="37.5" customHeight="1" x14ac:dyDescent="0.3">
      <c r="A15" s="126"/>
      <c r="B15" s="53" t="str">
        <f>IF('0'!A1=1,"машинобудування, крім ремонту і монтажу машин і устаткування","manufacture of basic metals, manufacture of fabricated metal products, except machinery and equipment")</f>
        <v>машинобудування, крім ремонту і монтажу машин і устаткування</v>
      </c>
      <c r="C15" s="70">
        <v>136.4</v>
      </c>
      <c r="D15" s="70">
        <v>128.1</v>
      </c>
      <c r="E15" s="70">
        <v>123.3</v>
      </c>
      <c r="F15" s="70">
        <v>121.8</v>
      </c>
      <c r="G15" s="70">
        <v>119.5</v>
      </c>
      <c r="H15" s="70">
        <v>119.2</v>
      </c>
      <c r="I15" s="70">
        <v>118.5</v>
      </c>
      <c r="J15" s="70">
        <v>120.1</v>
      </c>
      <c r="K15" s="70">
        <v>119.7</v>
      </c>
      <c r="L15" s="70">
        <v>124.3</v>
      </c>
      <c r="M15" s="70">
        <v>122.4</v>
      </c>
      <c r="N15" s="70">
        <v>118.9</v>
      </c>
      <c r="O15" s="70">
        <v>106.5</v>
      </c>
      <c r="P15" s="70">
        <v>108.5</v>
      </c>
      <c r="Q15" s="70">
        <v>104.7</v>
      </c>
      <c r="R15" s="70">
        <v>104.3</v>
      </c>
      <c r="S15" s="70">
        <v>105.9</v>
      </c>
      <c r="T15" s="70">
        <v>104.4</v>
      </c>
      <c r="U15" s="70">
        <v>104.3</v>
      </c>
      <c r="V15" s="70">
        <v>102.2</v>
      </c>
      <c r="W15" s="70">
        <v>103.3</v>
      </c>
      <c r="X15" s="70">
        <v>97.3</v>
      </c>
      <c r="Y15" s="70">
        <v>94.4</v>
      </c>
      <c r="Z15" s="70">
        <v>91.9</v>
      </c>
      <c r="AA15" s="70">
        <v>46.3</v>
      </c>
      <c r="AB15" s="70">
        <v>47.5</v>
      </c>
      <c r="AC15" s="70">
        <v>49.5</v>
      </c>
      <c r="AD15" s="70">
        <v>49.4</v>
      </c>
      <c r="AE15" s="70">
        <v>48.7</v>
      </c>
      <c r="AF15" s="70">
        <v>48.1</v>
      </c>
      <c r="AG15" s="70">
        <v>47.2</v>
      </c>
      <c r="AH15" s="70">
        <v>46.7</v>
      </c>
      <c r="AI15" s="70">
        <v>46.6</v>
      </c>
      <c r="AJ15" s="70">
        <v>47.9</v>
      </c>
      <c r="AK15" s="70">
        <v>50</v>
      </c>
      <c r="AL15" s="70">
        <v>52.5</v>
      </c>
      <c r="AM15" s="70">
        <v>127.1</v>
      </c>
      <c r="AN15" s="70">
        <v>128.9</v>
      </c>
      <c r="AO15" s="70">
        <v>130</v>
      </c>
      <c r="AP15" s="70">
        <v>132.5</v>
      </c>
      <c r="AQ15" s="70">
        <v>135</v>
      </c>
      <c r="AR15" s="70">
        <v>138.80000000000001</v>
      </c>
      <c r="AS15" s="70">
        <v>140.9</v>
      </c>
      <c r="AT15" s="70">
        <v>142.1</v>
      </c>
      <c r="AU15" s="70">
        <v>142.9</v>
      </c>
      <c r="AV15" s="70">
        <v>142.30000000000001</v>
      </c>
      <c r="AW15" s="70">
        <v>141.9</v>
      </c>
      <c r="AX15" s="70">
        <v>141.30000000000001</v>
      </c>
      <c r="AY15" s="70">
        <v>120.8</v>
      </c>
      <c r="AZ15" s="70">
        <v>122.4</v>
      </c>
      <c r="BA15" s="70">
        <v>122.8</v>
      </c>
      <c r="BB15" s="70">
        <v>119.9</v>
      </c>
      <c r="BC15" s="70">
        <v>119.7</v>
      </c>
      <c r="BD15" s="70">
        <v>118.1</v>
      </c>
      <c r="BE15" s="70">
        <v>117.8</v>
      </c>
      <c r="BF15" s="70">
        <v>118.5</v>
      </c>
      <c r="BG15" s="70">
        <v>118.2</v>
      </c>
      <c r="BH15" s="70">
        <v>118.2</v>
      </c>
      <c r="BI15" s="70">
        <v>116.6</v>
      </c>
      <c r="BJ15" s="70">
        <v>115.9</v>
      </c>
      <c r="BK15" s="70">
        <v>117.8</v>
      </c>
      <c r="BL15" s="70">
        <v>110.6</v>
      </c>
      <c r="BM15" s="70">
        <v>106.3</v>
      </c>
      <c r="BN15" s="70">
        <v>106.8</v>
      </c>
      <c r="BO15" s="70">
        <v>106.7</v>
      </c>
      <c r="BP15" s="70">
        <v>104.2</v>
      </c>
      <c r="BQ15" s="70">
        <v>102.8</v>
      </c>
      <c r="BR15" s="70">
        <v>100.7</v>
      </c>
      <c r="BS15" s="70">
        <v>99.3</v>
      </c>
      <c r="BT15" s="70">
        <v>98.4</v>
      </c>
      <c r="BU15" s="70">
        <v>98.1</v>
      </c>
      <c r="BV15" s="70">
        <v>96.7</v>
      </c>
      <c r="BW15" s="70">
        <v>89.8</v>
      </c>
      <c r="BX15" s="70">
        <v>88.1</v>
      </c>
      <c r="BY15" s="70">
        <v>85.5</v>
      </c>
      <c r="BZ15" s="70">
        <v>87</v>
      </c>
      <c r="CA15" s="70">
        <v>86.3</v>
      </c>
      <c r="CB15" s="70">
        <v>86.6</v>
      </c>
      <c r="CC15" s="70">
        <v>87.1</v>
      </c>
      <c r="CD15" s="70">
        <v>87</v>
      </c>
      <c r="CE15" s="70">
        <v>86.7</v>
      </c>
      <c r="CF15" s="70">
        <v>86.7</v>
      </c>
      <c r="CG15" s="70">
        <v>86.5</v>
      </c>
      <c r="CH15" s="70">
        <v>86.8</v>
      </c>
      <c r="CI15" s="70">
        <v>77.8</v>
      </c>
      <c r="CJ15" s="70">
        <v>81.900000000000006</v>
      </c>
      <c r="CK15" s="70">
        <v>83.5</v>
      </c>
      <c r="CL15" s="70">
        <v>83.4</v>
      </c>
      <c r="CM15" s="70">
        <v>83.7</v>
      </c>
      <c r="CN15" s="70">
        <v>83.1</v>
      </c>
      <c r="CO15" s="70">
        <v>82.4</v>
      </c>
      <c r="CP15" s="70">
        <v>80.900000000000006</v>
      </c>
      <c r="CQ15" s="70">
        <v>80.599999999999994</v>
      </c>
      <c r="CR15" s="70">
        <v>80</v>
      </c>
      <c r="CS15" s="70">
        <v>79.8</v>
      </c>
      <c r="CT15" s="70">
        <v>79.400000000000006</v>
      </c>
      <c r="CU15" s="70">
        <v>68.2</v>
      </c>
      <c r="CV15" s="70">
        <v>74.3</v>
      </c>
      <c r="CW15" s="70">
        <v>75.8</v>
      </c>
      <c r="CX15" s="70">
        <v>75.5</v>
      </c>
      <c r="CY15" s="70">
        <v>75.099999999999994</v>
      </c>
      <c r="CZ15" s="70">
        <v>76.400000000000006</v>
      </c>
      <c r="DA15" s="70">
        <v>78.400000000000006</v>
      </c>
      <c r="DB15" s="70">
        <v>80.099999999999994</v>
      </c>
      <c r="DC15" s="70">
        <v>81.3</v>
      </c>
      <c r="DD15" s="70">
        <v>82.3</v>
      </c>
      <c r="DE15" s="70">
        <v>84.1</v>
      </c>
      <c r="DF15" s="70">
        <v>85.9</v>
      </c>
      <c r="DG15" s="70">
        <v>98</v>
      </c>
      <c r="DH15" s="70">
        <v>101.9</v>
      </c>
      <c r="DI15" s="70">
        <v>104.8</v>
      </c>
      <c r="DJ15" s="70">
        <v>103.9</v>
      </c>
      <c r="DK15" s="70">
        <v>103.2</v>
      </c>
      <c r="DL15" s="70">
        <v>102.1</v>
      </c>
      <c r="DM15" s="70">
        <v>100</v>
      </c>
      <c r="DN15" s="70">
        <v>100.3</v>
      </c>
      <c r="DO15" s="70">
        <v>100.9</v>
      </c>
      <c r="DP15" s="70">
        <v>101.2</v>
      </c>
      <c r="DQ15" s="70">
        <v>101.9</v>
      </c>
      <c r="DR15" s="70">
        <v>102</v>
      </c>
      <c r="DS15" s="70">
        <v>117.7</v>
      </c>
      <c r="DT15" s="70">
        <v>107.3</v>
      </c>
      <c r="DU15" s="70">
        <v>105.9</v>
      </c>
      <c r="DV15" s="70">
        <v>104.2</v>
      </c>
      <c r="DW15" s="70">
        <v>106.5</v>
      </c>
      <c r="DX15" s="70">
        <v>108.3</v>
      </c>
      <c r="DY15" s="70">
        <v>108.6</v>
      </c>
      <c r="DZ15" s="70">
        <v>108.9</v>
      </c>
      <c r="EA15" s="70">
        <v>107.9</v>
      </c>
      <c r="EB15" s="70">
        <v>107.6</v>
      </c>
      <c r="EC15" s="70">
        <v>107.3</v>
      </c>
      <c r="ED15" s="70">
        <v>107.9</v>
      </c>
      <c r="EE15" s="70">
        <v>123.5</v>
      </c>
      <c r="EF15" s="70">
        <v>114.8</v>
      </c>
      <c r="EG15" s="70">
        <v>108.8</v>
      </c>
      <c r="EH15" s="70">
        <v>108.2</v>
      </c>
      <c r="EI15" s="70">
        <v>108.2</v>
      </c>
      <c r="EJ15" s="70">
        <v>107.7</v>
      </c>
      <c r="EK15" s="70">
        <v>106.9</v>
      </c>
      <c r="EL15" s="70">
        <v>105.9</v>
      </c>
      <c r="EM15" s="70">
        <v>104.8</v>
      </c>
      <c r="EN15" s="70">
        <v>104.5</v>
      </c>
      <c r="EO15" s="70">
        <v>103.7</v>
      </c>
      <c r="EP15" s="70">
        <v>101.6</v>
      </c>
    </row>
    <row r="16" spans="1:146" ht="46.5" customHeight="1" x14ac:dyDescent="0.3">
      <c r="A16" s="126"/>
      <c r="B16" s="52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16" s="70">
        <v>110.1</v>
      </c>
      <c r="D16" s="70">
        <v>111.5</v>
      </c>
      <c r="E16" s="70">
        <v>109.2</v>
      </c>
      <c r="F16" s="70">
        <v>110.4</v>
      </c>
      <c r="G16" s="70">
        <v>109.1</v>
      </c>
      <c r="H16" s="70">
        <v>107.9</v>
      </c>
      <c r="I16" s="70">
        <v>108.1</v>
      </c>
      <c r="J16" s="70">
        <v>108.6</v>
      </c>
      <c r="K16" s="70">
        <v>108.8</v>
      </c>
      <c r="L16" s="70">
        <v>111.2</v>
      </c>
      <c r="M16" s="70">
        <v>112.6</v>
      </c>
      <c r="N16" s="70">
        <v>114.2</v>
      </c>
      <c r="O16" s="70">
        <v>124.9</v>
      </c>
      <c r="P16" s="70">
        <v>124.5</v>
      </c>
      <c r="Q16" s="70">
        <v>129.5</v>
      </c>
      <c r="R16" s="70">
        <v>126.1</v>
      </c>
      <c r="S16" s="70">
        <v>127</v>
      </c>
      <c r="T16" s="70">
        <v>126</v>
      </c>
      <c r="U16" s="70">
        <v>127.4</v>
      </c>
      <c r="V16" s="70">
        <v>127.7</v>
      </c>
      <c r="W16" s="70">
        <v>128.6</v>
      </c>
      <c r="X16" s="70">
        <v>127.4</v>
      </c>
      <c r="Y16" s="70">
        <v>123.7</v>
      </c>
      <c r="Z16" s="70">
        <v>119.9</v>
      </c>
      <c r="AA16" s="70">
        <v>67.599999999999994</v>
      </c>
      <c r="AB16" s="70">
        <v>70.8</v>
      </c>
      <c r="AC16" s="70">
        <v>69.7</v>
      </c>
      <c r="AD16" s="70">
        <v>71.599999999999994</v>
      </c>
      <c r="AE16" s="70">
        <v>70.3</v>
      </c>
      <c r="AF16" s="70">
        <v>71.2</v>
      </c>
      <c r="AG16" s="70">
        <v>70.8</v>
      </c>
      <c r="AH16" s="70">
        <v>70.099999999999994</v>
      </c>
      <c r="AI16" s="70">
        <v>71</v>
      </c>
      <c r="AJ16" s="70">
        <v>70.900000000000006</v>
      </c>
      <c r="AK16" s="70">
        <v>72.599999999999994</v>
      </c>
      <c r="AL16" s="70">
        <v>73.900000000000006</v>
      </c>
      <c r="AM16" s="70">
        <v>111.5</v>
      </c>
      <c r="AN16" s="70">
        <v>112.7</v>
      </c>
      <c r="AO16" s="70">
        <v>117.2</v>
      </c>
      <c r="AP16" s="70">
        <v>119.5</v>
      </c>
      <c r="AQ16" s="70">
        <v>122.4</v>
      </c>
      <c r="AR16" s="70">
        <v>121.2</v>
      </c>
      <c r="AS16" s="70">
        <v>120.8</v>
      </c>
      <c r="AT16" s="70">
        <v>122.2</v>
      </c>
      <c r="AU16" s="70">
        <v>120</v>
      </c>
      <c r="AV16" s="70">
        <v>119.3</v>
      </c>
      <c r="AW16" s="70">
        <v>119.7</v>
      </c>
      <c r="AX16" s="70">
        <v>119.7</v>
      </c>
      <c r="AY16" s="70">
        <v>139.6</v>
      </c>
      <c r="AZ16" s="70">
        <v>131</v>
      </c>
      <c r="BA16" s="70">
        <v>126.5</v>
      </c>
      <c r="BB16" s="70">
        <v>120.4</v>
      </c>
      <c r="BC16" s="73">
        <v>119.2</v>
      </c>
      <c r="BD16" s="70">
        <v>117.9</v>
      </c>
      <c r="BE16" s="70">
        <v>117.5</v>
      </c>
      <c r="BF16" s="70">
        <v>116.3</v>
      </c>
      <c r="BG16" s="70">
        <v>115.4</v>
      </c>
      <c r="BH16" s="70">
        <v>114.6</v>
      </c>
      <c r="BI16" s="70">
        <v>113.3</v>
      </c>
      <c r="BJ16" s="70">
        <v>113.7</v>
      </c>
      <c r="BK16" s="70">
        <v>92.7</v>
      </c>
      <c r="BL16" s="70">
        <v>97</v>
      </c>
      <c r="BM16" s="70">
        <v>95.1</v>
      </c>
      <c r="BN16" s="70">
        <v>97.9</v>
      </c>
      <c r="BO16" s="70">
        <v>101.2</v>
      </c>
      <c r="BP16" s="70">
        <v>102</v>
      </c>
      <c r="BQ16" s="70">
        <v>104.3</v>
      </c>
      <c r="BR16" s="70">
        <v>106.9</v>
      </c>
      <c r="BS16" s="70">
        <v>107.5</v>
      </c>
      <c r="BT16" s="70">
        <v>108.7</v>
      </c>
      <c r="BU16" s="70">
        <v>108.2</v>
      </c>
      <c r="BV16" s="70">
        <v>108</v>
      </c>
      <c r="BW16" s="70">
        <v>88.3</v>
      </c>
      <c r="BX16" s="70">
        <v>86.5</v>
      </c>
      <c r="BY16" s="70">
        <v>93.4</v>
      </c>
      <c r="BZ16" s="70">
        <v>92.8</v>
      </c>
      <c r="CA16" s="70">
        <v>91.5</v>
      </c>
      <c r="CB16" s="70">
        <v>89.9</v>
      </c>
      <c r="CC16" s="70">
        <v>89.1</v>
      </c>
      <c r="CD16" s="70">
        <v>89.1</v>
      </c>
      <c r="CE16" s="70">
        <v>89.4</v>
      </c>
      <c r="CF16" s="70">
        <v>90.4</v>
      </c>
      <c r="CG16" s="70">
        <v>91.4</v>
      </c>
      <c r="CH16" s="70">
        <v>92.1</v>
      </c>
      <c r="CI16" s="70">
        <v>98.3</v>
      </c>
      <c r="CJ16" s="70">
        <v>107.6</v>
      </c>
      <c r="CK16" s="70">
        <v>104</v>
      </c>
      <c r="CL16" s="70">
        <v>105.3</v>
      </c>
      <c r="CM16" s="70">
        <v>104.5</v>
      </c>
      <c r="CN16" s="70">
        <v>105.3</v>
      </c>
      <c r="CO16" s="70">
        <v>103</v>
      </c>
      <c r="CP16" s="70">
        <v>98.7</v>
      </c>
      <c r="CQ16" s="70">
        <v>96.9</v>
      </c>
      <c r="CR16" s="70">
        <v>94.3</v>
      </c>
      <c r="CS16" s="70">
        <v>93.9</v>
      </c>
      <c r="CT16" s="70">
        <v>93</v>
      </c>
      <c r="CU16" s="70">
        <v>77.2</v>
      </c>
      <c r="CV16" s="70">
        <v>74.900000000000006</v>
      </c>
      <c r="CW16" s="70">
        <v>72.099999999999994</v>
      </c>
      <c r="CX16" s="70">
        <v>72.8</v>
      </c>
      <c r="CY16" s="70">
        <v>72.400000000000006</v>
      </c>
      <c r="CZ16" s="70">
        <v>75.099999999999994</v>
      </c>
      <c r="DA16" s="70">
        <v>76.8</v>
      </c>
      <c r="DB16" s="70">
        <v>78.099999999999994</v>
      </c>
      <c r="DC16" s="70">
        <v>79.7</v>
      </c>
      <c r="DD16" s="70">
        <v>80.900000000000006</v>
      </c>
      <c r="DE16" s="70">
        <v>83.1</v>
      </c>
      <c r="DF16" s="70">
        <v>84.5</v>
      </c>
      <c r="DG16" s="70">
        <v>105.3</v>
      </c>
      <c r="DH16" s="70">
        <v>111.2</v>
      </c>
      <c r="DI16" s="70">
        <v>113.5</v>
      </c>
      <c r="DJ16" s="70">
        <v>111.2</v>
      </c>
      <c r="DK16" s="70">
        <v>110.7</v>
      </c>
      <c r="DL16" s="70">
        <v>105.8</v>
      </c>
      <c r="DM16" s="70">
        <v>104.1</v>
      </c>
      <c r="DN16" s="70">
        <v>106.1</v>
      </c>
      <c r="DO16" s="70">
        <v>105.4</v>
      </c>
      <c r="DP16" s="70">
        <v>103.8</v>
      </c>
      <c r="DQ16" s="70">
        <v>101.4</v>
      </c>
      <c r="DR16" s="70">
        <v>101.3</v>
      </c>
      <c r="DS16" s="70">
        <v>122</v>
      </c>
      <c r="DT16" s="70">
        <v>105.2</v>
      </c>
      <c r="DU16" s="70">
        <v>110.2</v>
      </c>
      <c r="DV16" s="70">
        <v>109.1</v>
      </c>
      <c r="DW16" s="70">
        <v>110.7</v>
      </c>
      <c r="DX16" s="70">
        <v>112.3</v>
      </c>
      <c r="DY16" s="70">
        <v>110.6</v>
      </c>
      <c r="DZ16" s="70">
        <v>110.1</v>
      </c>
      <c r="EA16" s="70">
        <v>110.2</v>
      </c>
      <c r="EB16" s="70">
        <v>111.7</v>
      </c>
      <c r="EC16" s="70">
        <v>110.7</v>
      </c>
      <c r="ED16" s="70">
        <v>111.1</v>
      </c>
      <c r="EE16" s="70">
        <v>108.6</v>
      </c>
      <c r="EF16" s="70">
        <v>114.1</v>
      </c>
      <c r="EG16" s="70">
        <v>102.3</v>
      </c>
      <c r="EH16" s="70">
        <v>102.1</v>
      </c>
      <c r="EI16" s="70">
        <v>103.2</v>
      </c>
      <c r="EJ16" s="70">
        <v>103.7</v>
      </c>
      <c r="EK16" s="70">
        <v>106.5</v>
      </c>
      <c r="EL16" s="70">
        <v>107.5</v>
      </c>
      <c r="EM16" s="70">
        <v>106.1</v>
      </c>
      <c r="EN16" s="70">
        <v>106.8</v>
      </c>
      <c r="EO16" s="70">
        <v>106.9</v>
      </c>
      <c r="EP16" s="70">
        <v>105.6</v>
      </c>
    </row>
    <row r="17" spans="1:146" ht="39" customHeight="1" thickBot="1" x14ac:dyDescent="0.35">
      <c r="A17" s="127"/>
      <c r="B17" s="58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17" s="21">
        <v>92.7</v>
      </c>
      <c r="D17" s="21">
        <v>94.5</v>
      </c>
      <c r="E17" s="21">
        <v>94.5</v>
      </c>
      <c r="F17" s="21">
        <v>96.2</v>
      </c>
      <c r="G17" s="21">
        <v>97.3</v>
      </c>
      <c r="H17" s="21">
        <v>98.3</v>
      </c>
      <c r="I17" s="21">
        <v>98.9</v>
      </c>
      <c r="J17" s="21">
        <v>99.4</v>
      </c>
      <c r="K17" s="21">
        <v>99.9</v>
      </c>
      <c r="L17" s="21">
        <v>100.5</v>
      </c>
      <c r="M17" s="21">
        <v>101</v>
      </c>
      <c r="N17" s="21">
        <v>101.3</v>
      </c>
      <c r="O17" s="21">
        <v>111</v>
      </c>
      <c r="P17" s="21">
        <v>107.1</v>
      </c>
      <c r="Q17" s="21">
        <v>104.9</v>
      </c>
      <c r="R17" s="21">
        <v>104.2</v>
      </c>
      <c r="S17" s="21">
        <v>103.2</v>
      </c>
      <c r="T17" s="21">
        <v>102.9</v>
      </c>
      <c r="U17" s="21">
        <v>102.8</v>
      </c>
      <c r="V17" s="21">
        <v>102.8</v>
      </c>
      <c r="W17" s="21">
        <v>102.9</v>
      </c>
      <c r="X17" s="21">
        <v>101.1</v>
      </c>
      <c r="Y17" s="21">
        <v>98.7</v>
      </c>
      <c r="Z17" s="21">
        <v>97.3</v>
      </c>
      <c r="AA17" s="21">
        <v>83.4</v>
      </c>
      <c r="AB17" s="21">
        <v>82.7</v>
      </c>
      <c r="AC17" s="21">
        <v>84.3</v>
      </c>
      <c r="AD17" s="21">
        <v>83</v>
      </c>
      <c r="AE17" s="21">
        <v>82.1</v>
      </c>
      <c r="AF17" s="21">
        <v>81.8</v>
      </c>
      <c r="AG17" s="21">
        <v>82</v>
      </c>
      <c r="AH17" s="21">
        <v>81.900000000000006</v>
      </c>
      <c r="AI17" s="21">
        <v>82.3</v>
      </c>
      <c r="AJ17" s="21">
        <v>84</v>
      </c>
      <c r="AK17" s="21">
        <v>86</v>
      </c>
      <c r="AL17" s="21">
        <v>87.9</v>
      </c>
      <c r="AM17" s="21">
        <v>114.5</v>
      </c>
      <c r="AN17" s="21">
        <v>116.8</v>
      </c>
      <c r="AO17" s="21">
        <v>114.3</v>
      </c>
      <c r="AP17" s="21">
        <v>114.1</v>
      </c>
      <c r="AQ17" s="21">
        <v>113.4</v>
      </c>
      <c r="AR17" s="21">
        <v>112.7</v>
      </c>
      <c r="AS17" s="21">
        <v>111.6</v>
      </c>
      <c r="AT17" s="21">
        <v>111.6</v>
      </c>
      <c r="AU17" s="21">
        <v>110.8</v>
      </c>
      <c r="AV17" s="21">
        <v>111.1</v>
      </c>
      <c r="AW17" s="21">
        <v>110</v>
      </c>
      <c r="AX17" s="21">
        <v>109.7</v>
      </c>
      <c r="AY17" s="21">
        <v>97.3</v>
      </c>
      <c r="AZ17" s="21">
        <v>100.3</v>
      </c>
      <c r="BA17" s="21">
        <v>103.3</v>
      </c>
      <c r="BB17" s="21">
        <v>104.4</v>
      </c>
      <c r="BC17" s="21">
        <v>104.7</v>
      </c>
      <c r="BD17" s="21">
        <v>104.8</v>
      </c>
      <c r="BE17" s="21">
        <v>105.1</v>
      </c>
      <c r="BF17" s="21">
        <v>104.8</v>
      </c>
      <c r="BG17" s="21">
        <v>104.3</v>
      </c>
      <c r="BH17" s="21">
        <v>103.8</v>
      </c>
      <c r="BI17" s="21">
        <v>104.6</v>
      </c>
      <c r="BJ17" s="21">
        <v>103.6</v>
      </c>
      <c r="BK17" s="21">
        <v>100.3</v>
      </c>
      <c r="BL17" s="21">
        <v>105.4</v>
      </c>
      <c r="BM17" s="21">
        <v>103.3</v>
      </c>
      <c r="BN17" s="21">
        <v>102</v>
      </c>
      <c r="BO17" s="21">
        <v>102.4</v>
      </c>
      <c r="BP17" s="21">
        <v>102.9</v>
      </c>
      <c r="BQ17" s="21">
        <v>103.6</v>
      </c>
      <c r="BR17" s="21">
        <v>103.8</v>
      </c>
      <c r="BS17" s="21">
        <v>103.8</v>
      </c>
      <c r="BT17" s="21">
        <v>102.8</v>
      </c>
      <c r="BU17" s="21">
        <v>101.6</v>
      </c>
      <c r="BV17" s="21">
        <v>102</v>
      </c>
      <c r="BW17" s="21">
        <v>99.3</v>
      </c>
      <c r="BX17" s="21">
        <v>90.9</v>
      </c>
      <c r="BY17" s="21">
        <v>93.9</v>
      </c>
      <c r="BZ17" s="21">
        <v>95.5</v>
      </c>
      <c r="CA17" s="21">
        <v>95.6</v>
      </c>
      <c r="CB17" s="21">
        <v>96.1</v>
      </c>
      <c r="CC17" s="21">
        <v>96.5</v>
      </c>
      <c r="CD17" s="21">
        <v>96.7</v>
      </c>
      <c r="CE17" s="21">
        <v>97.4</v>
      </c>
      <c r="CF17" s="21">
        <v>98.5</v>
      </c>
      <c r="CG17" s="21">
        <v>98.7</v>
      </c>
      <c r="CH17" s="21">
        <v>98.6</v>
      </c>
      <c r="CI17" s="21">
        <v>99.3</v>
      </c>
      <c r="CJ17" s="21">
        <v>101</v>
      </c>
      <c r="CK17" s="21">
        <v>97.6</v>
      </c>
      <c r="CL17" s="21">
        <v>98.4</v>
      </c>
      <c r="CM17" s="21">
        <v>99.8</v>
      </c>
      <c r="CN17" s="21">
        <v>99.6</v>
      </c>
      <c r="CO17" s="21">
        <v>98.6</v>
      </c>
      <c r="CP17" s="21">
        <v>97.1</v>
      </c>
      <c r="CQ17" s="21">
        <v>95.5</v>
      </c>
      <c r="CR17" s="21">
        <v>94.2</v>
      </c>
      <c r="CS17" s="21">
        <v>93.9</v>
      </c>
      <c r="CT17" s="21">
        <v>93.4</v>
      </c>
      <c r="CU17" s="21">
        <v>84.6</v>
      </c>
      <c r="CV17" s="21">
        <v>83</v>
      </c>
      <c r="CW17" s="21">
        <v>84.8</v>
      </c>
      <c r="CX17" s="21">
        <v>84.9</v>
      </c>
      <c r="CY17" s="21">
        <v>84.7</v>
      </c>
      <c r="CZ17" s="21">
        <v>84.7</v>
      </c>
      <c r="DA17" s="21">
        <v>84.9</v>
      </c>
      <c r="DB17" s="21">
        <v>85.8</v>
      </c>
      <c r="DC17" s="21">
        <v>86.6</v>
      </c>
      <c r="DD17" s="21">
        <v>87.4</v>
      </c>
      <c r="DE17" s="21">
        <v>87.8</v>
      </c>
      <c r="DF17" s="21">
        <v>88</v>
      </c>
      <c r="DG17" s="21">
        <v>102.7</v>
      </c>
      <c r="DH17" s="21">
        <v>102.4</v>
      </c>
      <c r="DI17" s="21">
        <v>101</v>
      </c>
      <c r="DJ17" s="21">
        <v>99.6</v>
      </c>
      <c r="DK17" s="21">
        <v>99.4</v>
      </c>
      <c r="DL17" s="21">
        <v>99.5</v>
      </c>
      <c r="DM17" s="21">
        <v>100.3</v>
      </c>
      <c r="DN17" s="21">
        <v>100.8</v>
      </c>
      <c r="DO17" s="21">
        <v>101.2</v>
      </c>
      <c r="DP17" s="21">
        <v>101.5</v>
      </c>
      <c r="DQ17" s="21">
        <v>101.7</v>
      </c>
      <c r="DR17" s="21">
        <v>102.5</v>
      </c>
      <c r="DS17" s="21">
        <v>102.3</v>
      </c>
      <c r="DT17" s="21">
        <v>102.1</v>
      </c>
      <c r="DU17" s="21">
        <v>97.1</v>
      </c>
      <c r="DV17" s="21">
        <v>96</v>
      </c>
      <c r="DW17" s="21">
        <v>95.2</v>
      </c>
      <c r="DX17" s="21">
        <v>94.6</v>
      </c>
      <c r="DY17" s="21">
        <v>93.8</v>
      </c>
      <c r="DZ17" s="21">
        <v>94.3</v>
      </c>
      <c r="EA17" s="21">
        <v>94.6</v>
      </c>
      <c r="EB17" s="21">
        <v>94.4</v>
      </c>
      <c r="EC17" s="21">
        <v>94.3</v>
      </c>
      <c r="ED17" s="21">
        <v>93.5</v>
      </c>
      <c r="EE17" s="21">
        <v>91.6</v>
      </c>
      <c r="EF17" s="21">
        <v>93.7</v>
      </c>
      <c r="EG17" s="21">
        <v>102</v>
      </c>
      <c r="EH17" s="21">
        <v>103.3</v>
      </c>
      <c r="EI17" s="21">
        <v>104.2</v>
      </c>
      <c r="EJ17" s="21">
        <v>104.3</v>
      </c>
      <c r="EK17" s="21">
        <v>104.3</v>
      </c>
      <c r="EL17" s="21">
        <v>103.2</v>
      </c>
      <c r="EM17" s="21">
        <v>102.6</v>
      </c>
      <c r="EN17" s="21">
        <v>102</v>
      </c>
      <c r="EO17" s="21">
        <v>102</v>
      </c>
      <c r="EP17" s="21">
        <v>102.8</v>
      </c>
    </row>
    <row r="18" spans="1:146" ht="16.2" thickTop="1" x14ac:dyDescent="0.3">
      <c r="A18" s="128" t="str">
        <f>IF('0'!A1=1,"РЕГІОНИ","OBLAST")</f>
        <v>РЕГІОНИ</v>
      </c>
      <c r="B18" s="59" t="str">
        <f>IF('0'!A1=1,"АР Крим","AR Crimea")</f>
        <v>АР Крим</v>
      </c>
      <c r="C18" s="70" t="s">
        <v>0</v>
      </c>
      <c r="D18" s="70" t="s">
        <v>0</v>
      </c>
      <c r="E18" s="70" t="s">
        <v>0</v>
      </c>
      <c r="F18" s="70" t="s">
        <v>0</v>
      </c>
      <c r="G18" s="70" t="s">
        <v>0</v>
      </c>
      <c r="H18" s="70" t="s">
        <v>0</v>
      </c>
      <c r="I18" s="70" t="s">
        <v>0</v>
      </c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70" t="s">
        <v>0</v>
      </c>
      <c r="Q18" s="70" t="s">
        <v>0</v>
      </c>
      <c r="R18" s="70" t="s">
        <v>0</v>
      </c>
      <c r="S18" s="70" t="s">
        <v>0</v>
      </c>
      <c r="T18" s="70" t="s">
        <v>0</v>
      </c>
      <c r="U18" s="70" t="s">
        <v>0</v>
      </c>
      <c r="V18" s="70" t="s">
        <v>0</v>
      </c>
      <c r="W18" s="70" t="s">
        <v>0</v>
      </c>
      <c r="X18" s="70" t="s">
        <v>0</v>
      </c>
      <c r="Y18" s="70" t="s">
        <v>0</v>
      </c>
      <c r="Z18" s="70" t="s">
        <v>0</v>
      </c>
      <c r="AA18" s="70" t="s">
        <v>0</v>
      </c>
      <c r="AB18" s="70" t="s">
        <v>0</v>
      </c>
      <c r="AC18" s="70" t="s">
        <v>0</v>
      </c>
      <c r="AD18" s="70" t="s">
        <v>0</v>
      </c>
      <c r="AE18" s="70" t="s">
        <v>0</v>
      </c>
      <c r="AF18" s="70" t="s">
        <v>0</v>
      </c>
      <c r="AG18" s="70" t="s">
        <v>0</v>
      </c>
      <c r="AH18" s="70" t="s">
        <v>0</v>
      </c>
      <c r="AI18" s="70" t="s">
        <v>0</v>
      </c>
      <c r="AJ18" s="70" t="s">
        <v>0</v>
      </c>
      <c r="AK18" s="70" t="s">
        <v>0</v>
      </c>
      <c r="AL18" s="70" t="s">
        <v>0</v>
      </c>
      <c r="AM18" s="70" t="s">
        <v>0</v>
      </c>
      <c r="AN18" s="70" t="s">
        <v>0</v>
      </c>
      <c r="AO18" s="70" t="s">
        <v>0</v>
      </c>
      <c r="AP18" s="70" t="s">
        <v>0</v>
      </c>
      <c r="AQ18" s="70" t="s">
        <v>0</v>
      </c>
      <c r="AR18" s="70" t="s">
        <v>0</v>
      </c>
      <c r="AS18" s="70" t="s">
        <v>0</v>
      </c>
      <c r="AT18" s="70" t="s">
        <v>0</v>
      </c>
      <c r="AU18" s="70" t="s">
        <v>0</v>
      </c>
      <c r="AV18" s="70" t="s">
        <v>0</v>
      </c>
      <c r="AW18" s="70" t="s">
        <v>0</v>
      </c>
      <c r="AX18" s="70" t="s">
        <v>0</v>
      </c>
      <c r="AY18" s="70" t="s">
        <v>0</v>
      </c>
      <c r="AZ18" s="70" t="s">
        <v>0</v>
      </c>
      <c r="BA18" s="70" t="s">
        <v>0</v>
      </c>
      <c r="BB18" s="70" t="s">
        <v>0</v>
      </c>
      <c r="BC18" s="70" t="s">
        <v>0</v>
      </c>
      <c r="BD18" s="70" t="s">
        <v>0</v>
      </c>
      <c r="BE18" s="70" t="s">
        <v>0</v>
      </c>
      <c r="BF18" s="70" t="s">
        <v>0</v>
      </c>
      <c r="BG18" s="70" t="s">
        <v>0</v>
      </c>
      <c r="BH18" s="70" t="s">
        <v>0</v>
      </c>
      <c r="BI18" s="70" t="s">
        <v>0</v>
      </c>
      <c r="BJ18" s="70" t="s">
        <v>0</v>
      </c>
      <c r="BK18" s="70" t="s">
        <v>0</v>
      </c>
      <c r="BL18" s="70" t="s">
        <v>0</v>
      </c>
      <c r="BM18" s="70" t="s">
        <v>0</v>
      </c>
      <c r="BN18" s="70" t="s">
        <v>0</v>
      </c>
      <c r="BO18" s="70" t="s">
        <v>0</v>
      </c>
      <c r="BP18" s="70" t="s">
        <v>0</v>
      </c>
      <c r="BQ18" s="70" t="s">
        <v>0</v>
      </c>
      <c r="BR18" s="70" t="s">
        <v>0</v>
      </c>
      <c r="BS18" s="70" t="s">
        <v>0</v>
      </c>
      <c r="BT18" s="70" t="s">
        <v>0</v>
      </c>
      <c r="BU18" s="70" t="s">
        <v>0</v>
      </c>
      <c r="BV18" s="70" t="s">
        <v>0</v>
      </c>
      <c r="BW18" s="70">
        <v>94.7</v>
      </c>
      <c r="BX18" s="70">
        <v>97.6</v>
      </c>
      <c r="BY18" s="70">
        <v>97.4</v>
      </c>
      <c r="BZ18" s="70">
        <v>102.6</v>
      </c>
      <c r="CA18" s="70">
        <v>102.8</v>
      </c>
      <c r="CB18" s="70">
        <v>101.9</v>
      </c>
      <c r="CC18" s="70">
        <v>101.4</v>
      </c>
      <c r="CD18" s="70">
        <v>100.4</v>
      </c>
      <c r="CE18" s="70">
        <v>100.2</v>
      </c>
      <c r="CF18" s="70">
        <v>100.3</v>
      </c>
      <c r="CG18" s="70">
        <v>100.1</v>
      </c>
      <c r="CH18" s="70">
        <v>100.8</v>
      </c>
      <c r="CI18" s="74" t="s">
        <v>0</v>
      </c>
      <c r="CJ18" s="74" t="s">
        <v>0</v>
      </c>
      <c r="CK18" s="74" t="s">
        <v>0</v>
      </c>
      <c r="CL18" s="74" t="s">
        <v>0</v>
      </c>
      <c r="CM18" s="74" t="s">
        <v>0</v>
      </c>
      <c r="CN18" s="74" t="s">
        <v>0</v>
      </c>
      <c r="CO18" s="74" t="s">
        <v>0</v>
      </c>
      <c r="CP18" s="74" t="s">
        <v>0</v>
      </c>
      <c r="CQ18" s="74" t="s">
        <v>0</v>
      </c>
      <c r="CR18" s="74" t="s">
        <v>0</v>
      </c>
      <c r="CS18" s="74" t="s">
        <v>0</v>
      </c>
      <c r="CT18" s="74" t="s">
        <v>0</v>
      </c>
      <c r="CU18" s="74" t="s">
        <v>0</v>
      </c>
      <c r="CV18" s="70" t="s">
        <v>0</v>
      </c>
      <c r="CW18" s="70" t="s">
        <v>0</v>
      </c>
      <c r="CX18" s="70" t="s">
        <v>0</v>
      </c>
      <c r="CY18" s="70" t="s">
        <v>0</v>
      </c>
      <c r="CZ18" s="70" t="s">
        <v>0</v>
      </c>
      <c r="DA18" s="70" t="s">
        <v>0</v>
      </c>
      <c r="DB18" s="70" t="s">
        <v>0</v>
      </c>
      <c r="DC18" s="70" t="s">
        <v>0</v>
      </c>
      <c r="DD18" s="70" t="s">
        <v>0</v>
      </c>
      <c r="DE18" s="70" t="s">
        <v>0</v>
      </c>
      <c r="DF18" s="70" t="s">
        <v>0</v>
      </c>
      <c r="DG18" s="70" t="s">
        <v>0</v>
      </c>
      <c r="DH18" s="70" t="s">
        <v>0</v>
      </c>
      <c r="DI18" s="70" t="s">
        <v>0</v>
      </c>
      <c r="DJ18" s="70" t="s">
        <v>0</v>
      </c>
      <c r="DK18" s="70" t="s">
        <v>0</v>
      </c>
      <c r="DL18" s="70" t="s">
        <v>0</v>
      </c>
      <c r="DM18" s="70" t="s">
        <v>0</v>
      </c>
      <c r="DN18" s="70" t="s">
        <v>0</v>
      </c>
      <c r="DO18" s="70" t="s">
        <v>0</v>
      </c>
      <c r="DP18" s="70" t="s">
        <v>0</v>
      </c>
      <c r="DQ18" s="70" t="s">
        <v>0</v>
      </c>
      <c r="DR18" s="70" t="s">
        <v>0</v>
      </c>
      <c r="DS18" s="70" t="s">
        <v>0</v>
      </c>
      <c r="DT18" s="70" t="s">
        <v>0</v>
      </c>
      <c r="DU18" s="70" t="s">
        <v>0</v>
      </c>
      <c r="DV18" s="70" t="s">
        <v>0</v>
      </c>
      <c r="DW18" s="70" t="s">
        <v>0</v>
      </c>
      <c r="DX18" s="70" t="s">
        <v>0</v>
      </c>
      <c r="DY18" s="70" t="s">
        <v>0</v>
      </c>
      <c r="DZ18" s="70" t="s">
        <v>0</v>
      </c>
      <c r="EA18" s="70" t="s">
        <v>0</v>
      </c>
      <c r="EB18" s="70" t="s">
        <v>0</v>
      </c>
      <c r="EC18" s="70" t="s">
        <v>0</v>
      </c>
      <c r="ED18" s="70" t="s">
        <v>0</v>
      </c>
      <c r="EE18" s="70" t="s">
        <v>0</v>
      </c>
      <c r="EF18" s="70" t="s">
        <v>0</v>
      </c>
      <c r="EG18" s="70" t="s">
        <v>0</v>
      </c>
      <c r="EH18" s="70" t="s">
        <v>0</v>
      </c>
      <c r="EI18" s="70" t="s">
        <v>0</v>
      </c>
      <c r="EJ18" s="70" t="s">
        <v>0</v>
      </c>
      <c r="EK18" s="70" t="s">
        <v>0</v>
      </c>
      <c r="EL18" s="70" t="s">
        <v>0</v>
      </c>
      <c r="EM18" s="70" t="s">
        <v>0</v>
      </c>
      <c r="EN18" s="70" t="s">
        <v>0</v>
      </c>
      <c r="EO18" s="70" t="s">
        <v>0</v>
      </c>
      <c r="EP18" s="70" t="s">
        <v>0</v>
      </c>
    </row>
    <row r="19" spans="1:146" ht="17.25" customHeight="1" x14ac:dyDescent="0.3">
      <c r="A19" s="129"/>
      <c r="B19" s="59" t="str">
        <f>IF('0'!A1=1,"Вінницька","Vinnitsa")</f>
        <v>Вінницька</v>
      </c>
      <c r="C19" s="70" t="s">
        <v>0</v>
      </c>
      <c r="D19" s="70" t="s">
        <v>0</v>
      </c>
      <c r="E19" s="70" t="s">
        <v>0</v>
      </c>
      <c r="F19" s="70" t="s">
        <v>0</v>
      </c>
      <c r="G19" s="70" t="s">
        <v>0</v>
      </c>
      <c r="H19" s="70" t="s">
        <v>0</v>
      </c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 t="s">
        <v>0</v>
      </c>
      <c r="O19" s="70" t="s">
        <v>0</v>
      </c>
      <c r="P19" s="70" t="s">
        <v>0</v>
      </c>
      <c r="Q19" s="70" t="s">
        <v>0</v>
      </c>
      <c r="R19" s="70" t="s">
        <v>0</v>
      </c>
      <c r="S19" s="70" t="s">
        <v>0</v>
      </c>
      <c r="T19" s="70" t="s">
        <v>0</v>
      </c>
      <c r="U19" s="70" t="s">
        <v>0</v>
      </c>
      <c r="V19" s="70" t="s">
        <v>0</v>
      </c>
      <c r="W19" s="70" t="s">
        <v>0</v>
      </c>
      <c r="X19" s="70" t="s">
        <v>0</v>
      </c>
      <c r="Y19" s="70" t="s">
        <v>0</v>
      </c>
      <c r="Z19" s="70" t="s">
        <v>0</v>
      </c>
      <c r="AA19" s="70" t="s">
        <v>0</v>
      </c>
      <c r="AB19" s="70" t="s">
        <v>0</v>
      </c>
      <c r="AC19" s="70" t="s">
        <v>0</v>
      </c>
      <c r="AD19" s="70" t="s">
        <v>0</v>
      </c>
      <c r="AE19" s="70" t="s">
        <v>0</v>
      </c>
      <c r="AF19" s="70" t="s">
        <v>0</v>
      </c>
      <c r="AG19" s="70" t="s">
        <v>0</v>
      </c>
      <c r="AH19" s="70" t="s">
        <v>0</v>
      </c>
      <c r="AI19" s="70" t="s">
        <v>0</v>
      </c>
      <c r="AJ19" s="70" t="s">
        <v>0</v>
      </c>
      <c r="AK19" s="70" t="s">
        <v>0</v>
      </c>
      <c r="AL19" s="70" t="s">
        <v>0</v>
      </c>
      <c r="AM19" s="70" t="s">
        <v>0</v>
      </c>
      <c r="AN19" s="70" t="s">
        <v>0</v>
      </c>
      <c r="AO19" s="70" t="s">
        <v>0</v>
      </c>
      <c r="AP19" s="70" t="s">
        <v>0</v>
      </c>
      <c r="AQ19" s="70" t="s">
        <v>0</v>
      </c>
      <c r="AR19" s="70" t="s">
        <v>0</v>
      </c>
      <c r="AS19" s="70" t="s">
        <v>0</v>
      </c>
      <c r="AT19" s="70" t="s">
        <v>0</v>
      </c>
      <c r="AU19" s="70" t="s">
        <v>0</v>
      </c>
      <c r="AV19" s="70" t="s">
        <v>0</v>
      </c>
      <c r="AW19" s="70" t="s">
        <v>0</v>
      </c>
      <c r="AX19" s="70" t="s">
        <v>0</v>
      </c>
      <c r="AY19" s="70" t="s">
        <v>0</v>
      </c>
      <c r="AZ19" s="70" t="s">
        <v>0</v>
      </c>
      <c r="BA19" s="70" t="s">
        <v>0</v>
      </c>
      <c r="BB19" s="70" t="s">
        <v>0</v>
      </c>
      <c r="BC19" s="70" t="s">
        <v>0</v>
      </c>
      <c r="BD19" s="70" t="s">
        <v>0</v>
      </c>
      <c r="BE19" s="70" t="s">
        <v>0</v>
      </c>
      <c r="BF19" s="70" t="s">
        <v>0</v>
      </c>
      <c r="BG19" s="70" t="s">
        <v>0</v>
      </c>
      <c r="BH19" s="70" t="s">
        <v>0</v>
      </c>
      <c r="BI19" s="70" t="s">
        <v>0</v>
      </c>
      <c r="BJ19" s="70" t="s">
        <v>0</v>
      </c>
      <c r="BK19" s="70" t="s">
        <v>0</v>
      </c>
      <c r="BL19" s="70" t="s">
        <v>0</v>
      </c>
      <c r="BM19" s="70" t="s">
        <v>0</v>
      </c>
      <c r="BN19" s="70" t="s">
        <v>0</v>
      </c>
      <c r="BO19" s="70" t="s">
        <v>0</v>
      </c>
      <c r="BP19" s="70" t="s">
        <v>0</v>
      </c>
      <c r="BQ19" s="70" t="s">
        <v>0</v>
      </c>
      <c r="BR19" s="70" t="s">
        <v>0</v>
      </c>
      <c r="BS19" s="70" t="s">
        <v>0</v>
      </c>
      <c r="BT19" s="70" t="s">
        <v>0</v>
      </c>
      <c r="BU19" s="70" t="s">
        <v>0</v>
      </c>
      <c r="BV19" s="70" t="s">
        <v>0</v>
      </c>
      <c r="BW19" s="70">
        <v>107.7</v>
      </c>
      <c r="BX19" s="70">
        <v>107.7</v>
      </c>
      <c r="BY19" s="70">
        <v>109.2</v>
      </c>
      <c r="BZ19" s="70">
        <v>113.2</v>
      </c>
      <c r="CA19" s="70">
        <v>112.2</v>
      </c>
      <c r="CB19" s="70">
        <v>114.8</v>
      </c>
      <c r="CC19" s="70">
        <v>115.9</v>
      </c>
      <c r="CD19" s="70">
        <v>114.3</v>
      </c>
      <c r="CE19" s="70">
        <v>113.1</v>
      </c>
      <c r="CF19" s="70">
        <v>110.7</v>
      </c>
      <c r="CG19" s="70">
        <v>110.7</v>
      </c>
      <c r="CH19" s="70">
        <v>110.4</v>
      </c>
      <c r="CI19" s="70">
        <v>111</v>
      </c>
      <c r="CJ19" s="70">
        <v>107.3</v>
      </c>
      <c r="CK19" s="70">
        <v>99</v>
      </c>
      <c r="CL19" s="70">
        <v>97.5</v>
      </c>
      <c r="CM19" s="70">
        <v>101.1</v>
      </c>
      <c r="CN19" s="70">
        <v>99.5</v>
      </c>
      <c r="CO19" s="70">
        <v>96.4</v>
      </c>
      <c r="CP19" s="70">
        <v>97.7</v>
      </c>
      <c r="CQ19" s="70">
        <v>100.9</v>
      </c>
      <c r="CR19" s="70">
        <v>102.6</v>
      </c>
      <c r="CS19" s="70">
        <v>104.4</v>
      </c>
      <c r="CT19" s="70">
        <v>105.4</v>
      </c>
      <c r="CU19" s="70">
        <v>100.5</v>
      </c>
      <c r="CV19" s="70">
        <v>109</v>
      </c>
      <c r="CW19" s="70">
        <v>115.7</v>
      </c>
      <c r="CX19" s="70">
        <v>113.7</v>
      </c>
      <c r="CY19" s="70">
        <v>110.6</v>
      </c>
      <c r="CZ19" s="70">
        <v>107.7</v>
      </c>
      <c r="DA19" s="70">
        <v>112.4</v>
      </c>
      <c r="DB19" s="70">
        <v>113</v>
      </c>
      <c r="DC19" s="70">
        <v>109.1</v>
      </c>
      <c r="DD19" s="70">
        <v>106.8</v>
      </c>
      <c r="DE19" s="70">
        <v>104.5</v>
      </c>
      <c r="DF19" s="70">
        <v>104</v>
      </c>
      <c r="DG19" s="70">
        <v>97.6</v>
      </c>
      <c r="DH19" s="70">
        <v>95.1</v>
      </c>
      <c r="DI19" s="70">
        <v>92.3</v>
      </c>
      <c r="DJ19" s="70">
        <v>93.4</v>
      </c>
      <c r="DK19" s="70">
        <v>96.4</v>
      </c>
      <c r="DL19" s="70">
        <v>99.1</v>
      </c>
      <c r="DM19" s="70">
        <v>99.7</v>
      </c>
      <c r="DN19" s="70">
        <v>100.6</v>
      </c>
      <c r="DO19" s="70">
        <v>102.6</v>
      </c>
      <c r="DP19" s="70">
        <v>102.3</v>
      </c>
      <c r="DQ19" s="70">
        <v>103.7</v>
      </c>
      <c r="DR19" s="70">
        <v>105.3</v>
      </c>
      <c r="DS19" s="70">
        <v>126.1</v>
      </c>
      <c r="DT19" s="70">
        <v>118.5</v>
      </c>
      <c r="DU19" s="70">
        <v>117.6</v>
      </c>
      <c r="DV19" s="70">
        <v>117.9</v>
      </c>
      <c r="DW19" s="70">
        <v>114.2</v>
      </c>
      <c r="DX19" s="70">
        <v>112.4</v>
      </c>
      <c r="DY19" s="70">
        <v>110.2</v>
      </c>
      <c r="DZ19" s="70">
        <v>109.5</v>
      </c>
      <c r="EA19" s="70">
        <v>109</v>
      </c>
      <c r="EB19" s="70">
        <v>109.3</v>
      </c>
      <c r="EC19" s="70">
        <v>108.8</v>
      </c>
      <c r="ED19" s="70">
        <v>108.2</v>
      </c>
      <c r="EE19" s="70">
        <v>98.6</v>
      </c>
      <c r="EF19" s="70">
        <v>98.3</v>
      </c>
      <c r="EG19" s="70">
        <v>97.8</v>
      </c>
      <c r="EH19" s="70">
        <v>95.2</v>
      </c>
      <c r="EI19" s="70">
        <v>96.8</v>
      </c>
      <c r="EJ19" s="70">
        <v>97.2</v>
      </c>
      <c r="EK19" s="70">
        <v>97.9</v>
      </c>
      <c r="EL19" s="70">
        <v>97.4</v>
      </c>
      <c r="EM19" s="70">
        <v>97.4</v>
      </c>
      <c r="EN19" s="70">
        <v>97.8</v>
      </c>
      <c r="EO19" s="70">
        <v>98.6</v>
      </c>
      <c r="EP19" s="70">
        <v>99.2</v>
      </c>
    </row>
    <row r="20" spans="1:146" ht="17.25" customHeight="1" x14ac:dyDescent="0.3">
      <c r="A20" s="129"/>
      <c r="B20" s="59" t="str">
        <f>IF('0'!A1=1,"Волинська","Volyn")</f>
        <v>Волинська</v>
      </c>
      <c r="C20" s="70" t="s">
        <v>0</v>
      </c>
      <c r="D20" s="70" t="s">
        <v>0</v>
      </c>
      <c r="E20" s="70" t="s">
        <v>0</v>
      </c>
      <c r="F20" s="70" t="s">
        <v>0</v>
      </c>
      <c r="G20" s="70" t="s">
        <v>0</v>
      </c>
      <c r="H20" s="70" t="s">
        <v>0</v>
      </c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 t="s">
        <v>0</v>
      </c>
      <c r="O20" s="70" t="s">
        <v>0</v>
      </c>
      <c r="P20" s="70" t="s">
        <v>0</v>
      </c>
      <c r="Q20" s="70" t="s">
        <v>0</v>
      </c>
      <c r="R20" s="70" t="s">
        <v>0</v>
      </c>
      <c r="S20" s="70" t="s">
        <v>0</v>
      </c>
      <c r="T20" s="70" t="s">
        <v>0</v>
      </c>
      <c r="U20" s="70" t="s">
        <v>0</v>
      </c>
      <c r="V20" s="70" t="s">
        <v>0</v>
      </c>
      <c r="W20" s="70" t="s">
        <v>0</v>
      </c>
      <c r="X20" s="70" t="s">
        <v>0</v>
      </c>
      <c r="Y20" s="70" t="s">
        <v>0</v>
      </c>
      <c r="Z20" s="70" t="s">
        <v>0</v>
      </c>
      <c r="AA20" s="70" t="s">
        <v>0</v>
      </c>
      <c r="AB20" s="70" t="s">
        <v>0</v>
      </c>
      <c r="AC20" s="70" t="s">
        <v>0</v>
      </c>
      <c r="AD20" s="70" t="s">
        <v>0</v>
      </c>
      <c r="AE20" s="70" t="s">
        <v>0</v>
      </c>
      <c r="AF20" s="70" t="s">
        <v>0</v>
      </c>
      <c r="AG20" s="70" t="s">
        <v>0</v>
      </c>
      <c r="AH20" s="70" t="s">
        <v>0</v>
      </c>
      <c r="AI20" s="70" t="s">
        <v>0</v>
      </c>
      <c r="AJ20" s="70" t="s">
        <v>0</v>
      </c>
      <c r="AK20" s="70" t="s">
        <v>0</v>
      </c>
      <c r="AL20" s="70" t="s">
        <v>0</v>
      </c>
      <c r="AM20" s="70" t="s">
        <v>0</v>
      </c>
      <c r="AN20" s="70" t="s">
        <v>0</v>
      </c>
      <c r="AO20" s="70" t="s">
        <v>0</v>
      </c>
      <c r="AP20" s="70" t="s">
        <v>0</v>
      </c>
      <c r="AQ20" s="70" t="s">
        <v>0</v>
      </c>
      <c r="AR20" s="70" t="s">
        <v>0</v>
      </c>
      <c r="AS20" s="70" t="s">
        <v>0</v>
      </c>
      <c r="AT20" s="70" t="s">
        <v>0</v>
      </c>
      <c r="AU20" s="70" t="s">
        <v>0</v>
      </c>
      <c r="AV20" s="70" t="s">
        <v>0</v>
      </c>
      <c r="AW20" s="70" t="s">
        <v>0</v>
      </c>
      <c r="AX20" s="70" t="s">
        <v>0</v>
      </c>
      <c r="AY20" s="70" t="s">
        <v>0</v>
      </c>
      <c r="AZ20" s="70" t="s">
        <v>0</v>
      </c>
      <c r="BA20" s="70" t="s">
        <v>0</v>
      </c>
      <c r="BB20" s="70" t="s">
        <v>0</v>
      </c>
      <c r="BC20" s="70" t="s">
        <v>0</v>
      </c>
      <c r="BD20" s="70" t="s">
        <v>0</v>
      </c>
      <c r="BE20" s="70" t="s">
        <v>0</v>
      </c>
      <c r="BF20" s="70" t="s">
        <v>0</v>
      </c>
      <c r="BG20" s="70" t="s">
        <v>0</v>
      </c>
      <c r="BH20" s="70" t="s">
        <v>0</v>
      </c>
      <c r="BI20" s="70" t="s">
        <v>0</v>
      </c>
      <c r="BJ20" s="70" t="s">
        <v>0</v>
      </c>
      <c r="BK20" s="70" t="s">
        <v>0</v>
      </c>
      <c r="BL20" s="70" t="s">
        <v>0</v>
      </c>
      <c r="BM20" s="70" t="s">
        <v>0</v>
      </c>
      <c r="BN20" s="70" t="s">
        <v>0</v>
      </c>
      <c r="BO20" s="70" t="s">
        <v>0</v>
      </c>
      <c r="BP20" s="70" t="s">
        <v>0</v>
      </c>
      <c r="BQ20" s="70" t="s">
        <v>0</v>
      </c>
      <c r="BR20" s="70" t="s">
        <v>0</v>
      </c>
      <c r="BS20" s="70" t="s">
        <v>0</v>
      </c>
      <c r="BT20" s="70" t="s">
        <v>0</v>
      </c>
      <c r="BU20" s="70" t="s">
        <v>0</v>
      </c>
      <c r="BV20" s="70" t="s">
        <v>0</v>
      </c>
      <c r="BW20" s="70">
        <v>104.5</v>
      </c>
      <c r="BX20" s="70">
        <v>103.2</v>
      </c>
      <c r="BY20" s="70">
        <v>102.5</v>
      </c>
      <c r="BZ20" s="70">
        <v>105.7</v>
      </c>
      <c r="CA20" s="70">
        <v>103.9</v>
      </c>
      <c r="CB20" s="70">
        <v>103.1</v>
      </c>
      <c r="CC20" s="70">
        <v>104</v>
      </c>
      <c r="CD20" s="70">
        <v>104.1</v>
      </c>
      <c r="CE20" s="70">
        <v>103.5</v>
      </c>
      <c r="CF20" s="70">
        <v>102.6</v>
      </c>
      <c r="CG20" s="70">
        <v>102.6</v>
      </c>
      <c r="CH20" s="70">
        <v>102.9</v>
      </c>
      <c r="CI20" s="70">
        <v>102.1</v>
      </c>
      <c r="CJ20" s="70">
        <v>99.9</v>
      </c>
      <c r="CK20" s="70">
        <v>101.1</v>
      </c>
      <c r="CL20" s="70">
        <v>99.9</v>
      </c>
      <c r="CM20" s="70">
        <v>102.6</v>
      </c>
      <c r="CN20" s="70">
        <v>103.3</v>
      </c>
      <c r="CO20" s="70">
        <v>103.7</v>
      </c>
      <c r="CP20" s="70">
        <v>103</v>
      </c>
      <c r="CQ20" s="70">
        <v>104.2</v>
      </c>
      <c r="CR20" s="70">
        <v>104.2</v>
      </c>
      <c r="CS20" s="70">
        <v>103.5</v>
      </c>
      <c r="CT20" s="70">
        <v>103.2</v>
      </c>
      <c r="CU20" s="70">
        <v>99.4</v>
      </c>
      <c r="CV20" s="70">
        <v>105.4</v>
      </c>
      <c r="CW20" s="70">
        <v>107.3</v>
      </c>
      <c r="CX20" s="70">
        <v>107.9</v>
      </c>
      <c r="CY20" s="70">
        <v>104.8</v>
      </c>
      <c r="CZ20" s="70">
        <v>104.9</v>
      </c>
      <c r="DA20" s="70">
        <v>103.6</v>
      </c>
      <c r="DB20" s="70">
        <v>102.1</v>
      </c>
      <c r="DC20" s="70">
        <v>101.2</v>
      </c>
      <c r="DD20" s="70">
        <v>99.8</v>
      </c>
      <c r="DE20" s="70">
        <v>99</v>
      </c>
      <c r="DF20" s="70">
        <v>98.6</v>
      </c>
      <c r="DG20" s="70">
        <v>95.3</v>
      </c>
      <c r="DH20" s="70">
        <v>95.1</v>
      </c>
      <c r="DI20" s="70">
        <v>94</v>
      </c>
      <c r="DJ20" s="70">
        <v>93.4</v>
      </c>
      <c r="DK20" s="70">
        <v>94.7</v>
      </c>
      <c r="DL20" s="70">
        <v>94.3</v>
      </c>
      <c r="DM20" s="70">
        <v>94.6</v>
      </c>
      <c r="DN20" s="70">
        <v>95.4</v>
      </c>
      <c r="DO20" s="70">
        <v>96.9</v>
      </c>
      <c r="DP20" s="70">
        <v>98</v>
      </c>
      <c r="DQ20" s="70">
        <v>99.2</v>
      </c>
      <c r="DR20" s="70">
        <v>100.2</v>
      </c>
      <c r="DS20" s="70">
        <v>115.1</v>
      </c>
      <c r="DT20" s="70">
        <v>107.6</v>
      </c>
      <c r="DU20" s="70">
        <v>109.8</v>
      </c>
      <c r="DV20" s="70">
        <v>107.4</v>
      </c>
      <c r="DW20" s="70">
        <v>109.1</v>
      </c>
      <c r="DX20" s="70">
        <v>108.9</v>
      </c>
      <c r="DY20" s="70">
        <v>107.9</v>
      </c>
      <c r="DZ20" s="70">
        <v>107.4</v>
      </c>
      <c r="EA20" s="70">
        <v>105.8</v>
      </c>
      <c r="EB20" s="70">
        <v>105.6</v>
      </c>
      <c r="EC20" s="70">
        <v>105.7</v>
      </c>
      <c r="ED20" s="70">
        <v>105.7</v>
      </c>
      <c r="EE20" s="70">
        <v>105.3</v>
      </c>
      <c r="EF20" s="70">
        <v>107.9</v>
      </c>
      <c r="EG20" s="70">
        <v>105.5</v>
      </c>
      <c r="EH20" s="70">
        <v>106.3</v>
      </c>
      <c r="EI20" s="70">
        <v>106</v>
      </c>
      <c r="EJ20" s="70">
        <v>106.6</v>
      </c>
      <c r="EK20" s="70">
        <v>106.8</v>
      </c>
      <c r="EL20" s="70">
        <v>106.4</v>
      </c>
      <c r="EM20" s="70">
        <v>104.4</v>
      </c>
      <c r="EN20" s="70">
        <v>103.9</v>
      </c>
      <c r="EO20" s="70">
        <v>103.1</v>
      </c>
      <c r="EP20" s="70">
        <v>102.2</v>
      </c>
    </row>
    <row r="21" spans="1:146" ht="17.25" customHeight="1" x14ac:dyDescent="0.3">
      <c r="A21" s="129"/>
      <c r="B21" s="59" t="str">
        <f>IF('0'!A1=1,"Дніпропетровська","Dnipropetrovsk")</f>
        <v>Дніпропетровська</v>
      </c>
      <c r="C21" s="70" t="s">
        <v>0</v>
      </c>
      <c r="D21" s="70" t="s">
        <v>0</v>
      </c>
      <c r="E21" s="70" t="s">
        <v>0</v>
      </c>
      <c r="F21" s="70" t="s">
        <v>0</v>
      </c>
      <c r="G21" s="70" t="s">
        <v>0</v>
      </c>
      <c r="H21" s="70" t="s">
        <v>0</v>
      </c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70" t="s">
        <v>0</v>
      </c>
      <c r="Q21" s="70" t="s">
        <v>0</v>
      </c>
      <c r="R21" s="70" t="s">
        <v>0</v>
      </c>
      <c r="S21" s="70" t="s">
        <v>0</v>
      </c>
      <c r="T21" s="70" t="s">
        <v>0</v>
      </c>
      <c r="U21" s="70" t="s">
        <v>0</v>
      </c>
      <c r="V21" s="70" t="s">
        <v>0</v>
      </c>
      <c r="W21" s="70" t="s">
        <v>0</v>
      </c>
      <c r="X21" s="70" t="s">
        <v>0</v>
      </c>
      <c r="Y21" s="70" t="s">
        <v>0</v>
      </c>
      <c r="Z21" s="70" t="s">
        <v>0</v>
      </c>
      <c r="AA21" s="70" t="s">
        <v>0</v>
      </c>
      <c r="AB21" s="70" t="s">
        <v>0</v>
      </c>
      <c r="AC21" s="70" t="s">
        <v>0</v>
      </c>
      <c r="AD21" s="70" t="s">
        <v>0</v>
      </c>
      <c r="AE21" s="70" t="s">
        <v>0</v>
      </c>
      <c r="AF21" s="70" t="s">
        <v>0</v>
      </c>
      <c r="AG21" s="70" t="s">
        <v>0</v>
      </c>
      <c r="AH21" s="70" t="s">
        <v>0</v>
      </c>
      <c r="AI21" s="70" t="s">
        <v>0</v>
      </c>
      <c r="AJ21" s="70" t="s">
        <v>0</v>
      </c>
      <c r="AK21" s="70" t="s">
        <v>0</v>
      </c>
      <c r="AL21" s="70" t="s">
        <v>0</v>
      </c>
      <c r="AM21" s="70" t="s">
        <v>0</v>
      </c>
      <c r="AN21" s="70" t="s">
        <v>0</v>
      </c>
      <c r="AO21" s="70" t="s">
        <v>0</v>
      </c>
      <c r="AP21" s="70" t="s">
        <v>0</v>
      </c>
      <c r="AQ21" s="70" t="s">
        <v>0</v>
      </c>
      <c r="AR21" s="70" t="s">
        <v>0</v>
      </c>
      <c r="AS21" s="70" t="s">
        <v>0</v>
      </c>
      <c r="AT21" s="70" t="s">
        <v>0</v>
      </c>
      <c r="AU21" s="70" t="s">
        <v>0</v>
      </c>
      <c r="AV21" s="70" t="s">
        <v>0</v>
      </c>
      <c r="AW21" s="70" t="s">
        <v>0</v>
      </c>
      <c r="AX21" s="70" t="s">
        <v>0</v>
      </c>
      <c r="AY21" s="70" t="s">
        <v>0</v>
      </c>
      <c r="AZ21" s="70" t="s">
        <v>0</v>
      </c>
      <c r="BA21" s="70" t="s">
        <v>0</v>
      </c>
      <c r="BB21" s="70" t="s">
        <v>0</v>
      </c>
      <c r="BC21" s="70" t="s">
        <v>0</v>
      </c>
      <c r="BD21" s="70" t="s">
        <v>0</v>
      </c>
      <c r="BE21" s="70" t="s">
        <v>0</v>
      </c>
      <c r="BF21" s="70" t="s">
        <v>0</v>
      </c>
      <c r="BG21" s="70" t="s">
        <v>0</v>
      </c>
      <c r="BH21" s="70" t="s">
        <v>0</v>
      </c>
      <c r="BI21" s="70" t="s">
        <v>0</v>
      </c>
      <c r="BJ21" s="70" t="s">
        <v>0</v>
      </c>
      <c r="BK21" s="70" t="s">
        <v>0</v>
      </c>
      <c r="BL21" s="70" t="s">
        <v>0</v>
      </c>
      <c r="BM21" s="70" t="s">
        <v>0</v>
      </c>
      <c r="BN21" s="70" t="s">
        <v>0</v>
      </c>
      <c r="BO21" s="70" t="s">
        <v>0</v>
      </c>
      <c r="BP21" s="70" t="s">
        <v>0</v>
      </c>
      <c r="BQ21" s="70" t="s">
        <v>0</v>
      </c>
      <c r="BR21" s="70" t="s">
        <v>0</v>
      </c>
      <c r="BS21" s="70" t="s">
        <v>0</v>
      </c>
      <c r="BT21" s="70" t="s">
        <v>0</v>
      </c>
      <c r="BU21" s="70" t="s">
        <v>0</v>
      </c>
      <c r="BV21" s="70" t="s">
        <v>0</v>
      </c>
      <c r="BW21" s="70">
        <v>94.8</v>
      </c>
      <c r="BX21" s="70">
        <v>97.1</v>
      </c>
      <c r="BY21" s="70">
        <v>98.6</v>
      </c>
      <c r="BZ21" s="70">
        <v>98.6</v>
      </c>
      <c r="CA21" s="70">
        <v>97.7</v>
      </c>
      <c r="CB21" s="70">
        <v>97.6</v>
      </c>
      <c r="CC21" s="70">
        <v>97.5</v>
      </c>
      <c r="CD21" s="70">
        <v>97.5</v>
      </c>
      <c r="CE21" s="70">
        <v>97.7</v>
      </c>
      <c r="CF21" s="70">
        <v>98</v>
      </c>
      <c r="CG21" s="70">
        <v>98.1</v>
      </c>
      <c r="CH21" s="70">
        <v>98.5</v>
      </c>
      <c r="CI21" s="70">
        <v>93.4</v>
      </c>
      <c r="CJ21" s="70">
        <v>92.3</v>
      </c>
      <c r="CK21" s="70">
        <v>92.2</v>
      </c>
      <c r="CL21" s="70">
        <v>92.3</v>
      </c>
      <c r="CM21" s="70">
        <v>93.8</v>
      </c>
      <c r="CN21" s="70">
        <v>94.5</v>
      </c>
      <c r="CO21" s="70">
        <v>94.2</v>
      </c>
      <c r="CP21" s="70">
        <v>93.6</v>
      </c>
      <c r="CQ21" s="70">
        <v>93.2</v>
      </c>
      <c r="CR21" s="70">
        <v>93.2</v>
      </c>
      <c r="CS21" s="70">
        <v>92.9</v>
      </c>
      <c r="CT21" s="70">
        <v>92.5</v>
      </c>
      <c r="CU21" s="70">
        <v>92.9</v>
      </c>
      <c r="CV21" s="70">
        <v>91.1</v>
      </c>
      <c r="CW21" s="70">
        <v>88.9</v>
      </c>
      <c r="CX21" s="70">
        <v>88.9</v>
      </c>
      <c r="CY21" s="70">
        <v>89.1</v>
      </c>
      <c r="CZ21" s="70">
        <v>89</v>
      </c>
      <c r="DA21" s="70">
        <v>89</v>
      </c>
      <c r="DB21" s="70">
        <v>89.8</v>
      </c>
      <c r="DC21" s="70">
        <v>90.4</v>
      </c>
      <c r="DD21" s="70">
        <v>90.8</v>
      </c>
      <c r="DE21" s="70">
        <v>91.3</v>
      </c>
      <c r="DF21" s="70">
        <v>92.1</v>
      </c>
      <c r="DG21" s="70">
        <v>98.7</v>
      </c>
      <c r="DH21" s="70">
        <v>102.3</v>
      </c>
      <c r="DI21" s="70">
        <v>103.2</v>
      </c>
      <c r="DJ21" s="70">
        <v>102.6</v>
      </c>
      <c r="DK21" s="70">
        <v>101.2</v>
      </c>
      <c r="DL21" s="70">
        <v>100.3</v>
      </c>
      <c r="DM21" s="70">
        <v>100.4</v>
      </c>
      <c r="DN21" s="70">
        <v>99.7</v>
      </c>
      <c r="DO21" s="70">
        <v>99.1</v>
      </c>
      <c r="DP21" s="70">
        <v>99.2</v>
      </c>
      <c r="DQ21" s="70">
        <v>99.3</v>
      </c>
      <c r="DR21" s="70">
        <v>99.3</v>
      </c>
      <c r="DS21" s="70">
        <v>103.3</v>
      </c>
      <c r="DT21" s="70">
        <v>97.4</v>
      </c>
      <c r="DU21" s="70">
        <v>96.5</v>
      </c>
      <c r="DV21" s="70">
        <v>96.2</v>
      </c>
      <c r="DW21" s="70">
        <v>96.7</v>
      </c>
      <c r="DX21" s="70">
        <v>96.9</v>
      </c>
      <c r="DY21" s="70">
        <v>96.8</v>
      </c>
      <c r="DZ21" s="70">
        <v>98</v>
      </c>
      <c r="EA21" s="70">
        <v>98.9</v>
      </c>
      <c r="EB21" s="70">
        <v>99.4</v>
      </c>
      <c r="EC21" s="70">
        <v>99.8</v>
      </c>
      <c r="ED21" s="70">
        <v>100.1</v>
      </c>
      <c r="EE21" s="70">
        <v>108.1</v>
      </c>
      <c r="EF21" s="70">
        <v>108.1</v>
      </c>
      <c r="EG21" s="70">
        <v>107</v>
      </c>
      <c r="EH21" s="70">
        <v>107.2</v>
      </c>
      <c r="EI21" s="70">
        <v>105.8</v>
      </c>
      <c r="EJ21" s="70">
        <v>105.4</v>
      </c>
      <c r="EK21" s="70">
        <v>105.7</v>
      </c>
      <c r="EL21" s="70">
        <v>105</v>
      </c>
      <c r="EM21" s="70">
        <v>104.4</v>
      </c>
      <c r="EN21" s="70">
        <v>103.8</v>
      </c>
      <c r="EO21" s="70">
        <v>103.3</v>
      </c>
      <c r="EP21" s="70">
        <v>103</v>
      </c>
    </row>
    <row r="22" spans="1:146" ht="17.25" customHeight="1" x14ac:dyDescent="0.3">
      <c r="A22" s="129"/>
      <c r="B22" s="59" t="str">
        <f>IF('0'!A1=1,"Донецька**","Donetsk**")</f>
        <v>Донецька**</v>
      </c>
      <c r="C22" s="70" t="s">
        <v>0</v>
      </c>
      <c r="D22" s="70" t="s">
        <v>0</v>
      </c>
      <c r="E22" s="70" t="s">
        <v>0</v>
      </c>
      <c r="F22" s="70" t="s">
        <v>0</v>
      </c>
      <c r="G22" s="70" t="s">
        <v>0</v>
      </c>
      <c r="H22" s="70" t="s">
        <v>0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70" t="s">
        <v>0</v>
      </c>
      <c r="Q22" s="70" t="s">
        <v>0</v>
      </c>
      <c r="R22" s="70" t="s">
        <v>0</v>
      </c>
      <c r="S22" s="70" t="s">
        <v>0</v>
      </c>
      <c r="T22" s="70" t="s">
        <v>0</v>
      </c>
      <c r="U22" s="70" t="s">
        <v>0</v>
      </c>
      <c r="V22" s="70" t="s">
        <v>0</v>
      </c>
      <c r="W22" s="70" t="s">
        <v>0</v>
      </c>
      <c r="X22" s="70" t="s">
        <v>0</v>
      </c>
      <c r="Y22" s="70" t="s">
        <v>0</v>
      </c>
      <c r="Z22" s="70" t="s">
        <v>0</v>
      </c>
      <c r="AA22" s="70" t="s">
        <v>0</v>
      </c>
      <c r="AB22" s="70" t="s">
        <v>0</v>
      </c>
      <c r="AC22" s="70" t="s">
        <v>0</v>
      </c>
      <c r="AD22" s="70" t="s">
        <v>0</v>
      </c>
      <c r="AE22" s="70" t="s">
        <v>0</v>
      </c>
      <c r="AF22" s="70" t="s">
        <v>0</v>
      </c>
      <c r="AG22" s="70" t="s">
        <v>0</v>
      </c>
      <c r="AH22" s="70" t="s">
        <v>0</v>
      </c>
      <c r="AI22" s="70" t="s">
        <v>0</v>
      </c>
      <c r="AJ22" s="70" t="s">
        <v>0</v>
      </c>
      <c r="AK22" s="70" t="s">
        <v>0</v>
      </c>
      <c r="AL22" s="70" t="s">
        <v>0</v>
      </c>
      <c r="AM22" s="70" t="s">
        <v>0</v>
      </c>
      <c r="AN22" s="70" t="s">
        <v>0</v>
      </c>
      <c r="AO22" s="70" t="s">
        <v>0</v>
      </c>
      <c r="AP22" s="70" t="s">
        <v>0</v>
      </c>
      <c r="AQ22" s="70" t="s">
        <v>0</v>
      </c>
      <c r="AR22" s="70" t="s">
        <v>0</v>
      </c>
      <c r="AS22" s="70" t="s">
        <v>0</v>
      </c>
      <c r="AT22" s="70" t="s">
        <v>0</v>
      </c>
      <c r="AU22" s="70" t="s">
        <v>0</v>
      </c>
      <c r="AV22" s="70" t="s">
        <v>0</v>
      </c>
      <c r="AW22" s="70" t="s">
        <v>0</v>
      </c>
      <c r="AX22" s="70" t="s">
        <v>0</v>
      </c>
      <c r="AY22" s="70" t="s">
        <v>0</v>
      </c>
      <c r="AZ22" s="70" t="s">
        <v>0</v>
      </c>
      <c r="BA22" s="70" t="s">
        <v>0</v>
      </c>
      <c r="BB22" s="70" t="s">
        <v>0</v>
      </c>
      <c r="BC22" s="70" t="s">
        <v>0</v>
      </c>
      <c r="BD22" s="70" t="s">
        <v>0</v>
      </c>
      <c r="BE22" s="70" t="s">
        <v>0</v>
      </c>
      <c r="BF22" s="70" t="s">
        <v>0</v>
      </c>
      <c r="BG22" s="70" t="s">
        <v>0</v>
      </c>
      <c r="BH22" s="70" t="s">
        <v>0</v>
      </c>
      <c r="BI22" s="70" t="s">
        <v>0</v>
      </c>
      <c r="BJ22" s="70" t="s">
        <v>0</v>
      </c>
      <c r="BK22" s="70" t="s">
        <v>0</v>
      </c>
      <c r="BL22" s="70" t="s">
        <v>0</v>
      </c>
      <c r="BM22" s="70" t="s">
        <v>0</v>
      </c>
      <c r="BN22" s="70" t="s">
        <v>0</v>
      </c>
      <c r="BO22" s="70" t="s">
        <v>0</v>
      </c>
      <c r="BP22" s="70" t="s">
        <v>0</v>
      </c>
      <c r="BQ22" s="70" t="s">
        <v>0</v>
      </c>
      <c r="BR22" s="70" t="s">
        <v>0</v>
      </c>
      <c r="BS22" s="70" t="s">
        <v>0</v>
      </c>
      <c r="BT22" s="70" t="s">
        <v>0</v>
      </c>
      <c r="BU22" s="70" t="s">
        <v>0</v>
      </c>
      <c r="BV22" s="70" t="s">
        <v>0</v>
      </c>
      <c r="BW22" s="70">
        <v>90.1</v>
      </c>
      <c r="BX22" s="70">
        <v>90.5</v>
      </c>
      <c r="BY22" s="70">
        <v>91</v>
      </c>
      <c r="BZ22" s="70">
        <v>91.2</v>
      </c>
      <c r="CA22" s="70">
        <v>90.3</v>
      </c>
      <c r="CB22" s="70">
        <v>90.3</v>
      </c>
      <c r="CC22" s="70">
        <v>91</v>
      </c>
      <c r="CD22" s="70">
        <v>91.6</v>
      </c>
      <c r="CE22" s="70">
        <v>92</v>
      </c>
      <c r="CF22" s="70">
        <v>92.7</v>
      </c>
      <c r="CG22" s="70">
        <v>93.2</v>
      </c>
      <c r="CH22" s="70">
        <v>93.6</v>
      </c>
      <c r="CI22" s="70">
        <v>92.4</v>
      </c>
      <c r="CJ22" s="70">
        <v>90.9</v>
      </c>
      <c r="CK22" s="70">
        <v>87</v>
      </c>
      <c r="CL22" s="70">
        <v>87.1</v>
      </c>
      <c r="CM22" s="70">
        <v>87.9</v>
      </c>
      <c r="CN22" s="70">
        <v>87.7</v>
      </c>
      <c r="CO22" s="70">
        <v>85.3</v>
      </c>
      <c r="CP22" s="70">
        <v>80.2</v>
      </c>
      <c r="CQ22" s="70">
        <v>75.7</v>
      </c>
      <c r="CR22" s="70">
        <v>72.400000000000006</v>
      </c>
      <c r="CS22" s="70">
        <v>70.2</v>
      </c>
      <c r="CT22" s="70">
        <v>68.5</v>
      </c>
      <c r="CU22" s="70">
        <v>51.4</v>
      </c>
      <c r="CV22" s="70">
        <v>46.5</v>
      </c>
      <c r="CW22" s="70">
        <v>47.9</v>
      </c>
      <c r="CX22" s="70">
        <v>48.4</v>
      </c>
      <c r="CY22" s="70">
        <v>49.6</v>
      </c>
      <c r="CZ22" s="70">
        <v>50.3</v>
      </c>
      <c r="DA22" s="70">
        <v>51.9</v>
      </c>
      <c r="DB22" s="70">
        <v>55.2</v>
      </c>
      <c r="DC22" s="70">
        <v>59</v>
      </c>
      <c r="DD22" s="70">
        <v>62.3</v>
      </c>
      <c r="DE22" s="70">
        <v>64</v>
      </c>
      <c r="DF22" s="70">
        <v>65.400000000000006</v>
      </c>
      <c r="DG22" s="70">
        <v>97.2</v>
      </c>
      <c r="DH22" s="70">
        <v>110.2</v>
      </c>
      <c r="DI22" s="70">
        <v>110.3</v>
      </c>
      <c r="DJ22" s="70">
        <v>109.9</v>
      </c>
      <c r="DK22" s="70">
        <v>107.5</v>
      </c>
      <c r="DL22" s="70">
        <v>105.5</v>
      </c>
      <c r="DM22" s="70">
        <v>106</v>
      </c>
      <c r="DN22" s="70">
        <v>107.2</v>
      </c>
      <c r="DO22" s="70">
        <v>106.3</v>
      </c>
      <c r="DP22" s="70">
        <v>105.3</v>
      </c>
      <c r="DQ22" s="70">
        <v>105.8</v>
      </c>
      <c r="DR22" s="70">
        <v>106.4</v>
      </c>
      <c r="DS22" s="70">
        <v>106.9</v>
      </c>
      <c r="DT22" s="70">
        <v>99.2</v>
      </c>
      <c r="DU22" s="70">
        <v>92.4</v>
      </c>
      <c r="DV22" s="70">
        <v>88.7</v>
      </c>
      <c r="DW22" s="70">
        <v>88.5</v>
      </c>
      <c r="DX22" s="70">
        <v>89.9</v>
      </c>
      <c r="DY22" s="70">
        <v>89.2</v>
      </c>
      <c r="DZ22" s="70">
        <v>89</v>
      </c>
      <c r="EA22" s="70">
        <v>89.2</v>
      </c>
      <c r="EB22" s="70">
        <v>89</v>
      </c>
      <c r="EC22" s="70">
        <v>89.4</v>
      </c>
      <c r="ED22" s="70">
        <v>89.1</v>
      </c>
      <c r="EE22" s="70">
        <v>92.8</v>
      </c>
      <c r="EF22" s="70">
        <v>94.3</v>
      </c>
      <c r="EG22" s="70">
        <v>101.1</v>
      </c>
      <c r="EH22" s="70">
        <v>103.6</v>
      </c>
      <c r="EI22" s="70">
        <v>104.7</v>
      </c>
      <c r="EJ22" s="70">
        <v>105.2</v>
      </c>
      <c r="EK22" s="70">
        <v>104.8</v>
      </c>
      <c r="EL22" s="70">
        <v>103.5</v>
      </c>
      <c r="EM22" s="70">
        <v>103</v>
      </c>
      <c r="EN22" s="70">
        <v>102.8</v>
      </c>
      <c r="EO22" s="70">
        <v>102.3</v>
      </c>
      <c r="EP22" s="70">
        <v>102.6</v>
      </c>
    </row>
    <row r="23" spans="1:146" ht="17.25" customHeight="1" x14ac:dyDescent="0.3">
      <c r="A23" s="129"/>
      <c r="B23" s="59" t="str">
        <f>IF('0'!A1=1,"Житомирська","Zhytomyr")</f>
        <v>Житомирська</v>
      </c>
      <c r="C23" s="70" t="s">
        <v>0</v>
      </c>
      <c r="D23" s="70" t="s">
        <v>0</v>
      </c>
      <c r="E23" s="70" t="s">
        <v>0</v>
      </c>
      <c r="F23" s="70" t="s">
        <v>0</v>
      </c>
      <c r="G23" s="70" t="s">
        <v>0</v>
      </c>
      <c r="H23" s="70" t="s">
        <v>0</v>
      </c>
      <c r="I23" s="70" t="s">
        <v>0</v>
      </c>
      <c r="J23" s="70" t="s">
        <v>0</v>
      </c>
      <c r="K23" s="70" t="s">
        <v>0</v>
      </c>
      <c r="L23" s="70" t="s">
        <v>0</v>
      </c>
      <c r="M23" s="70" t="s">
        <v>0</v>
      </c>
      <c r="N23" s="70" t="s">
        <v>0</v>
      </c>
      <c r="O23" s="70" t="s">
        <v>0</v>
      </c>
      <c r="P23" s="70" t="s">
        <v>0</v>
      </c>
      <c r="Q23" s="70" t="s">
        <v>0</v>
      </c>
      <c r="R23" s="70" t="s">
        <v>0</v>
      </c>
      <c r="S23" s="70" t="s">
        <v>0</v>
      </c>
      <c r="T23" s="70" t="s">
        <v>0</v>
      </c>
      <c r="U23" s="70" t="s">
        <v>0</v>
      </c>
      <c r="V23" s="70" t="s">
        <v>0</v>
      </c>
      <c r="W23" s="70" t="s">
        <v>0</v>
      </c>
      <c r="X23" s="70" t="s">
        <v>0</v>
      </c>
      <c r="Y23" s="70" t="s">
        <v>0</v>
      </c>
      <c r="Z23" s="70" t="s">
        <v>0</v>
      </c>
      <c r="AA23" s="70" t="s">
        <v>0</v>
      </c>
      <c r="AB23" s="70" t="s">
        <v>0</v>
      </c>
      <c r="AC23" s="70" t="s">
        <v>0</v>
      </c>
      <c r="AD23" s="70" t="s">
        <v>0</v>
      </c>
      <c r="AE23" s="70" t="s">
        <v>0</v>
      </c>
      <c r="AF23" s="70" t="s">
        <v>0</v>
      </c>
      <c r="AG23" s="70" t="s">
        <v>0</v>
      </c>
      <c r="AH23" s="70" t="s">
        <v>0</v>
      </c>
      <c r="AI23" s="70" t="s">
        <v>0</v>
      </c>
      <c r="AJ23" s="70" t="s">
        <v>0</v>
      </c>
      <c r="AK23" s="70" t="s">
        <v>0</v>
      </c>
      <c r="AL23" s="70" t="s">
        <v>0</v>
      </c>
      <c r="AM23" s="70" t="s">
        <v>0</v>
      </c>
      <c r="AN23" s="70" t="s">
        <v>0</v>
      </c>
      <c r="AO23" s="70" t="s">
        <v>0</v>
      </c>
      <c r="AP23" s="70" t="s">
        <v>0</v>
      </c>
      <c r="AQ23" s="70" t="s">
        <v>0</v>
      </c>
      <c r="AR23" s="70" t="s">
        <v>0</v>
      </c>
      <c r="AS23" s="70" t="s">
        <v>0</v>
      </c>
      <c r="AT23" s="70" t="s">
        <v>0</v>
      </c>
      <c r="AU23" s="70" t="s">
        <v>0</v>
      </c>
      <c r="AV23" s="70" t="s">
        <v>0</v>
      </c>
      <c r="AW23" s="70" t="s">
        <v>0</v>
      </c>
      <c r="AX23" s="70" t="s">
        <v>0</v>
      </c>
      <c r="AY23" s="70" t="s">
        <v>0</v>
      </c>
      <c r="AZ23" s="70" t="s">
        <v>0</v>
      </c>
      <c r="BA23" s="70" t="s">
        <v>0</v>
      </c>
      <c r="BB23" s="70" t="s">
        <v>0</v>
      </c>
      <c r="BC23" s="70" t="s">
        <v>0</v>
      </c>
      <c r="BD23" s="70" t="s">
        <v>0</v>
      </c>
      <c r="BE23" s="70" t="s">
        <v>0</v>
      </c>
      <c r="BF23" s="70" t="s">
        <v>0</v>
      </c>
      <c r="BG23" s="70" t="s">
        <v>0</v>
      </c>
      <c r="BH23" s="70" t="s">
        <v>0</v>
      </c>
      <c r="BI23" s="70" t="s">
        <v>0</v>
      </c>
      <c r="BJ23" s="70" t="s">
        <v>0</v>
      </c>
      <c r="BK23" s="70" t="s">
        <v>0</v>
      </c>
      <c r="BL23" s="70" t="s">
        <v>0</v>
      </c>
      <c r="BM23" s="70" t="s">
        <v>0</v>
      </c>
      <c r="BN23" s="70" t="s">
        <v>0</v>
      </c>
      <c r="BO23" s="70" t="s">
        <v>0</v>
      </c>
      <c r="BP23" s="70" t="s">
        <v>0</v>
      </c>
      <c r="BQ23" s="70" t="s">
        <v>0</v>
      </c>
      <c r="BR23" s="70" t="s">
        <v>0</v>
      </c>
      <c r="BS23" s="70" t="s">
        <v>0</v>
      </c>
      <c r="BT23" s="70" t="s">
        <v>0</v>
      </c>
      <c r="BU23" s="70" t="s">
        <v>0</v>
      </c>
      <c r="BV23" s="70" t="s">
        <v>0</v>
      </c>
      <c r="BW23" s="70">
        <v>103.9</v>
      </c>
      <c r="BX23" s="70">
        <v>117.4</v>
      </c>
      <c r="BY23" s="70">
        <v>115.6</v>
      </c>
      <c r="BZ23" s="70">
        <v>118.7</v>
      </c>
      <c r="CA23" s="70">
        <v>116.5</v>
      </c>
      <c r="CB23" s="70">
        <v>115.7</v>
      </c>
      <c r="CC23" s="70">
        <v>115.2</v>
      </c>
      <c r="CD23" s="70">
        <v>115.9</v>
      </c>
      <c r="CE23" s="70">
        <v>115.9</v>
      </c>
      <c r="CF23" s="70">
        <v>115.2</v>
      </c>
      <c r="CG23" s="70">
        <v>113.9</v>
      </c>
      <c r="CH23" s="70">
        <v>113.4</v>
      </c>
      <c r="CI23" s="70">
        <v>106.5</v>
      </c>
      <c r="CJ23" s="70">
        <v>105.1</v>
      </c>
      <c r="CK23" s="70">
        <v>106.4</v>
      </c>
      <c r="CL23" s="70">
        <v>105.6</v>
      </c>
      <c r="CM23" s="70">
        <v>105.6</v>
      </c>
      <c r="CN23" s="70">
        <v>107</v>
      </c>
      <c r="CO23" s="70">
        <v>106.6</v>
      </c>
      <c r="CP23" s="70">
        <v>106.6</v>
      </c>
      <c r="CQ23" s="70">
        <v>107.7</v>
      </c>
      <c r="CR23" s="70">
        <v>109.1</v>
      </c>
      <c r="CS23" s="70">
        <v>107.6</v>
      </c>
      <c r="CT23" s="70">
        <v>107.1</v>
      </c>
      <c r="CU23" s="70">
        <v>96.8</v>
      </c>
      <c r="CV23" s="70">
        <v>94.7</v>
      </c>
      <c r="CW23" s="70">
        <v>101.4</v>
      </c>
      <c r="CX23" s="70">
        <v>102.7</v>
      </c>
      <c r="CY23" s="70">
        <v>107</v>
      </c>
      <c r="CZ23" s="70">
        <v>110.5</v>
      </c>
      <c r="DA23" s="70">
        <v>112.7</v>
      </c>
      <c r="DB23" s="70">
        <v>112.4</v>
      </c>
      <c r="DC23" s="70">
        <v>110.3</v>
      </c>
      <c r="DD23" s="70">
        <v>108.7</v>
      </c>
      <c r="DE23" s="70">
        <v>109.4</v>
      </c>
      <c r="DF23" s="70">
        <v>110</v>
      </c>
      <c r="DG23" s="70">
        <v>91.5</v>
      </c>
      <c r="DH23" s="70">
        <v>99.1</v>
      </c>
      <c r="DI23" s="70">
        <v>98.4</v>
      </c>
      <c r="DJ23" s="70">
        <v>101.1</v>
      </c>
      <c r="DK23" s="70">
        <v>101.8</v>
      </c>
      <c r="DL23" s="70">
        <v>100.7</v>
      </c>
      <c r="DM23" s="70">
        <v>100.9</v>
      </c>
      <c r="DN23" s="70">
        <v>102.3</v>
      </c>
      <c r="DO23" s="70">
        <v>103.8</v>
      </c>
      <c r="DP23" s="70">
        <v>104.2</v>
      </c>
      <c r="DQ23" s="70">
        <v>104.6</v>
      </c>
      <c r="DR23" s="70">
        <v>105.7</v>
      </c>
      <c r="DS23" s="70">
        <v>144.1</v>
      </c>
      <c r="DT23" s="70">
        <v>130.5</v>
      </c>
      <c r="DU23" s="70">
        <v>130.1</v>
      </c>
      <c r="DV23" s="70">
        <v>122.1</v>
      </c>
      <c r="DW23" s="70">
        <v>118.3</v>
      </c>
      <c r="DX23" s="70">
        <v>115.3</v>
      </c>
      <c r="DY23" s="70">
        <v>113.4</v>
      </c>
      <c r="DZ23" s="70">
        <v>111.9</v>
      </c>
      <c r="EA23" s="70">
        <v>110.4</v>
      </c>
      <c r="EB23" s="70">
        <v>110.3</v>
      </c>
      <c r="EC23" s="70">
        <v>110</v>
      </c>
      <c r="ED23" s="70">
        <v>109.5</v>
      </c>
      <c r="EE23" s="70">
        <v>103.2</v>
      </c>
      <c r="EF23" s="70">
        <v>103.9</v>
      </c>
      <c r="EG23" s="70">
        <v>98.2</v>
      </c>
      <c r="EH23" s="70">
        <v>97.3</v>
      </c>
      <c r="EI23" s="70">
        <v>98.7</v>
      </c>
      <c r="EJ23" s="70">
        <v>98.9</v>
      </c>
      <c r="EK23" s="70">
        <v>99.3</v>
      </c>
      <c r="EL23" s="70">
        <v>98.6</v>
      </c>
      <c r="EM23" s="70">
        <v>98.2</v>
      </c>
      <c r="EN23" s="70">
        <v>98.2</v>
      </c>
      <c r="EO23" s="70">
        <v>98.4</v>
      </c>
      <c r="EP23" s="70">
        <v>97.5</v>
      </c>
    </row>
    <row r="24" spans="1:146" ht="17.25" customHeight="1" x14ac:dyDescent="0.3">
      <c r="A24" s="129"/>
      <c r="B24" s="59" t="str">
        <f>IF('0'!A1=1,"Закарпатська","Zakarpattya")</f>
        <v>Закарпатська</v>
      </c>
      <c r="C24" s="70" t="s">
        <v>0</v>
      </c>
      <c r="D24" s="70" t="s">
        <v>0</v>
      </c>
      <c r="E24" s="70" t="s">
        <v>0</v>
      </c>
      <c r="F24" s="70" t="s">
        <v>0</v>
      </c>
      <c r="G24" s="70" t="s">
        <v>0</v>
      </c>
      <c r="H24" s="70" t="s">
        <v>0</v>
      </c>
      <c r="I24" s="70" t="s">
        <v>0</v>
      </c>
      <c r="J24" s="70" t="s">
        <v>0</v>
      </c>
      <c r="K24" s="70" t="s">
        <v>0</v>
      </c>
      <c r="L24" s="70" t="s">
        <v>0</v>
      </c>
      <c r="M24" s="70" t="s">
        <v>0</v>
      </c>
      <c r="N24" s="70" t="s">
        <v>0</v>
      </c>
      <c r="O24" s="70" t="s">
        <v>0</v>
      </c>
      <c r="P24" s="70" t="s">
        <v>0</v>
      </c>
      <c r="Q24" s="70" t="s">
        <v>0</v>
      </c>
      <c r="R24" s="70" t="s">
        <v>0</v>
      </c>
      <c r="S24" s="70" t="s">
        <v>0</v>
      </c>
      <c r="T24" s="70" t="s">
        <v>0</v>
      </c>
      <c r="U24" s="70" t="s">
        <v>0</v>
      </c>
      <c r="V24" s="70" t="s">
        <v>0</v>
      </c>
      <c r="W24" s="70" t="s">
        <v>0</v>
      </c>
      <c r="X24" s="70" t="s">
        <v>0</v>
      </c>
      <c r="Y24" s="70" t="s">
        <v>0</v>
      </c>
      <c r="Z24" s="70" t="s">
        <v>0</v>
      </c>
      <c r="AA24" s="70" t="s">
        <v>0</v>
      </c>
      <c r="AB24" s="70" t="s">
        <v>0</v>
      </c>
      <c r="AC24" s="70" t="s">
        <v>0</v>
      </c>
      <c r="AD24" s="70" t="s">
        <v>0</v>
      </c>
      <c r="AE24" s="70" t="s">
        <v>0</v>
      </c>
      <c r="AF24" s="70" t="s">
        <v>0</v>
      </c>
      <c r="AG24" s="70" t="s">
        <v>0</v>
      </c>
      <c r="AH24" s="70" t="s">
        <v>0</v>
      </c>
      <c r="AI24" s="70" t="s">
        <v>0</v>
      </c>
      <c r="AJ24" s="70" t="s">
        <v>0</v>
      </c>
      <c r="AK24" s="70" t="s">
        <v>0</v>
      </c>
      <c r="AL24" s="70" t="s">
        <v>0</v>
      </c>
      <c r="AM24" s="70" t="s">
        <v>0</v>
      </c>
      <c r="AN24" s="70" t="s">
        <v>0</v>
      </c>
      <c r="AO24" s="70" t="s">
        <v>0</v>
      </c>
      <c r="AP24" s="70" t="s">
        <v>0</v>
      </c>
      <c r="AQ24" s="70" t="s">
        <v>0</v>
      </c>
      <c r="AR24" s="70" t="s">
        <v>0</v>
      </c>
      <c r="AS24" s="70" t="s">
        <v>0</v>
      </c>
      <c r="AT24" s="70" t="s">
        <v>0</v>
      </c>
      <c r="AU24" s="70" t="s">
        <v>0</v>
      </c>
      <c r="AV24" s="70" t="s">
        <v>0</v>
      </c>
      <c r="AW24" s="70" t="s">
        <v>0</v>
      </c>
      <c r="AX24" s="70" t="s">
        <v>0</v>
      </c>
      <c r="AY24" s="70" t="s">
        <v>0</v>
      </c>
      <c r="AZ24" s="70" t="s">
        <v>0</v>
      </c>
      <c r="BA24" s="70" t="s">
        <v>0</v>
      </c>
      <c r="BB24" s="70" t="s">
        <v>0</v>
      </c>
      <c r="BC24" s="70" t="s">
        <v>0</v>
      </c>
      <c r="BD24" s="70" t="s">
        <v>0</v>
      </c>
      <c r="BE24" s="70" t="s">
        <v>0</v>
      </c>
      <c r="BF24" s="70" t="s">
        <v>0</v>
      </c>
      <c r="BG24" s="70" t="s">
        <v>0</v>
      </c>
      <c r="BH24" s="70" t="s">
        <v>0</v>
      </c>
      <c r="BI24" s="70" t="s">
        <v>0</v>
      </c>
      <c r="BJ24" s="70" t="s">
        <v>0</v>
      </c>
      <c r="BK24" s="70" t="s">
        <v>0</v>
      </c>
      <c r="BL24" s="70" t="s">
        <v>0</v>
      </c>
      <c r="BM24" s="70" t="s">
        <v>0</v>
      </c>
      <c r="BN24" s="70" t="s">
        <v>0</v>
      </c>
      <c r="BO24" s="70" t="s">
        <v>0</v>
      </c>
      <c r="BP24" s="70" t="s">
        <v>0</v>
      </c>
      <c r="BQ24" s="70" t="s">
        <v>0</v>
      </c>
      <c r="BR24" s="70" t="s">
        <v>0</v>
      </c>
      <c r="BS24" s="70" t="s">
        <v>0</v>
      </c>
      <c r="BT24" s="70" t="s">
        <v>0</v>
      </c>
      <c r="BU24" s="70" t="s">
        <v>0</v>
      </c>
      <c r="BV24" s="70" t="s">
        <v>0</v>
      </c>
      <c r="BW24" s="70">
        <v>112.8</v>
      </c>
      <c r="BX24" s="70">
        <v>106.1</v>
      </c>
      <c r="BY24" s="70">
        <v>103.1</v>
      </c>
      <c r="BZ24" s="70">
        <v>104.7</v>
      </c>
      <c r="CA24" s="70">
        <v>102.6</v>
      </c>
      <c r="CB24" s="70">
        <v>101.3</v>
      </c>
      <c r="CC24" s="70">
        <v>100.1</v>
      </c>
      <c r="CD24" s="70">
        <v>99.1</v>
      </c>
      <c r="CE24" s="70">
        <v>98.4</v>
      </c>
      <c r="CF24" s="70">
        <v>97.9</v>
      </c>
      <c r="CG24" s="70">
        <v>97.3</v>
      </c>
      <c r="CH24" s="70">
        <v>96.9</v>
      </c>
      <c r="CI24" s="70">
        <v>93.5</v>
      </c>
      <c r="CJ24" s="70">
        <v>92.5</v>
      </c>
      <c r="CK24" s="70">
        <v>95.6</v>
      </c>
      <c r="CL24" s="70">
        <v>96.6</v>
      </c>
      <c r="CM24" s="70">
        <v>99</v>
      </c>
      <c r="CN24" s="70">
        <v>100.3</v>
      </c>
      <c r="CO24" s="70">
        <v>101.6</v>
      </c>
      <c r="CP24" s="70">
        <v>102.3</v>
      </c>
      <c r="CQ24" s="70">
        <v>103.5</v>
      </c>
      <c r="CR24" s="70">
        <v>104.3</v>
      </c>
      <c r="CS24" s="70">
        <v>105.3</v>
      </c>
      <c r="CT24" s="70">
        <v>106.1</v>
      </c>
      <c r="CU24" s="70">
        <v>110</v>
      </c>
      <c r="CV24" s="70">
        <v>101.7</v>
      </c>
      <c r="CW24" s="70">
        <v>95.8</v>
      </c>
      <c r="CX24" s="70">
        <v>89.6</v>
      </c>
      <c r="CY24" s="70">
        <v>85.7</v>
      </c>
      <c r="CZ24" s="70">
        <v>84.3</v>
      </c>
      <c r="DA24" s="70">
        <v>84.3</v>
      </c>
      <c r="DB24" s="70">
        <v>82.1</v>
      </c>
      <c r="DC24" s="70">
        <v>82.1</v>
      </c>
      <c r="DD24" s="70">
        <v>81.400000000000006</v>
      </c>
      <c r="DE24" s="70">
        <v>80.099999999999994</v>
      </c>
      <c r="DF24" s="70">
        <v>79.7</v>
      </c>
      <c r="DG24" s="70">
        <v>79.900000000000006</v>
      </c>
      <c r="DH24" s="70">
        <v>92.3</v>
      </c>
      <c r="DI24" s="70">
        <v>97.6</v>
      </c>
      <c r="DJ24" s="70">
        <v>105</v>
      </c>
      <c r="DK24" s="70">
        <v>105.8</v>
      </c>
      <c r="DL24" s="70">
        <v>106.7</v>
      </c>
      <c r="DM24" s="70">
        <v>104.6</v>
      </c>
      <c r="DN24" s="70">
        <v>106.1</v>
      </c>
      <c r="DO24" s="70">
        <v>106.2</v>
      </c>
      <c r="DP24" s="70">
        <v>105.4</v>
      </c>
      <c r="DQ24" s="70">
        <v>105.7</v>
      </c>
      <c r="DR24" s="70">
        <v>105.9</v>
      </c>
      <c r="DS24" s="70">
        <v>94.8</v>
      </c>
      <c r="DT24" s="70">
        <v>91.8</v>
      </c>
      <c r="DU24" s="70">
        <v>95.1</v>
      </c>
      <c r="DV24" s="70">
        <v>91.9</v>
      </c>
      <c r="DW24" s="70">
        <v>95</v>
      </c>
      <c r="DX24" s="70">
        <v>96.6</v>
      </c>
      <c r="DY24" s="70">
        <v>96.5</v>
      </c>
      <c r="DZ24" s="70">
        <v>97.1</v>
      </c>
      <c r="EA24" s="70">
        <v>97.6</v>
      </c>
      <c r="EB24" s="70">
        <v>98.8</v>
      </c>
      <c r="EC24" s="70">
        <v>100</v>
      </c>
      <c r="ED24" s="70">
        <v>100.3</v>
      </c>
      <c r="EE24" s="70">
        <v>107.7</v>
      </c>
      <c r="EF24" s="70">
        <v>106.8</v>
      </c>
      <c r="EG24" s="70">
        <v>105</v>
      </c>
      <c r="EH24" s="70">
        <v>104.7</v>
      </c>
      <c r="EI24" s="70">
        <v>104.3</v>
      </c>
      <c r="EJ24" s="70">
        <v>104.9</v>
      </c>
      <c r="EK24" s="70">
        <v>105.6</v>
      </c>
      <c r="EL24" s="70">
        <v>105.5</v>
      </c>
      <c r="EM24" s="70">
        <v>105.3</v>
      </c>
      <c r="EN24" s="70">
        <v>105.4</v>
      </c>
      <c r="EO24" s="70">
        <v>105.3</v>
      </c>
      <c r="EP24" s="70">
        <v>105.1</v>
      </c>
    </row>
    <row r="25" spans="1:146" ht="17.25" customHeight="1" x14ac:dyDescent="0.3">
      <c r="A25" s="129"/>
      <c r="B25" s="59" t="str">
        <f>IF('0'!A1=1,"Запорізька","Zaporizhya")</f>
        <v>Запорізька</v>
      </c>
      <c r="C25" s="70" t="s">
        <v>0</v>
      </c>
      <c r="D25" s="70" t="s">
        <v>0</v>
      </c>
      <c r="E25" s="70" t="s">
        <v>0</v>
      </c>
      <c r="F25" s="70" t="s">
        <v>0</v>
      </c>
      <c r="G25" s="70" t="s">
        <v>0</v>
      </c>
      <c r="H25" s="70" t="s">
        <v>0</v>
      </c>
      <c r="I25" s="70" t="s">
        <v>0</v>
      </c>
      <c r="J25" s="70" t="s">
        <v>0</v>
      </c>
      <c r="K25" s="70" t="s">
        <v>0</v>
      </c>
      <c r="L25" s="70" t="s">
        <v>0</v>
      </c>
      <c r="M25" s="70" t="s">
        <v>0</v>
      </c>
      <c r="N25" s="70" t="s">
        <v>0</v>
      </c>
      <c r="O25" s="70" t="s">
        <v>0</v>
      </c>
      <c r="P25" s="70" t="s">
        <v>0</v>
      </c>
      <c r="Q25" s="70" t="s">
        <v>0</v>
      </c>
      <c r="R25" s="70" t="s">
        <v>0</v>
      </c>
      <c r="S25" s="70" t="s">
        <v>0</v>
      </c>
      <c r="T25" s="70" t="s">
        <v>0</v>
      </c>
      <c r="U25" s="70" t="s">
        <v>0</v>
      </c>
      <c r="V25" s="70" t="s">
        <v>0</v>
      </c>
      <c r="W25" s="70" t="s">
        <v>0</v>
      </c>
      <c r="X25" s="70" t="s">
        <v>0</v>
      </c>
      <c r="Y25" s="70" t="s">
        <v>0</v>
      </c>
      <c r="Z25" s="70" t="s">
        <v>0</v>
      </c>
      <c r="AA25" s="70" t="s">
        <v>0</v>
      </c>
      <c r="AB25" s="70" t="s">
        <v>0</v>
      </c>
      <c r="AC25" s="70" t="s">
        <v>0</v>
      </c>
      <c r="AD25" s="70" t="s">
        <v>0</v>
      </c>
      <c r="AE25" s="70" t="s">
        <v>0</v>
      </c>
      <c r="AF25" s="70" t="s">
        <v>0</v>
      </c>
      <c r="AG25" s="70" t="s">
        <v>0</v>
      </c>
      <c r="AH25" s="70" t="s">
        <v>0</v>
      </c>
      <c r="AI25" s="70" t="s">
        <v>0</v>
      </c>
      <c r="AJ25" s="70" t="s">
        <v>0</v>
      </c>
      <c r="AK25" s="70" t="s">
        <v>0</v>
      </c>
      <c r="AL25" s="70" t="s">
        <v>0</v>
      </c>
      <c r="AM25" s="70" t="s">
        <v>0</v>
      </c>
      <c r="AN25" s="70" t="s">
        <v>0</v>
      </c>
      <c r="AO25" s="70" t="s">
        <v>0</v>
      </c>
      <c r="AP25" s="70" t="s">
        <v>0</v>
      </c>
      <c r="AQ25" s="70" t="s">
        <v>0</v>
      </c>
      <c r="AR25" s="70" t="s">
        <v>0</v>
      </c>
      <c r="AS25" s="70" t="s">
        <v>0</v>
      </c>
      <c r="AT25" s="70" t="s">
        <v>0</v>
      </c>
      <c r="AU25" s="70" t="s">
        <v>0</v>
      </c>
      <c r="AV25" s="70" t="s">
        <v>0</v>
      </c>
      <c r="AW25" s="70" t="s">
        <v>0</v>
      </c>
      <c r="AX25" s="70" t="s">
        <v>0</v>
      </c>
      <c r="AY25" s="70" t="s">
        <v>0</v>
      </c>
      <c r="AZ25" s="70" t="s">
        <v>0</v>
      </c>
      <c r="BA25" s="70" t="s">
        <v>0</v>
      </c>
      <c r="BB25" s="70" t="s">
        <v>0</v>
      </c>
      <c r="BC25" s="70" t="s">
        <v>0</v>
      </c>
      <c r="BD25" s="70" t="s">
        <v>0</v>
      </c>
      <c r="BE25" s="70" t="s">
        <v>0</v>
      </c>
      <c r="BF25" s="70" t="s">
        <v>0</v>
      </c>
      <c r="BG25" s="70" t="s">
        <v>0</v>
      </c>
      <c r="BH25" s="70" t="s">
        <v>0</v>
      </c>
      <c r="BI25" s="70" t="s">
        <v>0</v>
      </c>
      <c r="BJ25" s="70" t="s">
        <v>0</v>
      </c>
      <c r="BK25" s="70" t="s">
        <v>0</v>
      </c>
      <c r="BL25" s="70" t="s">
        <v>0</v>
      </c>
      <c r="BM25" s="70" t="s">
        <v>0</v>
      </c>
      <c r="BN25" s="70" t="s">
        <v>0</v>
      </c>
      <c r="BO25" s="70" t="s">
        <v>0</v>
      </c>
      <c r="BP25" s="70" t="s">
        <v>0</v>
      </c>
      <c r="BQ25" s="70" t="s">
        <v>0</v>
      </c>
      <c r="BR25" s="70" t="s">
        <v>0</v>
      </c>
      <c r="BS25" s="70" t="s">
        <v>0</v>
      </c>
      <c r="BT25" s="70" t="s">
        <v>0</v>
      </c>
      <c r="BU25" s="70" t="s">
        <v>0</v>
      </c>
      <c r="BV25" s="70" t="s">
        <v>0</v>
      </c>
      <c r="BW25" s="70">
        <v>111.8</v>
      </c>
      <c r="BX25" s="70">
        <v>103.2</v>
      </c>
      <c r="BY25" s="70">
        <v>100</v>
      </c>
      <c r="BZ25" s="70">
        <v>100.7</v>
      </c>
      <c r="CA25" s="70">
        <v>98</v>
      </c>
      <c r="CB25" s="70">
        <v>97.1</v>
      </c>
      <c r="CC25" s="70">
        <v>96.4</v>
      </c>
      <c r="CD25" s="70">
        <v>96.7</v>
      </c>
      <c r="CE25" s="70">
        <v>96.5</v>
      </c>
      <c r="CF25" s="70">
        <v>97.1</v>
      </c>
      <c r="CG25" s="70">
        <v>96.9</v>
      </c>
      <c r="CH25" s="70">
        <v>97.1</v>
      </c>
      <c r="CI25" s="70">
        <v>95</v>
      </c>
      <c r="CJ25" s="70">
        <v>97</v>
      </c>
      <c r="CK25" s="70">
        <v>99</v>
      </c>
      <c r="CL25" s="70">
        <v>96.8</v>
      </c>
      <c r="CM25" s="70">
        <v>97</v>
      </c>
      <c r="CN25" s="70">
        <v>97.2</v>
      </c>
      <c r="CO25" s="70">
        <v>97.5</v>
      </c>
      <c r="CP25" s="70">
        <v>96.4</v>
      </c>
      <c r="CQ25" s="70">
        <v>96.2</v>
      </c>
      <c r="CR25" s="70">
        <v>96.4</v>
      </c>
      <c r="CS25" s="70">
        <v>96.6</v>
      </c>
      <c r="CT25" s="70">
        <v>96.8</v>
      </c>
      <c r="CU25" s="70">
        <v>92.2</v>
      </c>
      <c r="CV25" s="70">
        <v>95.6</v>
      </c>
      <c r="CW25" s="70">
        <v>92.2</v>
      </c>
      <c r="CX25" s="70">
        <v>92.4</v>
      </c>
      <c r="CY25" s="70">
        <v>93.1</v>
      </c>
      <c r="CZ25" s="70">
        <v>94.2</v>
      </c>
      <c r="DA25" s="70">
        <v>94.3</v>
      </c>
      <c r="DB25" s="70">
        <v>95</v>
      </c>
      <c r="DC25" s="70">
        <v>95</v>
      </c>
      <c r="DD25" s="70">
        <v>94.7</v>
      </c>
      <c r="DE25" s="70">
        <v>95</v>
      </c>
      <c r="DF25" s="70">
        <v>95.3</v>
      </c>
      <c r="DG25" s="70">
        <v>93.3</v>
      </c>
      <c r="DH25" s="70">
        <v>95.6</v>
      </c>
      <c r="DI25" s="70">
        <v>97.9</v>
      </c>
      <c r="DJ25" s="70">
        <v>97</v>
      </c>
      <c r="DK25" s="70">
        <v>95.3</v>
      </c>
      <c r="DL25" s="70">
        <v>94.7</v>
      </c>
      <c r="DM25" s="70">
        <v>95.1</v>
      </c>
      <c r="DN25" s="70">
        <v>95.7</v>
      </c>
      <c r="DO25" s="70">
        <v>96.2</v>
      </c>
      <c r="DP25" s="70">
        <v>95.8</v>
      </c>
      <c r="DQ25" s="70">
        <v>96.9</v>
      </c>
      <c r="DR25" s="70">
        <v>96.9</v>
      </c>
      <c r="DS25" s="70">
        <v>107.2</v>
      </c>
      <c r="DT25" s="70">
        <v>103.7</v>
      </c>
      <c r="DU25" s="70">
        <v>104.8</v>
      </c>
      <c r="DV25" s="70">
        <v>106</v>
      </c>
      <c r="DW25" s="70">
        <v>107.7</v>
      </c>
      <c r="DX25" s="70">
        <v>109</v>
      </c>
      <c r="DY25" s="70">
        <v>108.1</v>
      </c>
      <c r="DZ25" s="70">
        <v>108.1</v>
      </c>
      <c r="EA25" s="70">
        <v>107.3</v>
      </c>
      <c r="EB25" s="70">
        <v>107.7</v>
      </c>
      <c r="EC25" s="70">
        <v>106.3</v>
      </c>
      <c r="ED25" s="70">
        <v>106.2</v>
      </c>
      <c r="EE25" s="70">
        <v>110.5</v>
      </c>
      <c r="EF25" s="70">
        <v>108.7</v>
      </c>
      <c r="EG25" s="70">
        <v>107.2</v>
      </c>
      <c r="EH25" s="70">
        <v>105.7</v>
      </c>
      <c r="EI25" s="70">
        <v>106</v>
      </c>
      <c r="EJ25" s="70">
        <v>105.7</v>
      </c>
      <c r="EK25" s="70">
        <v>105.5</v>
      </c>
      <c r="EL25" s="70">
        <v>104.4</v>
      </c>
      <c r="EM25" s="70">
        <v>104.5</v>
      </c>
      <c r="EN25" s="70">
        <v>103.9</v>
      </c>
      <c r="EO25" s="70">
        <v>104.1</v>
      </c>
      <c r="EP25" s="70">
        <v>103.6</v>
      </c>
    </row>
    <row r="26" spans="1:146" ht="17.25" customHeight="1" x14ac:dyDescent="0.3">
      <c r="A26" s="129"/>
      <c r="B26" s="59" t="str">
        <f>IF('0'!A1=1,"Івано-Франківська","Ivano-Frankivsk")</f>
        <v>Івано-Франківська</v>
      </c>
      <c r="C26" s="70" t="s">
        <v>0</v>
      </c>
      <c r="D26" s="70" t="s">
        <v>0</v>
      </c>
      <c r="E26" s="70" t="s">
        <v>0</v>
      </c>
      <c r="F26" s="70" t="s">
        <v>0</v>
      </c>
      <c r="G26" s="70" t="s">
        <v>0</v>
      </c>
      <c r="H26" s="70" t="s">
        <v>0</v>
      </c>
      <c r="I26" s="70" t="s">
        <v>0</v>
      </c>
      <c r="J26" s="70" t="s">
        <v>0</v>
      </c>
      <c r="K26" s="70" t="s">
        <v>0</v>
      </c>
      <c r="L26" s="70" t="s">
        <v>0</v>
      </c>
      <c r="M26" s="70" t="s">
        <v>0</v>
      </c>
      <c r="N26" s="70" t="s">
        <v>0</v>
      </c>
      <c r="O26" s="70" t="s">
        <v>0</v>
      </c>
      <c r="P26" s="70" t="s">
        <v>0</v>
      </c>
      <c r="Q26" s="70" t="s">
        <v>0</v>
      </c>
      <c r="R26" s="70" t="s">
        <v>0</v>
      </c>
      <c r="S26" s="70" t="s">
        <v>0</v>
      </c>
      <c r="T26" s="70" t="s">
        <v>0</v>
      </c>
      <c r="U26" s="70" t="s">
        <v>0</v>
      </c>
      <c r="V26" s="70" t="s">
        <v>0</v>
      </c>
      <c r="W26" s="70" t="s">
        <v>0</v>
      </c>
      <c r="X26" s="70" t="s">
        <v>0</v>
      </c>
      <c r="Y26" s="70" t="s">
        <v>0</v>
      </c>
      <c r="Z26" s="70" t="s">
        <v>0</v>
      </c>
      <c r="AA26" s="70" t="s">
        <v>0</v>
      </c>
      <c r="AB26" s="70" t="s">
        <v>0</v>
      </c>
      <c r="AC26" s="70" t="s">
        <v>0</v>
      </c>
      <c r="AD26" s="70" t="s">
        <v>0</v>
      </c>
      <c r="AE26" s="70" t="s">
        <v>0</v>
      </c>
      <c r="AF26" s="70" t="s">
        <v>0</v>
      </c>
      <c r="AG26" s="70" t="s">
        <v>0</v>
      </c>
      <c r="AH26" s="70" t="s">
        <v>0</v>
      </c>
      <c r="AI26" s="70" t="s">
        <v>0</v>
      </c>
      <c r="AJ26" s="70" t="s">
        <v>0</v>
      </c>
      <c r="AK26" s="70" t="s">
        <v>0</v>
      </c>
      <c r="AL26" s="70" t="s">
        <v>0</v>
      </c>
      <c r="AM26" s="70" t="s">
        <v>0</v>
      </c>
      <c r="AN26" s="70" t="s">
        <v>0</v>
      </c>
      <c r="AO26" s="70" t="s">
        <v>0</v>
      </c>
      <c r="AP26" s="70" t="s">
        <v>0</v>
      </c>
      <c r="AQ26" s="70" t="s">
        <v>0</v>
      </c>
      <c r="AR26" s="70" t="s">
        <v>0</v>
      </c>
      <c r="AS26" s="70" t="s">
        <v>0</v>
      </c>
      <c r="AT26" s="70" t="s">
        <v>0</v>
      </c>
      <c r="AU26" s="70" t="s">
        <v>0</v>
      </c>
      <c r="AV26" s="70" t="s">
        <v>0</v>
      </c>
      <c r="AW26" s="70" t="s">
        <v>0</v>
      </c>
      <c r="AX26" s="70" t="s">
        <v>0</v>
      </c>
      <c r="AY26" s="70" t="s">
        <v>0</v>
      </c>
      <c r="AZ26" s="70" t="s">
        <v>0</v>
      </c>
      <c r="BA26" s="70" t="s">
        <v>0</v>
      </c>
      <c r="BB26" s="70" t="s">
        <v>0</v>
      </c>
      <c r="BC26" s="70" t="s">
        <v>0</v>
      </c>
      <c r="BD26" s="70" t="s">
        <v>0</v>
      </c>
      <c r="BE26" s="70" t="s">
        <v>0</v>
      </c>
      <c r="BF26" s="70" t="s">
        <v>0</v>
      </c>
      <c r="BG26" s="70" t="s">
        <v>0</v>
      </c>
      <c r="BH26" s="70" t="s">
        <v>0</v>
      </c>
      <c r="BI26" s="70" t="s">
        <v>0</v>
      </c>
      <c r="BJ26" s="70" t="s">
        <v>0</v>
      </c>
      <c r="BK26" s="70" t="s">
        <v>0</v>
      </c>
      <c r="BL26" s="70" t="s">
        <v>0</v>
      </c>
      <c r="BM26" s="70" t="s">
        <v>0</v>
      </c>
      <c r="BN26" s="70" t="s">
        <v>0</v>
      </c>
      <c r="BO26" s="70" t="s">
        <v>0</v>
      </c>
      <c r="BP26" s="70" t="s">
        <v>0</v>
      </c>
      <c r="BQ26" s="70" t="s">
        <v>0</v>
      </c>
      <c r="BR26" s="70" t="s">
        <v>0</v>
      </c>
      <c r="BS26" s="70" t="s">
        <v>0</v>
      </c>
      <c r="BT26" s="70" t="s">
        <v>0</v>
      </c>
      <c r="BU26" s="70" t="s">
        <v>0</v>
      </c>
      <c r="BV26" s="70" t="s">
        <v>0</v>
      </c>
      <c r="BW26" s="70">
        <v>91.9</v>
      </c>
      <c r="BX26" s="70">
        <v>89.9</v>
      </c>
      <c r="BY26" s="70">
        <v>90.5</v>
      </c>
      <c r="BZ26" s="70">
        <v>93.1</v>
      </c>
      <c r="CA26" s="70">
        <v>92.7</v>
      </c>
      <c r="CB26" s="70">
        <v>92.5</v>
      </c>
      <c r="CC26" s="70">
        <v>92.1</v>
      </c>
      <c r="CD26" s="70">
        <v>92.3</v>
      </c>
      <c r="CE26" s="70">
        <v>92.6</v>
      </c>
      <c r="CF26" s="70">
        <v>93.6</v>
      </c>
      <c r="CG26" s="70">
        <v>94.8</v>
      </c>
      <c r="CH26" s="70">
        <v>95.3</v>
      </c>
      <c r="CI26" s="70">
        <v>102.3</v>
      </c>
      <c r="CJ26" s="70">
        <v>100.7</v>
      </c>
      <c r="CK26" s="70">
        <v>99.1</v>
      </c>
      <c r="CL26" s="70">
        <v>96.7</v>
      </c>
      <c r="CM26" s="70">
        <v>96.7</v>
      </c>
      <c r="CN26" s="70">
        <v>96.7</v>
      </c>
      <c r="CO26" s="70">
        <v>97</v>
      </c>
      <c r="CP26" s="70">
        <v>96.6</v>
      </c>
      <c r="CQ26" s="70">
        <v>97.9</v>
      </c>
      <c r="CR26" s="70">
        <v>98.5</v>
      </c>
      <c r="CS26" s="70">
        <v>98.4</v>
      </c>
      <c r="CT26" s="70">
        <v>98.9</v>
      </c>
      <c r="CU26" s="70">
        <v>93.9</v>
      </c>
      <c r="CV26" s="70">
        <v>96.6</v>
      </c>
      <c r="CW26" s="70">
        <v>97.8</v>
      </c>
      <c r="CX26" s="70">
        <v>97.6</v>
      </c>
      <c r="CY26" s="70">
        <v>96.7</v>
      </c>
      <c r="CZ26" s="70">
        <v>95.5</v>
      </c>
      <c r="DA26" s="70">
        <v>95.7</v>
      </c>
      <c r="DB26" s="70">
        <v>94.7</v>
      </c>
      <c r="DC26" s="70">
        <v>92.3</v>
      </c>
      <c r="DD26" s="70">
        <v>90.4</v>
      </c>
      <c r="DE26" s="70">
        <v>89.9</v>
      </c>
      <c r="DF26" s="70">
        <v>89.1</v>
      </c>
      <c r="DG26" s="70">
        <v>87.9</v>
      </c>
      <c r="DH26" s="70">
        <v>88.2</v>
      </c>
      <c r="DI26" s="70">
        <v>90</v>
      </c>
      <c r="DJ26" s="70">
        <v>92.3</v>
      </c>
      <c r="DK26" s="70">
        <v>92.1</v>
      </c>
      <c r="DL26" s="70">
        <v>92.1</v>
      </c>
      <c r="DM26" s="70">
        <v>91.7</v>
      </c>
      <c r="DN26" s="70">
        <v>92.3</v>
      </c>
      <c r="DO26" s="70">
        <v>93.1</v>
      </c>
      <c r="DP26" s="70">
        <v>94</v>
      </c>
      <c r="DQ26" s="70">
        <v>94.4</v>
      </c>
      <c r="DR26" s="70">
        <v>95.5</v>
      </c>
      <c r="DS26" s="70">
        <v>110</v>
      </c>
      <c r="DT26" s="70">
        <v>106.2</v>
      </c>
      <c r="DU26" s="70">
        <v>102.7</v>
      </c>
      <c r="DV26" s="70">
        <v>102.4</v>
      </c>
      <c r="DW26" s="70">
        <v>104.4</v>
      </c>
      <c r="DX26" s="70">
        <v>106.3</v>
      </c>
      <c r="DY26" s="70">
        <v>107.4</v>
      </c>
      <c r="DZ26" s="70">
        <v>109.1</v>
      </c>
      <c r="EA26" s="70">
        <v>111</v>
      </c>
      <c r="EB26" s="70">
        <v>111.6</v>
      </c>
      <c r="EC26" s="70">
        <v>111.9</v>
      </c>
      <c r="ED26" s="70">
        <v>112</v>
      </c>
      <c r="EE26" s="70">
        <v>115.5</v>
      </c>
      <c r="EF26" s="70">
        <v>118.3</v>
      </c>
      <c r="EG26" s="70">
        <v>120.2</v>
      </c>
      <c r="EH26" s="70">
        <v>118.9</v>
      </c>
      <c r="EI26" s="70">
        <v>118.6</v>
      </c>
      <c r="EJ26" s="70">
        <v>117.4</v>
      </c>
      <c r="EK26" s="70">
        <v>116.1</v>
      </c>
      <c r="EL26" s="70">
        <v>115</v>
      </c>
      <c r="EM26" s="70">
        <v>113.4</v>
      </c>
      <c r="EN26" s="70">
        <v>112.7</v>
      </c>
      <c r="EO26" s="70">
        <v>111.2</v>
      </c>
      <c r="EP26" s="70">
        <v>110.3</v>
      </c>
    </row>
    <row r="27" spans="1:146" ht="17.25" customHeight="1" x14ac:dyDescent="0.3">
      <c r="A27" s="129"/>
      <c r="B27" s="59" t="str">
        <f>IF('0'!A1=1,"Київська","Kyiv")</f>
        <v>Київська</v>
      </c>
      <c r="C27" s="70" t="s">
        <v>0</v>
      </c>
      <c r="D27" s="70" t="s">
        <v>0</v>
      </c>
      <c r="E27" s="70" t="s">
        <v>0</v>
      </c>
      <c r="F27" s="70" t="s">
        <v>0</v>
      </c>
      <c r="G27" s="70" t="s">
        <v>0</v>
      </c>
      <c r="H27" s="70" t="s">
        <v>0</v>
      </c>
      <c r="I27" s="70" t="s">
        <v>0</v>
      </c>
      <c r="J27" s="70" t="s">
        <v>0</v>
      </c>
      <c r="K27" s="70" t="s">
        <v>0</v>
      </c>
      <c r="L27" s="70" t="s">
        <v>0</v>
      </c>
      <c r="M27" s="70" t="s">
        <v>0</v>
      </c>
      <c r="N27" s="70" t="s">
        <v>0</v>
      </c>
      <c r="O27" s="70" t="s">
        <v>0</v>
      </c>
      <c r="P27" s="70" t="s">
        <v>0</v>
      </c>
      <c r="Q27" s="70" t="s">
        <v>0</v>
      </c>
      <c r="R27" s="70" t="s">
        <v>0</v>
      </c>
      <c r="S27" s="70" t="s">
        <v>0</v>
      </c>
      <c r="T27" s="70" t="s">
        <v>0</v>
      </c>
      <c r="U27" s="70" t="s">
        <v>0</v>
      </c>
      <c r="V27" s="70" t="s">
        <v>0</v>
      </c>
      <c r="W27" s="70" t="s">
        <v>0</v>
      </c>
      <c r="X27" s="70" t="s">
        <v>0</v>
      </c>
      <c r="Y27" s="70" t="s">
        <v>0</v>
      </c>
      <c r="Z27" s="70" t="s">
        <v>0</v>
      </c>
      <c r="AA27" s="70" t="s">
        <v>0</v>
      </c>
      <c r="AB27" s="70" t="s">
        <v>0</v>
      </c>
      <c r="AC27" s="70" t="s">
        <v>0</v>
      </c>
      <c r="AD27" s="70" t="s">
        <v>0</v>
      </c>
      <c r="AE27" s="70" t="s">
        <v>0</v>
      </c>
      <c r="AF27" s="70" t="s">
        <v>0</v>
      </c>
      <c r="AG27" s="70" t="s">
        <v>0</v>
      </c>
      <c r="AH27" s="70" t="s">
        <v>0</v>
      </c>
      <c r="AI27" s="70" t="s">
        <v>0</v>
      </c>
      <c r="AJ27" s="70" t="s">
        <v>0</v>
      </c>
      <c r="AK27" s="70" t="s">
        <v>0</v>
      </c>
      <c r="AL27" s="70" t="s">
        <v>0</v>
      </c>
      <c r="AM27" s="70" t="s">
        <v>0</v>
      </c>
      <c r="AN27" s="70" t="s">
        <v>0</v>
      </c>
      <c r="AO27" s="70" t="s">
        <v>0</v>
      </c>
      <c r="AP27" s="70" t="s">
        <v>0</v>
      </c>
      <c r="AQ27" s="70" t="s">
        <v>0</v>
      </c>
      <c r="AR27" s="70" t="s">
        <v>0</v>
      </c>
      <c r="AS27" s="70" t="s">
        <v>0</v>
      </c>
      <c r="AT27" s="70" t="s">
        <v>0</v>
      </c>
      <c r="AU27" s="70" t="s">
        <v>0</v>
      </c>
      <c r="AV27" s="70" t="s">
        <v>0</v>
      </c>
      <c r="AW27" s="70" t="s">
        <v>0</v>
      </c>
      <c r="AX27" s="70" t="s">
        <v>0</v>
      </c>
      <c r="AY27" s="70" t="s">
        <v>0</v>
      </c>
      <c r="AZ27" s="70" t="s">
        <v>0</v>
      </c>
      <c r="BA27" s="70" t="s">
        <v>0</v>
      </c>
      <c r="BB27" s="70" t="s">
        <v>0</v>
      </c>
      <c r="BC27" s="70" t="s">
        <v>0</v>
      </c>
      <c r="BD27" s="70" t="s">
        <v>0</v>
      </c>
      <c r="BE27" s="70" t="s">
        <v>0</v>
      </c>
      <c r="BF27" s="70" t="s">
        <v>0</v>
      </c>
      <c r="BG27" s="70" t="s">
        <v>0</v>
      </c>
      <c r="BH27" s="70" t="s">
        <v>0</v>
      </c>
      <c r="BI27" s="70" t="s">
        <v>0</v>
      </c>
      <c r="BJ27" s="70" t="s">
        <v>0</v>
      </c>
      <c r="BK27" s="70" t="s">
        <v>0</v>
      </c>
      <c r="BL27" s="70" t="s">
        <v>0</v>
      </c>
      <c r="BM27" s="70" t="s">
        <v>0</v>
      </c>
      <c r="BN27" s="70" t="s">
        <v>0</v>
      </c>
      <c r="BO27" s="70" t="s">
        <v>0</v>
      </c>
      <c r="BP27" s="70" t="s">
        <v>0</v>
      </c>
      <c r="BQ27" s="70" t="s">
        <v>0</v>
      </c>
      <c r="BR27" s="70" t="s">
        <v>0</v>
      </c>
      <c r="BS27" s="70" t="s">
        <v>0</v>
      </c>
      <c r="BT27" s="70" t="s">
        <v>0</v>
      </c>
      <c r="BU27" s="70" t="s">
        <v>0</v>
      </c>
      <c r="BV27" s="70" t="s">
        <v>0</v>
      </c>
      <c r="BW27" s="70">
        <v>106.2</v>
      </c>
      <c r="BX27" s="70">
        <v>103.9</v>
      </c>
      <c r="BY27" s="70">
        <v>101.8</v>
      </c>
      <c r="BZ27" s="70">
        <v>104.8</v>
      </c>
      <c r="CA27" s="70">
        <v>101.7</v>
      </c>
      <c r="CB27" s="70">
        <v>101.3</v>
      </c>
      <c r="CC27" s="70">
        <v>101.2</v>
      </c>
      <c r="CD27" s="70">
        <v>100.9</v>
      </c>
      <c r="CE27" s="70">
        <v>100.3</v>
      </c>
      <c r="CF27" s="70">
        <v>99</v>
      </c>
      <c r="CG27" s="70">
        <v>98.4</v>
      </c>
      <c r="CH27" s="70">
        <v>99.1</v>
      </c>
      <c r="CI27" s="70">
        <v>88.8</v>
      </c>
      <c r="CJ27" s="70">
        <v>94.9</v>
      </c>
      <c r="CK27" s="70">
        <v>96.7</v>
      </c>
      <c r="CL27" s="70">
        <v>95.7</v>
      </c>
      <c r="CM27" s="70">
        <v>95.6</v>
      </c>
      <c r="CN27" s="70">
        <v>95.4</v>
      </c>
      <c r="CO27" s="70">
        <v>95</v>
      </c>
      <c r="CP27" s="70">
        <v>96.1</v>
      </c>
      <c r="CQ27" s="70">
        <v>97.4</v>
      </c>
      <c r="CR27" s="70">
        <v>99.9</v>
      </c>
      <c r="CS27" s="70">
        <v>101.6</v>
      </c>
      <c r="CT27" s="70">
        <v>101.6</v>
      </c>
      <c r="CU27" s="70">
        <v>94.8</v>
      </c>
      <c r="CV27" s="70">
        <v>103.7</v>
      </c>
      <c r="CW27" s="70">
        <v>102</v>
      </c>
      <c r="CX27" s="70">
        <v>98.1</v>
      </c>
      <c r="CY27" s="70">
        <v>97.6</v>
      </c>
      <c r="CZ27" s="70">
        <v>98.3</v>
      </c>
      <c r="DA27" s="70">
        <v>97.1</v>
      </c>
      <c r="DB27" s="70">
        <v>95.3</v>
      </c>
      <c r="DC27" s="70">
        <v>94.8</v>
      </c>
      <c r="DD27" s="70">
        <v>92.8</v>
      </c>
      <c r="DE27" s="70">
        <v>92.7</v>
      </c>
      <c r="DF27" s="70">
        <v>93</v>
      </c>
      <c r="DG27" s="70">
        <v>105.6</v>
      </c>
      <c r="DH27" s="70">
        <v>109</v>
      </c>
      <c r="DI27" s="70">
        <v>108.5</v>
      </c>
      <c r="DJ27" s="70">
        <v>111.9</v>
      </c>
      <c r="DK27" s="70">
        <v>112</v>
      </c>
      <c r="DL27" s="70">
        <v>111.1</v>
      </c>
      <c r="DM27" s="70">
        <v>109.2</v>
      </c>
      <c r="DN27" s="70">
        <v>108.1</v>
      </c>
      <c r="DO27" s="70">
        <v>107.2</v>
      </c>
      <c r="DP27" s="70">
        <v>107.1</v>
      </c>
      <c r="DQ27" s="70">
        <v>106.4</v>
      </c>
      <c r="DR27" s="70">
        <v>106.2</v>
      </c>
      <c r="DS27" s="70">
        <v>104.8</v>
      </c>
      <c r="DT27" s="70">
        <v>104.9</v>
      </c>
      <c r="DU27" s="70">
        <v>105.6</v>
      </c>
      <c r="DV27" s="70">
        <v>103.3</v>
      </c>
      <c r="DW27" s="70">
        <v>105.6</v>
      </c>
      <c r="DX27" s="70">
        <v>107.6</v>
      </c>
      <c r="DY27" s="70">
        <v>113.3</v>
      </c>
      <c r="DZ27" s="70">
        <v>113</v>
      </c>
      <c r="EA27" s="70">
        <v>112.4</v>
      </c>
      <c r="EB27" s="70">
        <v>111.9</v>
      </c>
      <c r="EC27" s="70">
        <v>110.9</v>
      </c>
      <c r="ED27" s="70">
        <v>110.3</v>
      </c>
      <c r="EE27" s="70">
        <v>112.4</v>
      </c>
      <c r="EF27" s="70">
        <v>112</v>
      </c>
      <c r="EG27" s="70">
        <v>112.5</v>
      </c>
      <c r="EH27" s="70">
        <v>110.8</v>
      </c>
      <c r="EI27" s="70">
        <v>108.9</v>
      </c>
      <c r="EJ27" s="70">
        <v>107.6</v>
      </c>
      <c r="EK27" s="70">
        <v>101.8</v>
      </c>
      <c r="EL27" s="70">
        <v>101.6</v>
      </c>
      <c r="EM27" s="70">
        <v>101.8</v>
      </c>
      <c r="EN27" s="70">
        <v>101.9</v>
      </c>
      <c r="EO27" s="70">
        <v>101.8</v>
      </c>
      <c r="EP27" s="70">
        <v>102</v>
      </c>
    </row>
    <row r="28" spans="1:146" ht="17.25" customHeight="1" x14ac:dyDescent="0.3">
      <c r="A28" s="129"/>
      <c r="B28" s="59" t="str">
        <f>IF('0'!A1=1,"Кіровоградська","Kirovohrad")</f>
        <v>Кіровоградська</v>
      </c>
      <c r="C28" s="70" t="s">
        <v>0</v>
      </c>
      <c r="D28" s="70" t="s">
        <v>0</v>
      </c>
      <c r="E28" s="70" t="s">
        <v>0</v>
      </c>
      <c r="F28" s="70" t="s">
        <v>0</v>
      </c>
      <c r="G28" s="70" t="s">
        <v>0</v>
      </c>
      <c r="H28" s="70" t="s">
        <v>0</v>
      </c>
      <c r="I28" s="70" t="s">
        <v>0</v>
      </c>
      <c r="J28" s="70" t="s">
        <v>0</v>
      </c>
      <c r="K28" s="70" t="s">
        <v>0</v>
      </c>
      <c r="L28" s="70" t="s">
        <v>0</v>
      </c>
      <c r="M28" s="70" t="s">
        <v>0</v>
      </c>
      <c r="N28" s="70" t="s">
        <v>0</v>
      </c>
      <c r="O28" s="70" t="s">
        <v>0</v>
      </c>
      <c r="P28" s="70" t="s">
        <v>0</v>
      </c>
      <c r="Q28" s="70" t="s">
        <v>0</v>
      </c>
      <c r="R28" s="70" t="s">
        <v>0</v>
      </c>
      <c r="S28" s="70" t="s">
        <v>0</v>
      </c>
      <c r="T28" s="70" t="s">
        <v>0</v>
      </c>
      <c r="U28" s="70" t="s">
        <v>0</v>
      </c>
      <c r="V28" s="70" t="s">
        <v>0</v>
      </c>
      <c r="W28" s="70" t="s">
        <v>0</v>
      </c>
      <c r="X28" s="70" t="s">
        <v>0</v>
      </c>
      <c r="Y28" s="70" t="s">
        <v>0</v>
      </c>
      <c r="Z28" s="70" t="s">
        <v>0</v>
      </c>
      <c r="AA28" s="70" t="s">
        <v>0</v>
      </c>
      <c r="AB28" s="70" t="s">
        <v>0</v>
      </c>
      <c r="AC28" s="70" t="s">
        <v>0</v>
      </c>
      <c r="AD28" s="70" t="s">
        <v>0</v>
      </c>
      <c r="AE28" s="70" t="s">
        <v>0</v>
      </c>
      <c r="AF28" s="70" t="s">
        <v>0</v>
      </c>
      <c r="AG28" s="70" t="s">
        <v>0</v>
      </c>
      <c r="AH28" s="70" t="s">
        <v>0</v>
      </c>
      <c r="AI28" s="70" t="s">
        <v>0</v>
      </c>
      <c r="AJ28" s="70" t="s">
        <v>0</v>
      </c>
      <c r="AK28" s="70" t="s">
        <v>0</v>
      </c>
      <c r="AL28" s="70" t="s">
        <v>0</v>
      </c>
      <c r="AM28" s="70" t="s">
        <v>0</v>
      </c>
      <c r="AN28" s="70" t="s">
        <v>0</v>
      </c>
      <c r="AO28" s="70" t="s">
        <v>0</v>
      </c>
      <c r="AP28" s="70" t="s">
        <v>0</v>
      </c>
      <c r="AQ28" s="70" t="s">
        <v>0</v>
      </c>
      <c r="AR28" s="70" t="s">
        <v>0</v>
      </c>
      <c r="AS28" s="70" t="s">
        <v>0</v>
      </c>
      <c r="AT28" s="70" t="s">
        <v>0</v>
      </c>
      <c r="AU28" s="70" t="s">
        <v>0</v>
      </c>
      <c r="AV28" s="70" t="s">
        <v>0</v>
      </c>
      <c r="AW28" s="70" t="s">
        <v>0</v>
      </c>
      <c r="AX28" s="70" t="s">
        <v>0</v>
      </c>
      <c r="AY28" s="70" t="s">
        <v>0</v>
      </c>
      <c r="AZ28" s="70" t="s">
        <v>0</v>
      </c>
      <c r="BA28" s="70" t="s">
        <v>0</v>
      </c>
      <c r="BB28" s="70" t="s">
        <v>0</v>
      </c>
      <c r="BC28" s="70" t="s">
        <v>0</v>
      </c>
      <c r="BD28" s="70" t="s">
        <v>0</v>
      </c>
      <c r="BE28" s="70" t="s">
        <v>0</v>
      </c>
      <c r="BF28" s="70" t="s">
        <v>0</v>
      </c>
      <c r="BG28" s="70" t="s">
        <v>0</v>
      </c>
      <c r="BH28" s="70" t="s">
        <v>0</v>
      </c>
      <c r="BI28" s="70" t="s">
        <v>0</v>
      </c>
      <c r="BJ28" s="70" t="s">
        <v>0</v>
      </c>
      <c r="BK28" s="70" t="s">
        <v>0</v>
      </c>
      <c r="BL28" s="70" t="s">
        <v>0</v>
      </c>
      <c r="BM28" s="70" t="s">
        <v>0</v>
      </c>
      <c r="BN28" s="70" t="s">
        <v>0</v>
      </c>
      <c r="BO28" s="70" t="s">
        <v>0</v>
      </c>
      <c r="BP28" s="70" t="s">
        <v>0</v>
      </c>
      <c r="BQ28" s="70" t="s">
        <v>0</v>
      </c>
      <c r="BR28" s="70" t="s">
        <v>0</v>
      </c>
      <c r="BS28" s="70" t="s">
        <v>0</v>
      </c>
      <c r="BT28" s="70" t="s">
        <v>0</v>
      </c>
      <c r="BU28" s="70" t="s">
        <v>0</v>
      </c>
      <c r="BV28" s="70" t="s">
        <v>0</v>
      </c>
      <c r="BW28" s="70">
        <v>120</v>
      </c>
      <c r="BX28" s="70">
        <v>121.8</v>
      </c>
      <c r="BY28" s="70">
        <v>113.9</v>
      </c>
      <c r="BZ28" s="70">
        <v>117.9</v>
      </c>
      <c r="CA28" s="70">
        <v>114.4</v>
      </c>
      <c r="CB28" s="70">
        <v>113.5</v>
      </c>
      <c r="CC28" s="70">
        <v>112.3</v>
      </c>
      <c r="CD28" s="70">
        <v>109.4</v>
      </c>
      <c r="CE28" s="70">
        <v>109</v>
      </c>
      <c r="CF28" s="70">
        <v>107.3</v>
      </c>
      <c r="CG28" s="70">
        <v>106.5</v>
      </c>
      <c r="CH28" s="70">
        <v>106.6</v>
      </c>
      <c r="CI28" s="70">
        <v>100.7</v>
      </c>
      <c r="CJ28" s="70">
        <v>99.5</v>
      </c>
      <c r="CK28" s="70">
        <v>102.7</v>
      </c>
      <c r="CL28" s="70">
        <v>101.9</v>
      </c>
      <c r="CM28" s="70">
        <v>103.8</v>
      </c>
      <c r="CN28" s="70">
        <v>106.4</v>
      </c>
      <c r="CO28" s="70">
        <v>106.5</v>
      </c>
      <c r="CP28" s="70">
        <v>104.9</v>
      </c>
      <c r="CQ28" s="70">
        <v>104.8</v>
      </c>
      <c r="CR28" s="70">
        <v>104.1</v>
      </c>
      <c r="CS28" s="70">
        <v>102.7</v>
      </c>
      <c r="CT28" s="70">
        <v>100.8</v>
      </c>
      <c r="CU28" s="70">
        <v>77.8</v>
      </c>
      <c r="CV28" s="70">
        <v>81.5</v>
      </c>
      <c r="CW28" s="70">
        <v>79.7</v>
      </c>
      <c r="CX28" s="70">
        <v>76.099999999999994</v>
      </c>
      <c r="CY28" s="70">
        <v>76.900000000000006</v>
      </c>
      <c r="CZ28" s="70">
        <v>76.8</v>
      </c>
      <c r="DA28" s="70">
        <v>77.900000000000006</v>
      </c>
      <c r="DB28" s="70">
        <v>78.400000000000006</v>
      </c>
      <c r="DC28" s="70">
        <v>78.5</v>
      </c>
      <c r="DD28" s="70">
        <v>80</v>
      </c>
      <c r="DE28" s="70">
        <v>80.8</v>
      </c>
      <c r="DF28" s="70">
        <v>82.9</v>
      </c>
      <c r="DG28" s="70">
        <v>113</v>
      </c>
      <c r="DH28" s="70">
        <v>120.5</v>
      </c>
      <c r="DI28" s="70">
        <v>119.9</v>
      </c>
      <c r="DJ28" s="70">
        <v>124.6</v>
      </c>
      <c r="DK28" s="70">
        <v>122.4</v>
      </c>
      <c r="DL28" s="70">
        <v>118.9</v>
      </c>
      <c r="DM28" s="70">
        <v>115.7</v>
      </c>
      <c r="DN28" s="70">
        <v>115.8</v>
      </c>
      <c r="DO28" s="70">
        <v>117.4</v>
      </c>
      <c r="DP28" s="70">
        <v>118</v>
      </c>
      <c r="DQ28" s="70">
        <v>119.8</v>
      </c>
      <c r="DR28" s="70">
        <v>120.3</v>
      </c>
      <c r="DS28" s="70">
        <v>121.8</v>
      </c>
      <c r="DT28" s="70">
        <v>110.2</v>
      </c>
      <c r="DU28" s="70">
        <v>115</v>
      </c>
      <c r="DV28" s="70">
        <v>111.8</v>
      </c>
      <c r="DW28" s="70">
        <v>112.4</v>
      </c>
      <c r="DX28" s="70">
        <v>112.7</v>
      </c>
      <c r="DY28" s="70">
        <v>113.9</v>
      </c>
      <c r="DZ28" s="70">
        <v>112.2</v>
      </c>
      <c r="EA28" s="70">
        <v>109.8</v>
      </c>
      <c r="EB28" s="70">
        <v>107.9</v>
      </c>
      <c r="EC28" s="70">
        <v>107.5</v>
      </c>
      <c r="ED28" s="70">
        <v>105.5</v>
      </c>
      <c r="EE28" s="70">
        <v>111.7</v>
      </c>
      <c r="EF28" s="70">
        <v>112</v>
      </c>
      <c r="EG28" s="70">
        <v>102.7</v>
      </c>
      <c r="EH28" s="70">
        <v>103.8</v>
      </c>
      <c r="EI28" s="70">
        <v>103.5</v>
      </c>
      <c r="EJ28" s="70">
        <v>102.5</v>
      </c>
      <c r="EK28" s="70">
        <v>100.7</v>
      </c>
      <c r="EL28" s="70">
        <v>100.7</v>
      </c>
      <c r="EM28" s="70">
        <v>100.5</v>
      </c>
      <c r="EN28" s="70">
        <v>100.8</v>
      </c>
      <c r="EO28" s="70">
        <v>100.2</v>
      </c>
      <c r="EP28" s="70">
        <v>102.2</v>
      </c>
    </row>
    <row r="29" spans="1:146" ht="17.25" customHeight="1" x14ac:dyDescent="0.3">
      <c r="A29" s="129"/>
      <c r="B29" s="59" t="str">
        <f>IF('0'!A1=1,"Луганська**","Luhansk**")</f>
        <v>Луганська**</v>
      </c>
      <c r="C29" s="70" t="s">
        <v>0</v>
      </c>
      <c r="D29" s="70" t="s">
        <v>0</v>
      </c>
      <c r="E29" s="70" t="s">
        <v>0</v>
      </c>
      <c r="F29" s="70" t="s">
        <v>0</v>
      </c>
      <c r="G29" s="70" t="s">
        <v>0</v>
      </c>
      <c r="H29" s="70" t="s">
        <v>0</v>
      </c>
      <c r="I29" s="70" t="s">
        <v>0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70" t="s">
        <v>0</v>
      </c>
      <c r="Q29" s="70" t="s">
        <v>0</v>
      </c>
      <c r="R29" s="70" t="s">
        <v>0</v>
      </c>
      <c r="S29" s="70" t="s">
        <v>0</v>
      </c>
      <c r="T29" s="70" t="s">
        <v>0</v>
      </c>
      <c r="U29" s="70" t="s">
        <v>0</v>
      </c>
      <c r="V29" s="70" t="s">
        <v>0</v>
      </c>
      <c r="W29" s="70" t="s">
        <v>0</v>
      </c>
      <c r="X29" s="70" t="s">
        <v>0</v>
      </c>
      <c r="Y29" s="70" t="s">
        <v>0</v>
      </c>
      <c r="Z29" s="70" t="s">
        <v>0</v>
      </c>
      <c r="AA29" s="70" t="s">
        <v>0</v>
      </c>
      <c r="AB29" s="70" t="s">
        <v>0</v>
      </c>
      <c r="AC29" s="70" t="s">
        <v>0</v>
      </c>
      <c r="AD29" s="70" t="s">
        <v>0</v>
      </c>
      <c r="AE29" s="70" t="s">
        <v>0</v>
      </c>
      <c r="AF29" s="70" t="s">
        <v>0</v>
      </c>
      <c r="AG29" s="70" t="s">
        <v>0</v>
      </c>
      <c r="AH29" s="70" t="s">
        <v>0</v>
      </c>
      <c r="AI29" s="70" t="s">
        <v>0</v>
      </c>
      <c r="AJ29" s="70" t="s">
        <v>0</v>
      </c>
      <c r="AK29" s="70" t="s">
        <v>0</v>
      </c>
      <c r="AL29" s="70" t="s">
        <v>0</v>
      </c>
      <c r="AM29" s="70" t="s">
        <v>0</v>
      </c>
      <c r="AN29" s="70" t="s">
        <v>0</v>
      </c>
      <c r="AO29" s="70" t="s">
        <v>0</v>
      </c>
      <c r="AP29" s="70" t="s">
        <v>0</v>
      </c>
      <c r="AQ29" s="70" t="s">
        <v>0</v>
      </c>
      <c r="AR29" s="70" t="s">
        <v>0</v>
      </c>
      <c r="AS29" s="70" t="s">
        <v>0</v>
      </c>
      <c r="AT29" s="70" t="s">
        <v>0</v>
      </c>
      <c r="AU29" s="70" t="s">
        <v>0</v>
      </c>
      <c r="AV29" s="70" t="s">
        <v>0</v>
      </c>
      <c r="AW29" s="70" t="s">
        <v>0</v>
      </c>
      <c r="AX29" s="70" t="s">
        <v>0</v>
      </c>
      <c r="AY29" s="70" t="s">
        <v>0</v>
      </c>
      <c r="AZ29" s="70" t="s">
        <v>0</v>
      </c>
      <c r="BA29" s="70" t="s">
        <v>0</v>
      </c>
      <c r="BB29" s="70" t="s">
        <v>0</v>
      </c>
      <c r="BC29" s="70" t="s">
        <v>0</v>
      </c>
      <c r="BD29" s="70" t="s">
        <v>0</v>
      </c>
      <c r="BE29" s="70" t="s">
        <v>0</v>
      </c>
      <c r="BF29" s="70" t="s">
        <v>0</v>
      </c>
      <c r="BG29" s="70" t="s">
        <v>0</v>
      </c>
      <c r="BH29" s="70" t="s">
        <v>0</v>
      </c>
      <c r="BI29" s="70" t="s">
        <v>0</v>
      </c>
      <c r="BJ29" s="70" t="s">
        <v>0</v>
      </c>
      <c r="BK29" s="70" t="s">
        <v>0</v>
      </c>
      <c r="BL29" s="70" t="s">
        <v>0</v>
      </c>
      <c r="BM29" s="70" t="s">
        <v>0</v>
      </c>
      <c r="BN29" s="70" t="s">
        <v>0</v>
      </c>
      <c r="BO29" s="70" t="s">
        <v>0</v>
      </c>
      <c r="BP29" s="70" t="s">
        <v>0</v>
      </c>
      <c r="BQ29" s="70" t="s">
        <v>0</v>
      </c>
      <c r="BR29" s="70" t="s">
        <v>0</v>
      </c>
      <c r="BS29" s="70" t="s">
        <v>0</v>
      </c>
      <c r="BT29" s="70" t="s">
        <v>0</v>
      </c>
      <c r="BU29" s="70" t="s">
        <v>0</v>
      </c>
      <c r="BV29" s="70" t="s">
        <v>0</v>
      </c>
      <c r="BW29" s="70">
        <v>89.7</v>
      </c>
      <c r="BX29" s="70">
        <v>90.8</v>
      </c>
      <c r="BY29" s="70">
        <v>90.1</v>
      </c>
      <c r="BZ29" s="70">
        <v>89.5</v>
      </c>
      <c r="CA29" s="70">
        <v>89</v>
      </c>
      <c r="CB29" s="70">
        <v>89.3</v>
      </c>
      <c r="CC29" s="70">
        <v>90</v>
      </c>
      <c r="CD29" s="70">
        <v>91.3</v>
      </c>
      <c r="CE29" s="70">
        <v>91.7</v>
      </c>
      <c r="CF29" s="70">
        <v>92</v>
      </c>
      <c r="CG29" s="70">
        <v>91.5</v>
      </c>
      <c r="CH29" s="70">
        <v>91.1</v>
      </c>
      <c r="CI29" s="70">
        <v>93.6</v>
      </c>
      <c r="CJ29" s="70">
        <v>95.3</v>
      </c>
      <c r="CK29" s="70">
        <v>98.4</v>
      </c>
      <c r="CL29" s="70">
        <v>99.2</v>
      </c>
      <c r="CM29" s="70">
        <v>98.1</v>
      </c>
      <c r="CN29" s="70">
        <v>95</v>
      </c>
      <c r="CO29" s="70">
        <v>87</v>
      </c>
      <c r="CP29" s="70">
        <v>77</v>
      </c>
      <c r="CQ29" s="70">
        <v>71</v>
      </c>
      <c r="CR29" s="70">
        <v>66</v>
      </c>
      <c r="CS29" s="70">
        <v>62</v>
      </c>
      <c r="CT29" s="70">
        <v>58</v>
      </c>
      <c r="CU29" s="70">
        <v>16</v>
      </c>
      <c r="CV29" s="70">
        <v>14</v>
      </c>
      <c r="CW29" s="70">
        <v>13</v>
      </c>
      <c r="CX29" s="70">
        <v>13</v>
      </c>
      <c r="CY29" s="70">
        <v>13</v>
      </c>
      <c r="CZ29" s="70">
        <v>15</v>
      </c>
      <c r="DA29" s="70">
        <v>17</v>
      </c>
      <c r="DB29" s="70">
        <v>20</v>
      </c>
      <c r="DC29" s="70">
        <v>23</v>
      </c>
      <c r="DD29" s="70">
        <v>27</v>
      </c>
      <c r="DE29" s="70">
        <v>30</v>
      </c>
      <c r="DF29" s="70">
        <v>34</v>
      </c>
      <c r="DG29" s="70">
        <v>184</v>
      </c>
      <c r="DH29" s="70">
        <v>215</v>
      </c>
      <c r="DI29" s="70">
        <v>233</v>
      </c>
      <c r="DJ29" s="70">
        <v>231</v>
      </c>
      <c r="DK29" s="70">
        <v>220</v>
      </c>
      <c r="DL29" s="70">
        <v>192</v>
      </c>
      <c r="DM29" s="70">
        <v>175</v>
      </c>
      <c r="DN29" s="70">
        <v>164</v>
      </c>
      <c r="DO29" s="70">
        <v>157</v>
      </c>
      <c r="DP29" s="70">
        <v>151</v>
      </c>
      <c r="DQ29" s="70">
        <v>143</v>
      </c>
      <c r="DR29" s="70">
        <v>139</v>
      </c>
      <c r="DS29" s="70">
        <v>131</v>
      </c>
      <c r="DT29" s="70">
        <v>100</v>
      </c>
      <c r="DU29" s="70">
        <v>82</v>
      </c>
      <c r="DV29" s="70">
        <v>75</v>
      </c>
      <c r="DW29" s="70">
        <v>72</v>
      </c>
      <c r="DX29" s="70">
        <v>75</v>
      </c>
      <c r="DY29" s="70">
        <v>76</v>
      </c>
      <c r="DZ29" s="70">
        <v>74</v>
      </c>
      <c r="EA29" s="70">
        <v>73</v>
      </c>
      <c r="EB29" s="70">
        <v>70</v>
      </c>
      <c r="EC29" s="70">
        <v>69</v>
      </c>
      <c r="ED29" s="70">
        <v>69</v>
      </c>
      <c r="EE29" s="70">
        <v>40</v>
      </c>
      <c r="EF29" s="70">
        <v>51</v>
      </c>
      <c r="EG29" s="70">
        <v>60</v>
      </c>
      <c r="EH29" s="70">
        <v>67</v>
      </c>
      <c r="EI29" s="70">
        <v>73</v>
      </c>
      <c r="EJ29" s="70">
        <v>77</v>
      </c>
      <c r="EK29" s="70">
        <v>78</v>
      </c>
      <c r="EL29" s="70">
        <v>81</v>
      </c>
      <c r="EM29" s="70">
        <v>83</v>
      </c>
      <c r="EN29" s="70">
        <v>86</v>
      </c>
      <c r="EO29" s="70">
        <v>84</v>
      </c>
      <c r="EP29" s="70">
        <v>83</v>
      </c>
    </row>
    <row r="30" spans="1:146" ht="17.25" customHeight="1" x14ac:dyDescent="0.3">
      <c r="A30" s="129"/>
      <c r="B30" s="59" t="str">
        <f>IF('0'!A1=1,"Львівська","Lviv")</f>
        <v>Львівська</v>
      </c>
      <c r="C30" s="70" t="s">
        <v>0</v>
      </c>
      <c r="D30" s="70" t="s">
        <v>0</v>
      </c>
      <c r="E30" s="70" t="s">
        <v>0</v>
      </c>
      <c r="F30" s="70" t="s">
        <v>0</v>
      </c>
      <c r="G30" s="70" t="s">
        <v>0</v>
      </c>
      <c r="H30" s="70" t="s">
        <v>0</v>
      </c>
      <c r="I30" s="70" t="s">
        <v>0</v>
      </c>
      <c r="J30" s="70" t="s">
        <v>0</v>
      </c>
      <c r="K30" s="70" t="s">
        <v>0</v>
      </c>
      <c r="L30" s="70" t="s">
        <v>0</v>
      </c>
      <c r="M30" s="70" t="s">
        <v>0</v>
      </c>
      <c r="N30" s="70" t="s">
        <v>0</v>
      </c>
      <c r="O30" s="70" t="s">
        <v>0</v>
      </c>
      <c r="P30" s="70" t="s">
        <v>0</v>
      </c>
      <c r="Q30" s="70" t="s">
        <v>0</v>
      </c>
      <c r="R30" s="70" t="s">
        <v>0</v>
      </c>
      <c r="S30" s="70" t="s">
        <v>0</v>
      </c>
      <c r="T30" s="70" t="s">
        <v>0</v>
      </c>
      <c r="U30" s="70" t="s">
        <v>0</v>
      </c>
      <c r="V30" s="70" t="s">
        <v>0</v>
      </c>
      <c r="W30" s="70" t="s">
        <v>0</v>
      </c>
      <c r="X30" s="70" t="s">
        <v>0</v>
      </c>
      <c r="Y30" s="70" t="s">
        <v>0</v>
      </c>
      <c r="Z30" s="70" t="s">
        <v>0</v>
      </c>
      <c r="AA30" s="70" t="s">
        <v>0</v>
      </c>
      <c r="AB30" s="70" t="s">
        <v>0</v>
      </c>
      <c r="AC30" s="70" t="s">
        <v>0</v>
      </c>
      <c r="AD30" s="70" t="s">
        <v>0</v>
      </c>
      <c r="AE30" s="70" t="s">
        <v>0</v>
      </c>
      <c r="AF30" s="70" t="s">
        <v>0</v>
      </c>
      <c r="AG30" s="70" t="s">
        <v>0</v>
      </c>
      <c r="AH30" s="70" t="s">
        <v>0</v>
      </c>
      <c r="AI30" s="70" t="s">
        <v>0</v>
      </c>
      <c r="AJ30" s="70" t="s">
        <v>0</v>
      </c>
      <c r="AK30" s="70" t="s">
        <v>0</v>
      </c>
      <c r="AL30" s="70" t="s">
        <v>0</v>
      </c>
      <c r="AM30" s="70" t="s">
        <v>0</v>
      </c>
      <c r="AN30" s="70" t="s">
        <v>0</v>
      </c>
      <c r="AO30" s="70" t="s">
        <v>0</v>
      </c>
      <c r="AP30" s="70" t="s">
        <v>0</v>
      </c>
      <c r="AQ30" s="70" t="s">
        <v>0</v>
      </c>
      <c r="AR30" s="70" t="s">
        <v>0</v>
      </c>
      <c r="AS30" s="70" t="s">
        <v>0</v>
      </c>
      <c r="AT30" s="70" t="s">
        <v>0</v>
      </c>
      <c r="AU30" s="70" t="s">
        <v>0</v>
      </c>
      <c r="AV30" s="70" t="s">
        <v>0</v>
      </c>
      <c r="AW30" s="70" t="s">
        <v>0</v>
      </c>
      <c r="AX30" s="70" t="s">
        <v>0</v>
      </c>
      <c r="AY30" s="70" t="s">
        <v>0</v>
      </c>
      <c r="AZ30" s="70" t="s">
        <v>0</v>
      </c>
      <c r="BA30" s="70" t="s">
        <v>0</v>
      </c>
      <c r="BB30" s="70" t="s">
        <v>0</v>
      </c>
      <c r="BC30" s="70" t="s">
        <v>0</v>
      </c>
      <c r="BD30" s="70" t="s">
        <v>0</v>
      </c>
      <c r="BE30" s="70" t="s">
        <v>0</v>
      </c>
      <c r="BF30" s="70" t="s">
        <v>0</v>
      </c>
      <c r="BG30" s="70" t="s">
        <v>0</v>
      </c>
      <c r="BH30" s="70" t="s">
        <v>0</v>
      </c>
      <c r="BI30" s="70" t="s">
        <v>0</v>
      </c>
      <c r="BJ30" s="70" t="s">
        <v>0</v>
      </c>
      <c r="BK30" s="70" t="s">
        <v>0</v>
      </c>
      <c r="BL30" s="70" t="s">
        <v>0</v>
      </c>
      <c r="BM30" s="70" t="s">
        <v>0</v>
      </c>
      <c r="BN30" s="70" t="s">
        <v>0</v>
      </c>
      <c r="BO30" s="70" t="s">
        <v>0</v>
      </c>
      <c r="BP30" s="70" t="s">
        <v>0</v>
      </c>
      <c r="BQ30" s="70" t="s">
        <v>0</v>
      </c>
      <c r="BR30" s="70" t="s">
        <v>0</v>
      </c>
      <c r="BS30" s="70" t="s">
        <v>0</v>
      </c>
      <c r="BT30" s="70" t="s">
        <v>0</v>
      </c>
      <c r="BU30" s="70" t="s">
        <v>0</v>
      </c>
      <c r="BV30" s="70" t="s">
        <v>0</v>
      </c>
      <c r="BW30" s="70">
        <v>114.1</v>
      </c>
      <c r="BX30" s="70">
        <v>109</v>
      </c>
      <c r="BY30" s="70">
        <v>93.5</v>
      </c>
      <c r="BZ30" s="70">
        <v>95.7</v>
      </c>
      <c r="CA30" s="70">
        <v>95.4</v>
      </c>
      <c r="CB30" s="70">
        <v>97.3</v>
      </c>
      <c r="CC30" s="70">
        <v>97</v>
      </c>
      <c r="CD30" s="70">
        <v>96.3</v>
      </c>
      <c r="CE30" s="70">
        <v>98.2</v>
      </c>
      <c r="CF30" s="70">
        <v>99.3</v>
      </c>
      <c r="CG30" s="70">
        <v>99.9</v>
      </c>
      <c r="CH30" s="70">
        <v>101.2</v>
      </c>
      <c r="CI30" s="70">
        <v>94.6</v>
      </c>
      <c r="CJ30" s="70">
        <v>95.5</v>
      </c>
      <c r="CK30" s="70">
        <v>99.8</v>
      </c>
      <c r="CL30" s="70">
        <v>98.3</v>
      </c>
      <c r="CM30" s="70">
        <v>99.6</v>
      </c>
      <c r="CN30" s="70">
        <v>99.6</v>
      </c>
      <c r="CO30" s="70">
        <v>98.9</v>
      </c>
      <c r="CP30" s="70">
        <v>97.1</v>
      </c>
      <c r="CQ30" s="70">
        <v>96.6</v>
      </c>
      <c r="CR30" s="70">
        <v>96</v>
      </c>
      <c r="CS30" s="70">
        <v>96.3</v>
      </c>
      <c r="CT30" s="70">
        <v>97.2</v>
      </c>
      <c r="CU30" s="70">
        <v>107.8</v>
      </c>
      <c r="CV30" s="70">
        <v>101.9</v>
      </c>
      <c r="CW30" s="70">
        <v>98.2</v>
      </c>
      <c r="CX30" s="70">
        <v>98.2</v>
      </c>
      <c r="CY30" s="70">
        <v>97.7</v>
      </c>
      <c r="CZ30" s="70">
        <v>98.7</v>
      </c>
      <c r="DA30" s="70">
        <v>98.5</v>
      </c>
      <c r="DB30" s="70">
        <v>99.7</v>
      </c>
      <c r="DC30" s="70">
        <v>100.2</v>
      </c>
      <c r="DD30" s="70">
        <v>99.3</v>
      </c>
      <c r="DE30" s="70">
        <v>99.3</v>
      </c>
      <c r="DF30" s="70">
        <v>98.5</v>
      </c>
      <c r="DG30" s="70">
        <v>92.4</v>
      </c>
      <c r="DH30" s="70">
        <v>100.9</v>
      </c>
      <c r="DI30" s="70">
        <v>103.5</v>
      </c>
      <c r="DJ30" s="70">
        <v>104.5</v>
      </c>
      <c r="DK30" s="70">
        <v>103</v>
      </c>
      <c r="DL30" s="70">
        <v>102</v>
      </c>
      <c r="DM30" s="70">
        <v>101.1</v>
      </c>
      <c r="DN30" s="70">
        <v>101.1</v>
      </c>
      <c r="DO30" s="70">
        <v>100.3</v>
      </c>
      <c r="DP30" s="70">
        <v>99.9</v>
      </c>
      <c r="DQ30" s="70">
        <v>99.2</v>
      </c>
      <c r="DR30" s="70">
        <v>99.3</v>
      </c>
      <c r="DS30" s="70">
        <v>105.2</v>
      </c>
      <c r="DT30" s="70">
        <v>99.9</v>
      </c>
      <c r="DU30" s="70">
        <v>102.3</v>
      </c>
      <c r="DV30" s="70">
        <v>99.8</v>
      </c>
      <c r="DW30" s="70">
        <v>101.8</v>
      </c>
      <c r="DX30" s="70">
        <v>101.7</v>
      </c>
      <c r="DY30" s="70">
        <v>102.6</v>
      </c>
      <c r="DZ30" s="70">
        <v>103.4</v>
      </c>
      <c r="EA30" s="70">
        <v>103.8</v>
      </c>
      <c r="EB30" s="70">
        <v>104.7</v>
      </c>
      <c r="EC30" s="70">
        <v>105.4</v>
      </c>
      <c r="ED30" s="70">
        <v>106</v>
      </c>
      <c r="EE30" s="70">
        <v>116.2</v>
      </c>
      <c r="EF30" s="70">
        <v>113.5</v>
      </c>
      <c r="EG30" s="70">
        <v>108.1</v>
      </c>
      <c r="EH30" s="70">
        <v>106.4</v>
      </c>
      <c r="EI30" s="70">
        <v>106.2</v>
      </c>
      <c r="EJ30" s="70">
        <v>105.7</v>
      </c>
      <c r="EK30" s="70">
        <v>105.8</v>
      </c>
      <c r="EL30" s="70">
        <v>105.1</v>
      </c>
      <c r="EM30" s="70">
        <v>103.9</v>
      </c>
      <c r="EN30" s="70">
        <v>104.1</v>
      </c>
      <c r="EO30" s="70">
        <v>103.7</v>
      </c>
      <c r="EP30" s="70">
        <v>102.4</v>
      </c>
    </row>
    <row r="31" spans="1:146" ht="17.25" customHeight="1" x14ac:dyDescent="0.3">
      <c r="A31" s="129"/>
      <c r="B31" s="59" t="str">
        <f>IF('0'!A1=1,"Миколаївська","Mykolayiv")</f>
        <v>Миколаївська</v>
      </c>
      <c r="C31" s="70" t="s">
        <v>0</v>
      </c>
      <c r="D31" s="70" t="s">
        <v>0</v>
      </c>
      <c r="E31" s="70" t="s">
        <v>0</v>
      </c>
      <c r="F31" s="70" t="s">
        <v>0</v>
      </c>
      <c r="G31" s="70" t="s">
        <v>0</v>
      </c>
      <c r="H31" s="70" t="s">
        <v>0</v>
      </c>
      <c r="I31" s="70" t="s">
        <v>0</v>
      </c>
      <c r="J31" s="70" t="s">
        <v>0</v>
      </c>
      <c r="K31" s="70" t="s">
        <v>0</v>
      </c>
      <c r="L31" s="70" t="s">
        <v>0</v>
      </c>
      <c r="M31" s="70" t="s">
        <v>0</v>
      </c>
      <c r="N31" s="70" t="s">
        <v>0</v>
      </c>
      <c r="O31" s="70" t="s">
        <v>0</v>
      </c>
      <c r="P31" s="70" t="s">
        <v>0</v>
      </c>
      <c r="Q31" s="70" t="s">
        <v>0</v>
      </c>
      <c r="R31" s="70" t="s">
        <v>0</v>
      </c>
      <c r="S31" s="70" t="s">
        <v>0</v>
      </c>
      <c r="T31" s="70" t="s">
        <v>0</v>
      </c>
      <c r="U31" s="70" t="s">
        <v>0</v>
      </c>
      <c r="V31" s="70" t="s">
        <v>0</v>
      </c>
      <c r="W31" s="70" t="s">
        <v>0</v>
      </c>
      <c r="X31" s="70" t="s">
        <v>0</v>
      </c>
      <c r="Y31" s="70" t="s">
        <v>0</v>
      </c>
      <c r="Z31" s="70" t="s">
        <v>0</v>
      </c>
      <c r="AA31" s="70" t="s">
        <v>0</v>
      </c>
      <c r="AB31" s="70" t="s">
        <v>0</v>
      </c>
      <c r="AC31" s="70" t="s">
        <v>0</v>
      </c>
      <c r="AD31" s="70" t="s">
        <v>0</v>
      </c>
      <c r="AE31" s="70" t="s">
        <v>0</v>
      </c>
      <c r="AF31" s="70" t="s">
        <v>0</v>
      </c>
      <c r="AG31" s="70" t="s">
        <v>0</v>
      </c>
      <c r="AH31" s="70" t="s">
        <v>0</v>
      </c>
      <c r="AI31" s="70" t="s">
        <v>0</v>
      </c>
      <c r="AJ31" s="70" t="s">
        <v>0</v>
      </c>
      <c r="AK31" s="70" t="s">
        <v>0</v>
      </c>
      <c r="AL31" s="70" t="s">
        <v>0</v>
      </c>
      <c r="AM31" s="70" t="s">
        <v>0</v>
      </c>
      <c r="AN31" s="70" t="s">
        <v>0</v>
      </c>
      <c r="AO31" s="70" t="s">
        <v>0</v>
      </c>
      <c r="AP31" s="70" t="s">
        <v>0</v>
      </c>
      <c r="AQ31" s="70" t="s">
        <v>0</v>
      </c>
      <c r="AR31" s="70" t="s">
        <v>0</v>
      </c>
      <c r="AS31" s="70" t="s">
        <v>0</v>
      </c>
      <c r="AT31" s="70" t="s">
        <v>0</v>
      </c>
      <c r="AU31" s="70" t="s">
        <v>0</v>
      </c>
      <c r="AV31" s="70" t="s">
        <v>0</v>
      </c>
      <c r="AW31" s="70" t="s">
        <v>0</v>
      </c>
      <c r="AX31" s="70" t="s">
        <v>0</v>
      </c>
      <c r="AY31" s="70" t="s">
        <v>0</v>
      </c>
      <c r="AZ31" s="70" t="s">
        <v>0</v>
      </c>
      <c r="BA31" s="70" t="s">
        <v>0</v>
      </c>
      <c r="BB31" s="70" t="s">
        <v>0</v>
      </c>
      <c r="BC31" s="70" t="s">
        <v>0</v>
      </c>
      <c r="BD31" s="70" t="s">
        <v>0</v>
      </c>
      <c r="BE31" s="70" t="s">
        <v>0</v>
      </c>
      <c r="BF31" s="70" t="s">
        <v>0</v>
      </c>
      <c r="BG31" s="70" t="s">
        <v>0</v>
      </c>
      <c r="BH31" s="70" t="s">
        <v>0</v>
      </c>
      <c r="BI31" s="70" t="s">
        <v>0</v>
      </c>
      <c r="BJ31" s="70" t="s">
        <v>0</v>
      </c>
      <c r="BK31" s="70" t="s">
        <v>0</v>
      </c>
      <c r="BL31" s="70" t="s">
        <v>0</v>
      </c>
      <c r="BM31" s="70" t="s">
        <v>0</v>
      </c>
      <c r="BN31" s="70" t="s">
        <v>0</v>
      </c>
      <c r="BO31" s="70" t="s">
        <v>0</v>
      </c>
      <c r="BP31" s="70" t="s">
        <v>0</v>
      </c>
      <c r="BQ31" s="70" t="s">
        <v>0</v>
      </c>
      <c r="BR31" s="70" t="s">
        <v>0</v>
      </c>
      <c r="BS31" s="70" t="s">
        <v>0</v>
      </c>
      <c r="BT31" s="70" t="s">
        <v>0</v>
      </c>
      <c r="BU31" s="70" t="s">
        <v>0</v>
      </c>
      <c r="BV31" s="70" t="s">
        <v>0</v>
      </c>
      <c r="BW31" s="70">
        <v>111.5</v>
      </c>
      <c r="BX31" s="70">
        <v>107.3</v>
      </c>
      <c r="BY31" s="70">
        <v>103</v>
      </c>
      <c r="BZ31" s="70">
        <v>103.5</v>
      </c>
      <c r="CA31" s="70">
        <v>102</v>
      </c>
      <c r="CB31" s="70">
        <v>103.5</v>
      </c>
      <c r="CC31" s="70">
        <v>103</v>
      </c>
      <c r="CD31" s="70">
        <v>102.5</v>
      </c>
      <c r="CE31" s="70">
        <v>100.6</v>
      </c>
      <c r="CF31" s="70">
        <v>98.4</v>
      </c>
      <c r="CG31" s="70">
        <v>96.6</v>
      </c>
      <c r="CH31" s="70">
        <v>96.5</v>
      </c>
      <c r="CI31" s="70">
        <v>91.7</v>
      </c>
      <c r="CJ31" s="70">
        <v>97.5</v>
      </c>
      <c r="CK31" s="70">
        <v>99.1</v>
      </c>
      <c r="CL31" s="70">
        <v>99.4</v>
      </c>
      <c r="CM31" s="70">
        <v>100.5</v>
      </c>
      <c r="CN31" s="70">
        <v>100.9</v>
      </c>
      <c r="CO31" s="70">
        <v>100.3</v>
      </c>
      <c r="CP31" s="70">
        <v>100.8</v>
      </c>
      <c r="CQ31" s="70">
        <v>101.7</v>
      </c>
      <c r="CR31" s="70">
        <v>102</v>
      </c>
      <c r="CS31" s="70">
        <v>102.7</v>
      </c>
      <c r="CT31" s="70">
        <v>101.4</v>
      </c>
      <c r="CU31" s="70">
        <v>82.9</v>
      </c>
      <c r="CV31" s="70">
        <v>82.4</v>
      </c>
      <c r="CW31" s="70">
        <v>84.3</v>
      </c>
      <c r="CX31" s="70">
        <v>86</v>
      </c>
      <c r="CY31" s="70">
        <v>87.1</v>
      </c>
      <c r="CZ31" s="70">
        <v>87.2</v>
      </c>
      <c r="DA31" s="70">
        <v>88.3</v>
      </c>
      <c r="DB31" s="70">
        <v>88.2</v>
      </c>
      <c r="DC31" s="70">
        <v>89.2</v>
      </c>
      <c r="DD31" s="70">
        <v>90</v>
      </c>
      <c r="DE31" s="70">
        <v>90.2</v>
      </c>
      <c r="DF31" s="70">
        <v>91.1</v>
      </c>
      <c r="DG31" s="70">
        <v>116.3</v>
      </c>
      <c r="DH31" s="70">
        <v>113.3</v>
      </c>
      <c r="DI31" s="70">
        <v>107.1</v>
      </c>
      <c r="DJ31" s="70">
        <v>105.6</v>
      </c>
      <c r="DK31" s="70">
        <v>106</v>
      </c>
      <c r="DL31" s="70">
        <v>106.1</v>
      </c>
      <c r="DM31" s="70">
        <v>106.1</v>
      </c>
      <c r="DN31" s="70">
        <v>107.7</v>
      </c>
      <c r="DO31" s="70">
        <v>108.6</v>
      </c>
      <c r="DP31" s="70">
        <v>109.2</v>
      </c>
      <c r="DQ31" s="70">
        <v>110.3</v>
      </c>
      <c r="DR31" s="70">
        <v>110.5</v>
      </c>
      <c r="DS31" s="70">
        <v>97.2</v>
      </c>
      <c r="DT31" s="70">
        <v>96.7</v>
      </c>
      <c r="DU31" s="70">
        <v>109.2</v>
      </c>
      <c r="DV31" s="70">
        <v>106.5</v>
      </c>
      <c r="DW31" s="70">
        <v>104.7</v>
      </c>
      <c r="DX31" s="70">
        <v>105.4</v>
      </c>
      <c r="DY31" s="70">
        <v>105.6</v>
      </c>
      <c r="DZ31" s="70">
        <v>104.4</v>
      </c>
      <c r="EA31" s="70">
        <v>103.6</v>
      </c>
      <c r="EB31" s="70">
        <v>102.9</v>
      </c>
      <c r="EC31" s="70">
        <v>101.4</v>
      </c>
      <c r="ED31" s="70">
        <v>101.5</v>
      </c>
      <c r="EE31" s="70">
        <v>118.1</v>
      </c>
      <c r="EF31" s="70">
        <v>114.7</v>
      </c>
      <c r="EG31" s="70">
        <v>102.7</v>
      </c>
      <c r="EH31" s="70">
        <v>102</v>
      </c>
      <c r="EI31" s="70">
        <v>100.9</v>
      </c>
      <c r="EJ31" s="70">
        <v>100.6</v>
      </c>
      <c r="EK31" s="70">
        <v>103.1</v>
      </c>
      <c r="EL31" s="70">
        <v>103.7</v>
      </c>
      <c r="EM31" s="70">
        <v>103.4</v>
      </c>
      <c r="EN31" s="70">
        <v>104.4</v>
      </c>
      <c r="EO31" s="70">
        <v>104.8</v>
      </c>
      <c r="EP31" s="70">
        <v>104</v>
      </c>
    </row>
    <row r="32" spans="1:146" ht="17.25" customHeight="1" x14ac:dyDescent="0.3">
      <c r="A32" s="129"/>
      <c r="B32" s="59" t="str">
        <f>IF('0'!A1=1,"Одеська","Odesa")</f>
        <v>Одеська</v>
      </c>
      <c r="C32" s="70" t="s">
        <v>0</v>
      </c>
      <c r="D32" s="70" t="s">
        <v>0</v>
      </c>
      <c r="E32" s="70" t="s">
        <v>0</v>
      </c>
      <c r="F32" s="70" t="s">
        <v>0</v>
      </c>
      <c r="G32" s="70" t="s">
        <v>0</v>
      </c>
      <c r="H32" s="70" t="s">
        <v>0</v>
      </c>
      <c r="I32" s="70" t="s">
        <v>0</v>
      </c>
      <c r="J32" s="70" t="s">
        <v>0</v>
      </c>
      <c r="K32" s="70" t="s">
        <v>0</v>
      </c>
      <c r="L32" s="70" t="s">
        <v>0</v>
      </c>
      <c r="M32" s="70" t="s">
        <v>0</v>
      </c>
      <c r="N32" s="70" t="s">
        <v>0</v>
      </c>
      <c r="O32" s="70" t="s">
        <v>0</v>
      </c>
      <c r="P32" s="70" t="s">
        <v>0</v>
      </c>
      <c r="Q32" s="70" t="s">
        <v>0</v>
      </c>
      <c r="R32" s="70" t="s">
        <v>0</v>
      </c>
      <c r="S32" s="70" t="s">
        <v>0</v>
      </c>
      <c r="T32" s="70" t="s">
        <v>0</v>
      </c>
      <c r="U32" s="70" t="s">
        <v>0</v>
      </c>
      <c r="V32" s="70" t="s">
        <v>0</v>
      </c>
      <c r="W32" s="70" t="s">
        <v>0</v>
      </c>
      <c r="X32" s="70" t="s">
        <v>0</v>
      </c>
      <c r="Y32" s="70" t="s">
        <v>0</v>
      </c>
      <c r="Z32" s="70" t="s">
        <v>0</v>
      </c>
      <c r="AA32" s="70" t="s">
        <v>0</v>
      </c>
      <c r="AB32" s="70" t="s">
        <v>0</v>
      </c>
      <c r="AC32" s="70" t="s">
        <v>0</v>
      </c>
      <c r="AD32" s="70" t="s">
        <v>0</v>
      </c>
      <c r="AE32" s="70" t="s">
        <v>0</v>
      </c>
      <c r="AF32" s="70" t="s">
        <v>0</v>
      </c>
      <c r="AG32" s="70" t="s">
        <v>0</v>
      </c>
      <c r="AH32" s="70" t="s">
        <v>0</v>
      </c>
      <c r="AI32" s="70" t="s">
        <v>0</v>
      </c>
      <c r="AJ32" s="70" t="s">
        <v>0</v>
      </c>
      <c r="AK32" s="70" t="s">
        <v>0</v>
      </c>
      <c r="AL32" s="70" t="s">
        <v>0</v>
      </c>
      <c r="AM32" s="70" t="s">
        <v>0</v>
      </c>
      <c r="AN32" s="70" t="s">
        <v>0</v>
      </c>
      <c r="AO32" s="70" t="s">
        <v>0</v>
      </c>
      <c r="AP32" s="70" t="s">
        <v>0</v>
      </c>
      <c r="AQ32" s="70" t="s">
        <v>0</v>
      </c>
      <c r="AR32" s="70" t="s">
        <v>0</v>
      </c>
      <c r="AS32" s="70" t="s">
        <v>0</v>
      </c>
      <c r="AT32" s="70" t="s">
        <v>0</v>
      </c>
      <c r="AU32" s="70" t="s">
        <v>0</v>
      </c>
      <c r="AV32" s="70" t="s">
        <v>0</v>
      </c>
      <c r="AW32" s="70" t="s">
        <v>0</v>
      </c>
      <c r="AX32" s="70" t="s">
        <v>0</v>
      </c>
      <c r="AY32" s="70" t="s">
        <v>0</v>
      </c>
      <c r="AZ32" s="70" t="s">
        <v>0</v>
      </c>
      <c r="BA32" s="70" t="s">
        <v>0</v>
      </c>
      <c r="BB32" s="70" t="s">
        <v>0</v>
      </c>
      <c r="BC32" s="70" t="s">
        <v>0</v>
      </c>
      <c r="BD32" s="70" t="s">
        <v>0</v>
      </c>
      <c r="BE32" s="70" t="s">
        <v>0</v>
      </c>
      <c r="BF32" s="70" t="s">
        <v>0</v>
      </c>
      <c r="BG32" s="70" t="s">
        <v>0</v>
      </c>
      <c r="BH32" s="70" t="s">
        <v>0</v>
      </c>
      <c r="BI32" s="70" t="s">
        <v>0</v>
      </c>
      <c r="BJ32" s="70" t="s">
        <v>0</v>
      </c>
      <c r="BK32" s="70" t="s">
        <v>0</v>
      </c>
      <c r="BL32" s="70" t="s">
        <v>0</v>
      </c>
      <c r="BM32" s="70" t="s">
        <v>0</v>
      </c>
      <c r="BN32" s="70" t="s">
        <v>0</v>
      </c>
      <c r="BO32" s="70" t="s">
        <v>0</v>
      </c>
      <c r="BP32" s="70" t="s">
        <v>0</v>
      </c>
      <c r="BQ32" s="70" t="s">
        <v>0</v>
      </c>
      <c r="BR32" s="70" t="s">
        <v>0</v>
      </c>
      <c r="BS32" s="70" t="s">
        <v>0</v>
      </c>
      <c r="BT32" s="70" t="s">
        <v>0</v>
      </c>
      <c r="BU32" s="70" t="s">
        <v>0</v>
      </c>
      <c r="BV32" s="70" t="s">
        <v>0</v>
      </c>
      <c r="BW32" s="70">
        <v>107.4</v>
      </c>
      <c r="BX32" s="70">
        <v>127.8</v>
      </c>
      <c r="BY32" s="70">
        <v>102.8</v>
      </c>
      <c r="BZ32" s="70">
        <v>94</v>
      </c>
      <c r="CA32" s="70">
        <v>94.1</v>
      </c>
      <c r="CB32" s="70">
        <v>89</v>
      </c>
      <c r="CC32" s="70">
        <v>90.6</v>
      </c>
      <c r="CD32" s="70">
        <v>94.9</v>
      </c>
      <c r="CE32" s="70">
        <v>98.6</v>
      </c>
      <c r="CF32" s="70">
        <v>100.4</v>
      </c>
      <c r="CG32" s="70">
        <v>100.2</v>
      </c>
      <c r="CH32" s="70">
        <v>100.6</v>
      </c>
      <c r="CI32" s="70">
        <v>118.8</v>
      </c>
      <c r="CJ32" s="70">
        <v>111.9</v>
      </c>
      <c r="CK32" s="70">
        <v>111</v>
      </c>
      <c r="CL32" s="70">
        <v>107.7</v>
      </c>
      <c r="CM32" s="70">
        <v>106.1</v>
      </c>
      <c r="CN32" s="70">
        <v>104.9</v>
      </c>
      <c r="CO32" s="70">
        <v>104.4</v>
      </c>
      <c r="CP32" s="70">
        <v>104.8</v>
      </c>
      <c r="CQ32" s="70">
        <v>104.1</v>
      </c>
      <c r="CR32" s="70">
        <v>102.2</v>
      </c>
      <c r="CS32" s="70">
        <v>101.4</v>
      </c>
      <c r="CT32" s="70">
        <v>99.7</v>
      </c>
      <c r="CU32" s="70">
        <v>82.3</v>
      </c>
      <c r="CV32" s="70">
        <v>84</v>
      </c>
      <c r="CW32" s="70">
        <v>87.3</v>
      </c>
      <c r="CX32" s="70">
        <v>90.5</v>
      </c>
      <c r="CY32" s="70">
        <v>91.9</v>
      </c>
      <c r="CZ32" s="70">
        <v>95.4</v>
      </c>
      <c r="DA32" s="70">
        <v>96.2</v>
      </c>
      <c r="DB32" s="70">
        <v>95</v>
      </c>
      <c r="DC32" s="70">
        <v>94.4</v>
      </c>
      <c r="DD32" s="70">
        <v>94.4</v>
      </c>
      <c r="DE32" s="70">
        <v>94.7</v>
      </c>
      <c r="DF32" s="70">
        <v>96.1</v>
      </c>
      <c r="DG32" s="70">
        <v>96.8</v>
      </c>
      <c r="DH32" s="70">
        <v>113.3</v>
      </c>
      <c r="DI32" s="70">
        <v>111.9</v>
      </c>
      <c r="DJ32" s="70">
        <v>108.8</v>
      </c>
      <c r="DK32" s="70">
        <v>106.4</v>
      </c>
      <c r="DL32" s="70">
        <v>103</v>
      </c>
      <c r="DM32" s="70">
        <v>103</v>
      </c>
      <c r="DN32" s="70">
        <v>103.4</v>
      </c>
      <c r="DO32" s="70">
        <v>105.6</v>
      </c>
      <c r="DP32" s="70">
        <v>107.2</v>
      </c>
      <c r="DQ32" s="70">
        <v>107.3</v>
      </c>
      <c r="DR32" s="70">
        <v>109.2</v>
      </c>
      <c r="DS32" s="70">
        <v>123.6</v>
      </c>
      <c r="DT32" s="70">
        <v>107.9</v>
      </c>
      <c r="DU32" s="70">
        <v>110.1</v>
      </c>
      <c r="DV32" s="70">
        <v>113.5</v>
      </c>
      <c r="DW32" s="70">
        <v>115.5</v>
      </c>
      <c r="DX32" s="70">
        <v>120.1</v>
      </c>
      <c r="DY32" s="70">
        <v>118</v>
      </c>
      <c r="DZ32" s="70">
        <v>117.6</v>
      </c>
      <c r="EA32" s="70">
        <v>117.1</v>
      </c>
      <c r="EB32" s="70">
        <v>116.2</v>
      </c>
      <c r="EC32" s="70">
        <v>115</v>
      </c>
      <c r="ED32" s="70">
        <v>112.2</v>
      </c>
      <c r="EE32" s="70">
        <v>100.2</v>
      </c>
      <c r="EF32" s="70">
        <v>102</v>
      </c>
      <c r="EG32" s="70">
        <v>100.9</v>
      </c>
      <c r="EH32" s="70">
        <v>99.9</v>
      </c>
      <c r="EI32" s="70">
        <v>98.9</v>
      </c>
      <c r="EJ32" s="70">
        <v>96.8</v>
      </c>
      <c r="EK32" s="70">
        <v>96.3</v>
      </c>
      <c r="EL32" s="70">
        <v>94.1</v>
      </c>
      <c r="EM32" s="70">
        <v>93.4</v>
      </c>
      <c r="EN32" s="70">
        <v>92.7</v>
      </c>
      <c r="EO32" s="70">
        <v>92.2</v>
      </c>
      <c r="EP32" s="70">
        <v>92.4</v>
      </c>
    </row>
    <row r="33" spans="1:146" ht="17.25" customHeight="1" x14ac:dyDescent="0.3">
      <c r="A33" s="129"/>
      <c r="B33" s="59" t="str">
        <f>IF('0'!A1=1,"Полтавська","Poltava")</f>
        <v>Полтавська</v>
      </c>
      <c r="C33" s="70" t="s">
        <v>0</v>
      </c>
      <c r="D33" s="70" t="s">
        <v>0</v>
      </c>
      <c r="E33" s="70" t="s">
        <v>0</v>
      </c>
      <c r="F33" s="70" t="s">
        <v>0</v>
      </c>
      <c r="G33" s="70" t="s">
        <v>0</v>
      </c>
      <c r="H33" s="70" t="s">
        <v>0</v>
      </c>
      <c r="I33" s="70" t="s">
        <v>0</v>
      </c>
      <c r="J33" s="70" t="s">
        <v>0</v>
      </c>
      <c r="K33" s="70" t="s">
        <v>0</v>
      </c>
      <c r="L33" s="70" t="s">
        <v>0</v>
      </c>
      <c r="M33" s="70" t="s">
        <v>0</v>
      </c>
      <c r="N33" s="70" t="s">
        <v>0</v>
      </c>
      <c r="O33" s="70" t="s">
        <v>0</v>
      </c>
      <c r="P33" s="70" t="s">
        <v>0</v>
      </c>
      <c r="Q33" s="70" t="s">
        <v>0</v>
      </c>
      <c r="R33" s="70" t="s">
        <v>0</v>
      </c>
      <c r="S33" s="70" t="s">
        <v>0</v>
      </c>
      <c r="T33" s="70" t="s">
        <v>0</v>
      </c>
      <c r="U33" s="70" t="s">
        <v>0</v>
      </c>
      <c r="V33" s="70" t="s">
        <v>0</v>
      </c>
      <c r="W33" s="70" t="s">
        <v>0</v>
      </c>
      <c r="X33" s="70" t="s">
        <v>0</v>
      </c>
      <c r="Y33" s="70" t="s">
        <v>0</v>
      </c>
      <c r="Z33" s="70" t="s">
        <v>0</v>
      </c>
      <c r="AA33" s="70" t="s">
        <v>0</v>
      </c>
      <c r="AB33" s="70" t="s">
        <v>0</v>
      </c>
      <c r="AC33" s="70" t="s">
        <v>0</v>
      </c>
      <c r="AD33" s="70" t="s">
        <v>0</v>
      </c>
      <c r="AE33" s="70" t="s">
        <v>0</v>
      </c>
      <c r="AF33" s="70" t="s">
        <v>0</v>
      </c>
      <c r="AG33" s="70" t="s">
        <v>0</v>
      </c>
      <c r="AH33" s="70" t="s">
        <v>0</v>
      </c>
      <c r="AI33" s="70" t="s">
        <v>0</v>
      </c>
      <c r="AJ33" s="70" t="s">
        <v>0</v>
      </c>
      <c r="AK33" s="70" t="s">
        <v>0</v>
      </c>
      <c r="AL33" s="70" t="s">
        <v>0</v>
      </c>
      <c r="AM33" s="70" t="s">
        <v>0</v>
      </c>
      <c r="AN33" s="70" t="s">
        <v>0</v>
      </c>
      <c r="AO33" s="70" t="s">
        <v>0</v>
      </c>
      <c r="AP33" s="70" t="s">
        <v>0</v>
      </c>
      <c r="AQ33" s="70" t="s">
        <v>0</v>
      </c>
      <c r="AR33" s="70" t="s">
        <v>0</v>
      </c>
      <c r="AS33" s="70" t="s">
        <v>0</v>
      </c>
      <c r="AT33" s="70" t="s">
        <v>0</v>
      </c>
      <c r="AU33" s="70" t="s">
        <v>0</v>
      </c>
      <c r="AV33" s="70" t="s">
        <v>0</v>
      </c>
      <c r="AW33" s="70" t="s">
        <v>0</v>
      </c>
      <c r="AX33" s="70" t="s">
        <v>0</v>
      </c>
      <c r="AY33" s="70" t="s">
        <v>0</v>
      </c>
      <c r="AZ33" s="70" t="s">
        <v>0</v>
      </c>
      <c r="BA33" s="70" t="s">
        <v>0</v>
      </c>
      <c r="BB33" s="70" t="s">
        <v>0</v>
      </c>
      <c r="BC33" s="70" t="s">
        <v>0</v>
      </c>
      <c r="BD33" s="70" t="s">
        <v>0</v>
      </c>
      <c r="BE33" s="70" t="s">
        <v>0</v>
      </c>
      <c r="BF33" s="70" t="s">
        <v>0</v>
      </c>
      <c r="BG33" s="70" t="s">
        <v>0</v>
      </c>
      <c r="BH33" s="70" t="s">
        <v>0</v>
      </c>
      <c r="BI33" s="70" t="s">
        <v>0</v>
      </c>
      <c r="BJ33" s="70" t="s">
        <v>0</v>
      </c>
      <c r="BK33" s="70" t="s">
        <v>0</v>
      </c>
      <c r="BL33" s="70" t="s">
        <v>0</v>
      </c>
      <c r="BM33" s="70" t="s">
        <v>0</v>
      </c>
      <c r="BN33" s="70" t="s">
        <v>0</v>
      </c>
      <c r="BO33" s="70" t="s">
        <v>0</v>
      </c>
      <c r="BP33" s="70" t="s">
        <v>0</v>
      </c>
      <c r="BQ33" s="70" t="s">
        <v>0</v>
      </c>
      <c r="BR33" s="70" t="s">
        <v>0</v>
      </c>
      <c r="BS33" s="70" t="s">
        <v>0</v>
      </c>
      <c r="BT33" s="70" t="s">
        <v>0</v>
      </c>
      <c r="BU33" s="70" t="s">
        <v>0</v>
      </c>
      <c r="BV33" s="70" t="s">
        <v>0</v>
      </c>
      <c r="BW33" s="70">
        <v>98.4</v>
      </c>
      <c r="BX33" s="70">
        <v>98.5</v>
      </c>
      <c r="BY33" s="70">
        <v>100.4</v>
      </c>
      <c r="BZ33" s="70">
        <v>98.4</v>
      </c>
      <c r="CA33" s="70">
        <v>98.3</v>
      </c>
      <c r="CB33" s="70">
        <v>97.5</v>
      </c>
      <c r="CC33" s="70">
        <v>97.3</v>
      </c>
      <c r="CD33" s="70">
        <v>97.6</v>
      </c>
      <c r="CE33" s="70">
        <v>97</v>
      </c>
      <c r="CF33" s="70">
        <v>95.6</v>
      </c>
      <c r="CG33" s="70">
        <v>95.4</v>
      </c>
      <c r="CH33" s="70">
        <v>94.7</v>
      </c>
      <c r="CI33" s="70">
        <v>93.6</v>
      </c>
      <c r="CJ33" s="70">
        <v>95.6</v>
      </c>
      <c r="CK33" s="70">
        <v>93.7</v>
      </c>
      <c r="CL33" s="70">
        <v>92.5</v>
      </c>
      <c r="CM33" s="70">
        <v>91.1</v>
      </c>
      <c r="CN33" s="70">
        <v>91.1</v>
      </c>
      <c r="CO33" s="70">
        <v>91.9</v>
      </c>
      <c r="CP33" s="70">
        <v>91.7</v>
      </c>
      <c r="CQ33" s="70">
        <v>92.5</v>
      </c>
      <c r="CR33" s="70">
        <v>93.5</v>
      </c>
      <c r="CS33" s="70">
        <v>93.7</v>
      </c>
      <c r="CT33" s="70">
        <v>92.9</v>
      </c>
      <c r="CU33" s="70">
        <v>92.3</v>
      </c>
      <c r="CV33" s="70">
        <v>92.9</v>
      </c>
      <c r="CW33" s="70">
        <v>94.5</v>
      </c>
      <c r="CX33" s="70">
        <v>96</v>
      </c>
      <c r="CY33" s="70">
        <v>96.5</v>
      </c>
      <c r="CZ33" s="70">
        <v>96.2</v>
      </c>
      <c r="DA33" s="70">
        <v>95.5</v>
      </c>
      <c r="DB33" s="70">
        <v>95.2</v>
      </c>
      <c r="DC33" s="70">
        <v>94.9</v>
      </c>
      <c r="DD33" s="70">
        <v>94.8</v>
      </c>
      <c r="DE33" s="70">
        <v>95.1</v>
      </c>
      <c r="DF33" s="70">
        <v>96.2</v>
      </c>
      <c r="DG33" s="70">
        <v>99.9</v>
      </c>
      <c r="DH33" s="70">
        <v>99.4</v>
      </c>
      <c r="DI33" s="70">
        <v>99.3</v>
      </c>
      <c r="DJ33" s="70">
        <v>99.4</v>
      </c>
      <c r="DK33" s="70">
        <v>100.1</v>
      </c>
      <c r="DL33" s="70">
        <v>100.5</v>
      </c>
      <c r="DM33" s="70">
        <v>100.1</v>
      </c>
      <c r="DN33" s="70">
        <v>100.1</v>
      </c>
      <c r="DO33" s="70">
        <v>99.5</v>
      </c>
      <c r="DP33" s="70">
        <v>99.2</v>
      </c>
      <c r="DQ33" s="70">
        <v>99.3</v>
      </c>
      <c r="DR33" s="70">
        <v>100.1</v>
      </c>
      <c r="DS33" s="70">
        <v>100.8</v>
      </c>
      <c r="DT33" s="70">
        <v>102</v>
      </c>
      <c r="DU33" s="70">
        <v>101.8</v>
      </c>
      <c r="DV33" s="70">
        <v>99</v>
      </c>
      <c r="DW33" s="70">
        <v>98</v>
      </c>
      <c r="DX33" s="70">
        <v>98.4</v>
      </c>
      <c r="DY33" s="70">
        <v>98</v>
      </c>
      <c r="DZ33" s="70">
        <v>98.2</v>
      </c>
      <c r="EA33" s="70">
        <v>98.8</v>
      </c>
      <c r="EB33" s="70">
        <v>99.6</v>
      </c>
      <c r="EC33" s="70">
        <v>99.6</v>
      </c>
      <c r="ED33" s="70">
        <v>98.9</v>
      </c>
      <c r="EE33" s="70">
        <v>100.1</v>
      </c>
      <c r="EF33" s="70">
        <v>98.8</v>
      </c>
      <c r="EG33" s="70">
        <v>98.2</v>
      </c>
      <c r="EH33" s="70">
        <v>100.5</v>
      </c>
      <c r="EI33" s="70">
        <v>100.4</v>
      </c>
      <c r="EJ33" s="70">
        <v>100.7</v>
      </c>
      <c r="EK33" s="70">
        <v>101.7</v>
      </c>
      <c r="EL33" s="70">
        <v>101.4</v>
      </c>
      <c r="EM33" s="70">
        <v>101.4</v>
      </c>
      <c r="EN33" s="70">
        <v>101.7</v>
      </c>
      <c r="EO33" s="70">
        <v>101.6</v>
      </c>
      <c r="EP33" s="70">
        <v>101.5</v>
      </c>
    </row>
    <row r="34" spans="1:146" ht="17.25" customHeight="1" x14ac:dyDescent="0.3">
      <c r="A34" s="129"/>
      <c r="B34" s="59" t="str">
        <f>IF('0'!A1=1,"Рівненська","Rivne")</f>
        <v>Рівненська</v>
      </c>
      <c r="C34" s="70" t="s">
        <v>0</v>
      </c>
      <c r="D34" s="70" t="s">
        <v>0</v>
      </c>
      <c r="E34" s="70" t="s">
        <v>0</v>
      </c>
      <c r="F34" s="70" t="s">
        <v>0</v>
      </c>
      <c r="G34" s="70" t="s">
        <v>0</v>
      </c>
      <c r="H34" s="70" t="s">
        <v>0</v>
      </c>
      <c r="I34" s="70" t="s">
        <v>0</v>
      </c>
      <c r="J34" s="70" t="s">
        <v>0</v>
      </c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70" t="s">
        <v>0</v>
      </c>
      <c r="Q34" s="70" t="s">
        <v>0</v>
      </c>
      <c r="R34" s="70" t="s">
        <v>0</v>
      </c>
      <c r="S34" s="70" t="s">
        <v>0</v>
      </c>
      <c r="T34" s="70" t="s">
        <v>0</v>
      </c>
      <c r="U34" s="70" t="s">
        <v>0</v>
      </c>
      <c r="V34" s="70" t="s">
        <v>0</v>
      </c>
      <c r="W34" s="70" t="s">
        <v>0</v>
      </c>
      <c r="X34" s="70" t="s">
        <v>0</v>
      </c>
      <c r="Y34" s="70" t="s">
        <v>0</v>
      </c>
      <c r="Z34" s="70" t="s">
        <v>0</v>
      </c>
      <c r="AA34" s="70" t="s">
        <v>0</v>
      </c>
      <c r="AB34" s="70" t="s">
        <v>0</v>
      </c>
      <c r="AC34" s="70" t="s">
        <v>0</v>
      </c>
      <c r="AD34" s="70" t="s">
        <v>0</v>
      </c>
      <c r="AE34" s="70" t="s">
        <v>0</v>
      </c>
      <c r="AF34" s="70" t="s">
        <v>0</v>
      </c>
      <c r="AG34" s="70" t="s">
        <v>0</v>
      </c>
      <c r="AH34" s="70" t="s">
        <v>0</v>
      </c>
      <c r="AI34" s="70" t="s">
        <v>0</v>
      </c>
      <c r="AJ34" s="70" t="s">
        <v>0</v>
      </c>
      <c r="AK34" s="70" t="s">
        <v>0</v>
      </c>
      <c r="AL34" s="70" t="s">
        <v>0</v>
      </c>
      <c r="AM34" s="70" t="s">
        <v>0</v>
      </c>
      <c r="AN34" s="70" t="s">
        <v>0</v>
      </c>
      <c r="AO34" s="70" t="s">
        <v>0</v>
      </c>
      <c r="AP34" s="70" t="s">
        <v>0</v>
      </c>
      <c r="AQ34" s="70" t="s">
        <v>0</v>
      </c>
      <c r="AR34" s="70" t="s">
        <v>0</v>
      </c>
      <c r="AS34" s="70" t="s">
        <v>0</v>
      </c>
      <c r="AT34" s="70" t="s">
        <v>0</v>
      </c>
      <c r="AU34" s="70" t="s">
        <v>0</v>
      </c>
      <c r="AV34" s="70" t="s">
        <v>0</v>
      </c>
      <c r="AW34" s="70" t="s">
        <v>0</v>
      </c>
      <c r="AX34" s="70" t="s">
        <v>0</v>
      </c>
      <c r="AY34" s="70" t="s">
        <v>0</v>
      </c>
      <c r="AZ34" s="70" t="s">
        <v>0</v>
      </c>
      <c r="BA34" s="70" t="s">
        <v>0</v>
      </c>
      <c r="BB34" s="70" t="s">
        <v>0</v>
      </c>
      <c r="BC34" s="70" t="s">
        <v>0</v>
      </c>
      <c r="BD34" s="70" t="s">
        <v>0</v>
      </c>
      <c r="BE34" s="70" t="s">
        <v>0</v>
      </c>
      <c r="BF34" s="70" t="s">
        <v>0</v>
      </c>
      <c r="BG34" s="70" t="s">
        <v>0</v>
      </c>
      <c r="BH34" s="70" t="s">
        <v>0</v>
      </c>
      <c r="BI34" s="70" t="s">
        <v>0</v>
      </c>
      <c r="BJ34" s="70" t="s">
        <v>0</v>
      </c>
      <c r="BK34" s="70" t="s">
        <v>0</v>
      </c>
      <c r="BL34" s="70" t="s">
        <v>0</v>
      </c>
      <c r="BM34" s="70" t="s">
        <v>0</v>
      </c>
      <c r="BN34" s="70" t="s">
        <v>0</v>
      </c>
      <c r="BO34" s="70" t="s">
        <v>0</v>
      </c>
      <c r="BP34" s="70" t="s">
        <v>0</v>
      </c>
      <c r="BQ34" s="70" t="s">
        <v>0</v>
      </c>
      <c r="BR34" s="70" t="s">
        <v>0</v>
      </c>
      <c r="BS34" s="70" t="s">
        <v>0</v>
      </c>
      <c r="BT34" s="70" t="s">
        <v>0</v>
      </c>
      <c r="BU34" s="70" t="s">
        <v>0</v>
      </c>
      <c r="BV34" s="70" t="s">
        <v>0</v>
      </c>
      <c r="BW34" s="70">
        <v>116.3</v>
      </c>
      <c r="BX34" s="70">
        <v>105.7</v>
      </c>
      <c r="BY34" s="70">
        <v>105.7</v>
      </c>
      <c r="BZ34" s="70">
        <v>102.8</v>
      </c>
      <c r="CA34" s="70">
        <v>99.4</v>
      </c>
      <c r="CB34" s="70">
        <v>98.1</v>
      </c>
      <c r="CC34" s="70">
        <v>95.9</v>
      </c>
      <c r="CD34" s="70">
        <v>96.7</v>
      </c>
      <c r="CE34" s="70">
        <v>96.1</v>
      </c>
      <c r="CF34" s="70">
        <v>94.5</v>
      </c>
      <c r="CG34" s="70">
        <v>92.5</v>
      </c>
      <c r="CH34" s="70">
        <v>91.4</v>
      </c>
      <c r="CI34" s="70">
        <v>88.3</v>
      </c>
      <c r="CJ34" s="70">
        <v>96.7</v>
      </c>
      <c r="CK34" s="70">
        <v>98.5</v>
      </c>
      <c r="CL34" s="70">
        <v>98.4</v>
      </c>
      <c r="CM34" s="70">
        <v>100</v>
      </c>
      <c r="CN34" s="70">
        <v>97.6</v>
      </c>
      <c r="CO34" s="70">
        <v>95.7</v>
      </c>
      <c r="CP34" s="70">
        <v>96</v>
      </c>
      <c r="CQ34" s="70">
        <v>98.9</v>
      </c>
      <c r="CR34" s="70">
        <v>100.6</v>
      </c>
      <c r="CS34" s="70">
        <v>102.3</v>
      </c>
      <c r="CT34" s="70">
        <v>103.7</v>
      </c>
      <c r="CU34" s="70">
        <v>110.6</v>
      </c>
      <c r="CV34" s="70">
        <v>108.1</v>
      </c>
      <c r="CW34" s="70">
        <v>108.7</v>
      </c>
      <c r="CX34" s="70">
        <v>109.9</v>
      </c>
      <c r="CY34" s="70">
        <v>108.7</v>
      </c>
      <c r="CZ34" s="70">
        <v>109</v>
      </c>
      <c r="DA34" s="70">
        <v>109.1</v>
      </c>
      <c r="DB34" s="70">
        <v>105.2</v>
      </c>
      <c r="DC34" s="70">
        <v>102.3</v>
      </c>
      <c r="DD34" s="70">
        <v>101.6</v>
      </c>
      <c r="DE34" s="70">
        <v>100.5</v>
      </c>
      <c r="DF34" s="70">
        <v>100.3</v>
      </c>
      <c r="DG34" s="70">
        <v>94.5</v>
      </c>
      <c r="DH34" s="70">
        <v>99.3</v>
      </c>
      <c r="DI34" s="70">
        <v>100</v>
      </c>
      <c r="DJ34" s="70">
        <v>100.2</v>
      </c>
      <c r="DK34" s="70">
        <v>98.2</v>
      </c>
      <c r="DL34" s="70">
        <v>99.3</v>
      </c>
      <c r="DM34" s="70">
        <v>99</v>
      </c>
      <c r="DN34" s="70">
        <v>100.1</v>
      </c>
      <c r="DO34" s="70">
        <v>100.2</v>
      </c>
      <c r="DP34" s="70">
        <v>99.8</v>
      </c>
      <c r="DQ34" s="70">
        <v>99.3</v>
      </c>
      <c r="DR34" s="70">
        <v>98.1</v>
      </c>
      <c r="DS34" s="70">
        <v>85.3</v>
      </c>
      <c r="DT34" s="70">
        <v>90.4</v>
      </c>
      <c r="DU34" s="70">
        <v>91.2</v>
      </c>
      <c r="DV34" s="70">
        <v>96</v>
      </c>
      <c r="DW34" s="70">
        <v>103.3</v>
      </c>
      <c r="DX34" s="70">
        <v>107.3</v>
      </c>
      <c r="DY34" s="70">
        <v>108.9</v>
      </c>
      <c r="DZ34" s="70">
        <v>108.6</v>
      </c>
      <c r="EA34" s="70">
        <v>110.1</v>
      </c>
      <c r="EB34" s="70">
        <v>109.1</v>
      </c>
      <c r="EC34" s="70">
        <v>109.7</v>
      </c>
      <c r="ED34" s="70">
        <v>109.3</v>
      </c>
      <c r="EE34" s="70">
        <v>106.5</v>
      </c>
      <c r="EF34" s="70">
        <v>100.3</v>
      </c>
      <c r="EG34" s="70">
        <v>97</v>
      </c>
      <c r="EH34" s="70">
        <v>91.5</v>
      </c>
      <c r="EI34" s="70">
        <v>90.3</v>
      </c>
      <c r="EJ34" s="70">
        <v>89.2</v>
      </c>
      <c r="EK34" s="70">
        <v>88.5</v>
      </c>
      <c r="EL34" s="70">
        <v>89.3</v>
      </c>
      <c r="EM34" s="70">
        <v>90.1</v>
      </c>
      <c r="EN34" s="70">
        <v>92.1</v>
      </c>
      <c r="EO34" s="70">
        <v>93.8</v>
      </c>
      <c r="EP34" s="70">
        <v>95.6</v>
      </c>
    </row>
    <row r="35" spans="1:146" ht="17.25" customHeight="1" x14ac:dyDescent="0.3">
      <c r="A35" s="129"/>
      <c r="B35" s="59" t="str">
        <f>IF('0'!A1=1,"Сумська","Sumy ")</f>
        <v>Сумська</v>
      </c>
      <c r="C35" s="70" t="s">
        <v>0</v>
      </c>
      <c r="D35" s="70" t="s">
        <v>0</v>
      </c>
      <c r="E35" s="70" t="s">
        <v>0</v>
      </c>
      <c r="F35" s="70" t="s">
        <v>0</v>
      </c>
      <c r="G35" s="70" t="s">
        <v>0</v>
      </c>
      <c r="H35" s="70" t="s">
        <v>0</v>
      </c>
      <c r="I35" s="70" t="s">
        <v>0</v>
      </c>
      <c r="J35" s="70" t="s">
        <v>0</v>
      </c>
      <c r="K35" s="70" t="s">
        <v>0</v>
      </c>
      <c r="L35" s="70" t="s">
        <v>0</v>
      </c>
      <c r="M35" s="70" t="s">
        <v>0</v>
      </c>
      <c r="N35" s="70" t="s">
        <v>0</v>
      </c>
      <c r="O35" s="70" t="s">
        <v>0</v>
      </c>
      <c r="P35" s="70" t="s">
        <v>0</v>
      </c>
      <c r="Q35" s="70" t="s">
        <v>0</v>
      </c>
      <c r="R35" s="70" t="s">
        <v>0</v>
      </c>
      <c r="S35" s="70" t="s">
        <v>0</v>
      </c>
      <c r="T35" s="70" t="s">
        <v>0</v>
      </c>
      <c r="U35" s="70" t="s">
        <v>0</v>
      </c>
      <c r="V35" s="70" t="s">
        <v>0</v>
      </c>
      <c r="W35" s="70" t="s">
        <v>0</v>
      </c>
      <c r="X35" s="70" t="s">
        <v>0</v>
      </c>
      <c r="Y35" s="70" t="s">
        <v>0</v>
      </c>
      <c r="Z35" s="70" t="s">
        <v>0</v>
      </c>
      <c r="AA35" s="70" t="s">
        <v>0</v>
      </c>
      <c r="AB35" s="70" t="s">
        <v>0</v>
      </c>
      <c r="AC35" s="70" t="s">
        <v>0</v>
      </c>
      <c r="AD35" s="70" t="s">
        <v>0</v>
      </c>
      <c r="AE35" s="70" t="s">
        <v>0</v>
      </c>
      <c r="AF35" s="70" t="s">
        <v>0</v>
      </c>
      <c r="AG35" s="70" t="s">
        <v>0</v>
      </c>
      <c r="AH35" s="70" t="s">
        <v>0</v>
      </c>
      <c r="AI35" s="70" t="s">
        <v>0</v>
      </c>
      <c r="AJ35" s="70" t="s">
        <v>0</v>
      </c>
      <c r="AK35" s="70" t="s">
        <v>0</v>
      </c>
      <c r="AL35" s="70" t="s">
        <v>0</v>
      </c>
      <c r="AM35" s="70" t="s">
        <v>0</v>
      </c>
      <c r="AN35" s="70" t="s">
        <v>0</v>
      </c>
      <c r="AO35" s="70" t="s">
        <v>0</v>
      </c>
      <c r="AP35" s="70" t="s">
        <v>0</v>
      </c>
      <c r="AQ35" s="70" t="s">
        <v>0</v>
      </c>
      <c r="AR35" s="70" t="s">
        <v>0</v>
      </c>
      <c r="AS35" s="70" t="s">
        <v>0</v>
      </c>
      <c r="AT35" s="70" t="s">
        <v>0</v>
      </c>
      <c r="AU35" s="70" t="s">
        <v>0</v>
      </c>
      <c r="AV35" s="70" t="s">
        <v>0</v>
      </c>
      <c r="AW35" s="70" t="s">
        <v>0</v>
      </c>
      <c r="AX35" s="70" t="s">
        <v>0</v>
      </c>
      <c r="AY35" s="70" t="s">
        <v>0</v>
      </c>
      <c r="AZ35" s="70" t="s">
        <v>0</v>
      </c>
      <c r="BA35" s="70" t="s">
        <v>0</v>
      </c>
      <c r="BB35" s="70" t="s">
        <v>0</v>
      </c>
      <c r="BC35" s="70" t="s">
        <v>0</v>
      </c>
      <c r="BD35" s="70" t="s">
        <v>0</v>
      </c>
      <c r="BE35" s="70" t="s">
        <v>0</v>
      </c>
      <c r="BF35" s="70" t="s">
        <v>0</v>
      </c>
      <c r="BG35" s="70" t="s">
        <v>0</v>
      </c>
      <c r="BH35" s="70" t="s">
        <v>0</v>
      </c>
      <c r="BI35" s="70" t="s">
        <v>0</v>
      </c>
      <c r="BJ35" s="70" t="s">
        <v>0</v>
      </c>
      <c r="BK35" s="70" t="s">
        <v>0</v>
      </c>
      <c r="BL35" s="70" t="s">
        <v>0</v>
      </c>
      <c r="BM35" s="70" t="s">
        <v>0</v>
      </c>
      <c r="BN35" s="70" t="s">
        <v>0</v>
      </c>
      <c r="BO35" s="70" t="s">
        <v>0</v>
      </c>
      <c r="BP35" s="70" t="s">
        <v>0</v>
      </c>
      <c r="BQ35" s="70" t="s">
        <v>0</v>
      </c>
      <c r="BR35" s="70" t="s">
        <v>0</v>
      </c>
      <c r="BS35" s="70" t="s">
        <v>0</v>
      </c>
      <c r="BT35" s="70" t="s">
        <v>0</v>
      </c>
      <c r="BU35" s="70" t="s">
        <v>0</v>
      </c>
      <c r="BV35" s="70" t="s">
        <v>0</v>
      </c>
      <c r="BW35" s="70">
        <v>111.7</v>
      </c>
      <c r="BX35" s="70">
        <v>101.8</v>
      </c>
      <c r="BY35" s="70">
        <v>103.7</v>
      </c>
      <c r="BZ35" s="70">
        <v>107.3</v>
      </c>
      <c r="CA35" s="70">
        <v>111.1</v>
      </c>
      <c r="CB35" s="70">
        <v>112.4</v>
      </c>
      <c r="CC35" s="70">
        <v>112.1</v>
      </c>
      <c r="CD35" s="70">
        <v>109.7</v>
      </c>
      <c r="CE35" s="70">
        <v>108.6</v>
      </c>
      <c r="CF35" s="70">
        <v>106.2</v>
      </c>
      <c r="CG35" s="70">
        <v>106.4</v>
      </c>
      <c r="CH35" s="70">
        <v>107</v>
      </c>
      <c r="CI35" s="70">
        <v>94.1</v>
      </c>
      <c r="CJ35" s="70">
        <v>97.9</v>
      </c>
      <c r="CK35" s="70">
        <v>94.6</v>
      </c>
      <c r="CL35" s="70">
        <v>92.1</v>
      </c>
      <c r="CM35" s="70">
        <v>88.6</v>
      </c>
      <c r="CN35" s="70">
        <v>88.7</v>
      </c>
      <c r="CO35" s="70">
        <v>88.5</v>
      </c>
      <c r="CP35" s="70">
        <v>88.7</v>
      </c>
      <c r="CQ35" s="70">
        <v>88.2</v>
      </c>
      <c r="CR35" s="70">
        <v>88</v>
      </c>
      <c r="CS35" s="70">
        <v>87.3</v>
      </c>
      <c r="CT35" s="70">
        <v>88.1</v>
      </c>
      <c r="CU35" s="70">
        <v>101.5</v>
      </c>
      <c r="CV35" s="70">
        <v>99.3</v>
      </c>
      <c r="CW35" s="70">
        <v>98.3</v>
      </c>
      <c r="CX35" s="70">
        <v>99.8</v>
      </c>
      <c r="CY35" s="70">
        <v>99.3</v>
      </c>
      <c r="CZ35" s="70">
        <v>101.5</v>
      </c>
      <c r="DA35" s="70">
        <v>100.6</v>
      </c>
      <c r="DB35" s="70">
        <v>99.6</v>
      </c>
      <c r="DC35" s="70">
        <v>99.5</v>
      </c>
      <c r="DD35" s="70">
        <v>99.9</v>
      </c>
      <c r="DE35" s="70">
        <v>99.2</v>
      </c>
      <c r="DF35" s="70">
        <v>98.4</v>
      </c>
      <c r="DG35" s="70">
        <v>83.9</v>
      </c>
      <c r="DH35" s="70">
        <v>84.8</v>
      </c>
      <c r="DI35" s="70">
        <v>90.3</v>
      </c>
      <c r="DJ35" s="70">
        <v>90.2</v>
      </c>
      <c r="DK35" s="70">
        <v>91.1</v>
      </c>
      <c r="DL35" s="70">
        <v>88.4</v>
      </c>
      <c r="DM35" s="70">
        <v>88.8</v>
      </c>
      <c r="DN35" s="70">
        <v>89.9</v>
      </c>
      <c r="DO35" s="70">
        <v>91.8</v>
      </c>
      <c r="DP35" s="70">
        <v>91</v>
      </c>
      <c r="DQ35" s="70">
        <v>91.7</v>
      </c>
      <c r="DR35" s="70">
        <v>91.2</v>
      </c>
      <c r="DS35" s="70">
        <v>98.1</v>
      </c>
      <c r="DT35" s="70">
        <v>97.8</v>
      </c>
      <c r="DU35" s="70">
        <v>97.9</v>
      </c>
      <c r="DV35" s="70">
        <v>97.6</v>
      </c>
      <c r="DW35" s="70">
        <v>98.2</v>
      </c>
      <c r="DX35" s="70">
        <v>100.2</v>
      </c>
      <c r="DY35" s="70">
        <v>102.4</v>
      </c>
      <c r="DZ35" s="70">
        <v>102.9</v>
      </c>
      <c r="EA35" s="70">
        <v>100.8</v>
      </c>
      <c r="EB35" s="70">
        <v>101.3</v>
      </c>
      <c r="EC35" s="70">
        <v>101.3</v>
      </c>
      <c r="ED35" s="70">
        <v>101.7</v>
      </c>
      <c r="EE35" s="70">
        <v>105</v>
      </c>
      <c r="EF35" s="70">
        <v>113.2</v>
      </c>
      <c r="EG35" s="70">
        <v>112.4</v>
      </c>
      <c r="EH35" s="70">
        <v>109.8</v>
      </c>
      <c r="EI35" s="70">
        <v>107.2</v>
      </c>
      <c r="EJ35" s="70">
        <v>106.8</v>
      </c>
      <c r="EK35" s="70">
        <v>109</v>
      </c>
      <c r="EL35" s="70">
        <v>109.5</v>
      </c>
      <c r="EM35" s="70">
        <v>112.7</v>
      </c>
      <c r="EN35" s="70">
        <v>113</v>
      </c>
      <c r="EO35" s="70">
        <v>111.8</v>
      </c>
      <c r="EP35" s="70">
        <v>110.3</v>
      </c>
    </row>
    <row r="36" spans="1:146" ht="17.25" customHeight="1" x14ac:dyDescent="0.3">
      <c r="A36" s="129"/>
      <c r="B36" s="59" t="str">
        <f>IF('0'!A1=1,"Тернопільська","Ternopil ")</f>
        <v>Тернопільська</v>
      </c>
      <c r="C36" s="70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0" t="s">
        <v>0</v>
      </c>
      <c r="I36" s="70" t="s">
        <v>0</v>
      </c>
      <c r="J36" s="70" t="s">
        <v>0</v>
      </c>
      <c r="K36" s="70" t="s">
        <v>0</v>
      </c>
      <c r="L36" s="70" t="s">
        <v>0</v>
      </c>
      <c r="M36" s="70" t="s">
        <v>0</v>
      </c>
      <c r="N36" s="70" t="s">
        <v>0</v>
      </c>
      <c r="O36" s="70" t="s">
        <v>0</v>
      </c>
      <c r="P36" s="70" t="s">
        <v>0</v>
      </c>
      <c r="Q36" s="70" t="s">
        <v>0</v>
      </c>
      <c r="R36" s="70" t="s">
        <v>0</v>
      </c>
      <c r="S36" s="70" t="s">
        <v>0</v>
      </c>
      <c r="T36" s="70" t="s">
        <v>0</v>
      </c>
      <c r="U36" s="70" t="s">
        <v>0</v>
      </c>
      <c r="V36" s="70" t="s">
        <v>0</v>
      </c>
      <c r="W36" s="70" t="s">
        <v>0</v>
      </c>
      <c r="X36" s="70" t="s">
        <v>0</v>
      </c>
      <c r="Y36" s="70" t="s">
        <v>0</v>
      </c>
      <c r="Z36" s="70" t="s">
        <v>0</v>
      </c>
      <c r="AA36" s="70" t="s">
        <v>0</v>
      </c>
      <c r="AB36" s="70" t="s">
        <v>0</v>
      </c>
      <c r="AC36" s="70" t="s">
        <v>0</v>
      </c>
      <c r="AD36" s="70" t="s">
        <v>0</v>
      </c>
      <c r="AE36" s="70" t="s">
        <v>0</v>
      </c>
      <c r="AF36" s="70" t="s">
        <v>0</v>
      </c>
      <c r="AG36" s="70" t="s">
        <v>0</v>
      </c>
      <c r="AH36" s="70" t="s">
        <v>0</v>
      </c>
      <c r="AI36" s="70" t="s">
        <v>0</v>
      </c>
      <c r="AJ36" s="70" t="s">
        <v>0</v>
      </c>
      <c r="AK36" s="70" t="s">
        <v>0</v>
      </c>
      <c r="AL36" s="70" t="s">
        <v>0</v>
      </c>
      <c r="AM36" s="70" t="s">
        <v>0</v>
      </c>
      <c r="AN36" s="70" t="s">
        <v>0</v>
      </c>
      <c r="AO36" s="70" t="s">
        <v>0</v>
      </c>
      <c r="AP36" s="70" t="s">
        <v>0</v>
      </c>
      <c r="AQ36" s="70" t="s">
        <v>0</v>
      </c>
      <c r="AR36" s="70" t="s">
        <v>0</v>
      </c>
      <c r="AS36" s="70" t="s">
        <v>0</v>
      </c>
      <c r="AT36" s="70" t="s">
        <v>0</v>
      </c>
      <c r="AU36" s="70" t="s">
        <v>0</v>
      </c>
      <c r="AV36" s="70" t="s">
        <v>0</v>
      </c>
      <c r="AW36" s="70" t="s">
        <v>0</v>
      </c>
      <c r="AX36" s="70" t="s">
        <v>0</v>
      </c>
      <c r="AY36" s="70" t="s">
        <v>0</v>
      </c>
      <c r="AZ36" s="70" t="s">
        <v>0</v>
      </c>
      <c r="BA36" s="70" t="s">
        <v>0</v>
      </c>
      <c r="BB36" s="70" t="s">
        <v>0</v>
      </c>
      <c r="BC36" s="70" t="s">
        <v>0</v>
      </c>
      <c r="BD36" s="70" t="s">
        <v>0</v>
      </c>
      <c r="BE36" s="70" t="s">
        <v>0</v>
      </c>
      <c r="BF36" s="70" t="s">
        <v>0</v>
      </c>
      <c r="BG36" s="70" t="s">
        <v>0</v>
      </c>
      <c r="BH36" s="70" t="s">
        <v>0</v>
      </c>
      <c r="BI36" s="70" t="s">
        <v>0</v>
      </c>
      <c r="BJ36" s="70" t="s">
        <v>0</v>
      </c>
      <c r="BK36" s="70" t="s">
        <v>0</v>
      </c>
      <c r="BL36" s="70" t="s">
        <v>0</v>
      </c>
      <c r="BM36" s="70" t="s">
        <v>0</v>
      </c>
      <c r="BN36" s="70" t="s">
        <v>0</v>
      </c>
      <c r="BO36" s="70" t="s">
        <v>0</v>
      </c>
      <c r="BP36" s="70" t="s">
        <v>0</v>
      </c>
      <c r="BQ36" s="70" t="s">
        <v>0</v>
      </c>
      <c r="BR36" s="70" t="s">
        <v>0</v>
      </c>
      <c r="BS36" s="70" t="s">
        <v>0</v>
      </c>
      <c r="BT36" s="70" t="s">
        <v>0</v>
      </c>
      <c r="BU36" s="70" t="s">
        <v>0</v>
      </c>
      <c r="BV36" s="70" t="s">
        <v>0</v>
      </c>
      <c r="BW36" s="70">
        <v>111.2</v>
      </c>
      <c r="BX36" s="70">
        <v>108.4</v>
      </c>
      <c r="BY36" s="70">
        <v>107</v>
      </c>
      <c r="BZ36" s="70">
        <v>105.9</v>
      </c>
      <c r="CA36" s="70">
        <v>98.9</v>
      </c>
      <c r="CB36" s="70">
        <v>98.5</v>
      </c>
      <c r="CC36" s="70">
        <v>99.4</v>
      </c>
      <c r="CD36" s="70">
        <v>100.2</v>
      </c>
      <c r="CE36" s="70">
        <v>98.4</v>
      </c>
      <c r="CF36" s="70">
        <v>98.4</v>
      </c>
      <c r="CG36" s="70">
        <v>98.8</v>
      </c>
      <c r="CH36" s="70">
        <v>99.5</v>
      </c>
      <c r="CI36" s="70">
        <v>111.6</v>
      </c>
      <c r="CJ36" s="70">
        <v>102.1</v>
      </c>
      <c r="CK36" s="70">
        <v>100.3</v>
      </c>
      <c r="CL36" s="70">
        <v>96.2</v>
      </c>
      <c r="CM36" s="70">
        <v>98.6</v>
      </c>
      <c r="CN36" s="70">
        <v>106.3</v>
      </c>
      <c r="CO36" s="70">
        <v>107</v>
      </c>
      <c r="CP36" s="70">
        <v>111.7</v>
      </c>
      <c r="CQ36" s="70">
        <v>115.6</v>
      </c>
      <c r="CR36" s="70">
        <v>115.7</v>
      </c>
      <c r="CS36" s="70">
        <v>115.9</v>
      </c>
      <c r="CT36" s="70">
        <v>116.5</v>
      </c>
      <c r="CU36" s="70">
        <v>99.5</v>
      </c>
      <c r="CV36" s="70">
        <v>105.9</v>
      </c>
      <c r="CW36" s="70">
        <v>105.4</v>
      </c>
      <c r="CX36" s="70">
        <v>105.4</v>
      </c>
      <c r="CY36" s="70">
        <v>101.9</v>
      </c>
      <c r="CZ36" s="70">
        <v>98.6</v>
      </c>
      <c r="DA36" s="70">
        <v>97.1</v>
      </c>
      <c r="DB36" s="70">
        <v>96.1</v>
      </c>
      <c r="DC36" s="70">
        <v>95.3</v>
      </c>
      <c r="DD36" s="70">
        <v>93.2</v>
      </c>
      <c r="DE36" s="70">
        <v>93.4</v>
      </c>
      <c r="DF36" s="70">
        <v>92.1</v>
      </c>
      <c r="DG36" s="70">
        <v>95.7</v>
      </c>
      <c r="DH36" s="70">
        <v>101.1</v>
      </c>
      <c r="DI36" s="70">
        <v>104.8</v>
      </c>
      <c r="DJ36" s="70">
        <v>108.4</v>
      </c>
      <c r="DK36" s="70">
        <v>107.8</v>
      </c>
      <c r="DL36" s="70">
        <v>107.8</v>
      </c>
      <c r="DM36" s="70">
        <v>106.7</v>
      </c>
      <c r="DN36" s="70">
        <v>107.1</v>
      </c>
      <c r="DO36" s="70">
        <v>107.6</v>
      </c>
      <c r="DP36" s="70">
        <v>109.2</v>
      </c>
      <c r="DQ36" s="70">
        <v>108</v>
      </c>
      <c r="DR36" s="70">
        <v>110.3</v>
      </c>
      <c r="DS36" s="70">
        <v>116.3</v>
      </c>
      <c r="DT36" s="70">
        <v>111.8</v>
      </c>
      <c r="DU36" s="70">
        <v>109.1</v>
      </c>
      <c r="DV36" s="70">
        <v>103.3</v>
      </c>
      <c r="DW36" s="70">
        <v>106.2</v>
      </c>
      <c r="DX36" s="70">
        <v>105.6</v>
      </c>
      <c r="DY36" s="70">
        <v>104.5</v>
      </c>
      <c r="DZ36" s="70">
        <v>105.2</v>
      </c>
      <c r="EA36" s="70">
        <v>104</v>
      </c>
      <c r="EB36" s="70">
        <v>103.6</v>
      </c>
      <c r="EC36" s="70">
        <v>105.9</v>
      </c>
      <c r="ED36" s="70">
        <v>108.5</v>
      </c>
      <c r="EE36" s="70">
        <v>107</v>
      </c>
      <c r="EF36" s="70">
        <v>99.2</v>
      </c>
      <c r="EG36" s="70">
        <v>99.5</v>
      </c>
      <c r="EH36" s="70">
        <v>100.8</v>
      </c>
      <c r="EI36" s="70">
        <v>102.1</v>
      </c>
      <c r="EJ36" s="70">
        <v>102.4</v>
      </c>
      <c r="EK36" s="70">
        <v>103.5</v>
      </c>
      <c r="EL36" s="70">
        <v>103.9</v>
      </c>
      <c r="EM36" s="70">
        <v>104</v>
      </c>
      <c r="EN36" s="70">
        <v>104.4</v>
      </c>
      <c r="EO36" s="70">
        <v>104.1</v>
      </c>
      <c r="EP36" s="70">
        <v>98.2</v>
      </c>
    </row>
    <row r="37" spans="1:146" ht="17.25" customHeight="1" x14ac:dyDescent="0.3">
      <c r="A37" s="129"/>
      <c r="B37" s="59" t="str">
        <f>IF('0'!A1=1,"Харківська","Kharkiv")</f>
        <v>Харківська</v>
      </c>
      <c r="C37" s="70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70" t="s">
        <v>0</v>
      </c>
      <c r="I37" s="70" t="s">
        <v>0</v>
      </c>
      <c r="J37" s="70" t="s">
        <v>0</v>
      </c>
      <c r="K37" s="70" t="s">
        <v>0</v>
      </c>
      <c r="L37" s="70" t="s">
        <v>0</v>
      </c>
      <c r="M37" s="70" t="s">
        <v>0</v>
      </c>
      <c r="N37" s="70" t="s">
        <v>0</v>
      </c>
      <c r="O37" s="70" t="s">
        <v>0</v>
      </c>
      <c r="P37" s="70" t="s">
        <v>0</v>
      </c>
      <c r="Q37" s="70" t="s">
        <v>0</v>
      </c>
      <c r="R37" s="70" t="s">
        <v>0</v>
      </c>
      <c r="S37" s="70" t="s">
        <v>0</v>
      </c>
      <c r="T37" s="70" t="s">
        <v>0</v>
      </c>
      <c r="U37" s="70" t="s">
        <v>0</v>
      </c>
      <c r="V37" s="70" t="s">
        <v>0</v>
      </c>
      <c r="W37" s="70" t="s">
        <v>0</v>
      </c>
      <c r="X37" s="70" t="s">
        <v>0</v>
      </c>
      <c r="Y37" s="70" t="s">
        <v>0</v>
      </c>
      <c r="Z37" s="70" t="s">
        <v>0</v>
      </c>
      <c r="AA37" s="70" t="s">
        <v>0</v>
      </c>
      <c r="AB37" s="70" t="s">
        <v>0</v>
      </c>
      <c r="AC37" s="70" t="s">
        <v>0</v>
      </c>
      <c r="AD37" s="70" t="s">
        <v>0</v>
      </c>
      <c r="AE37" s="70" t="s">
        <v>0</v>
      </c>
      <c r="AF37" s="70" t="s">
        <v>0</v>
      </c>
      <c r="AG37" s="70" t="s">
        <v>0</v>
      </c>
      <c r="AH37" s="70" t="s">
        <v>0</v>
      </c>
      <c r="AI37" s="70" t="s">
        <v>0</v>
      </c>
      <c r="AJ37" s="70" t="s">
        <v>0</v>
      </c>
      <c r="AK37" s="70" t="s">
        <v>0</v>
      </c>
      <c r="AL37" s="70" t="s">
        <v>0</v>
      </c>
      <c r="AM37" s="70" t="s">
        <v>0</v>
      </c>
      <c r="AN37" s="70" t="s">
        <v>0</v>
      </c>
      <c r="AO37" s="70" t="s">
        <v>0</v>
      </c>
      <c r="AP37" s="70" t="s">
        <v>0</v>
      </c>
      <c r="AQ37" s="70" t="s">
        <v>0</v>
      </c>
      <c r="AR37" s="70" t="s">
        <v>0</v>
      </c>
      <c r="AS37" s="70" t="s">
        <v>0</v>
      </c>
      <c r="AT37" s="70" t="s">
        <v>0</v>
      </c>
      <c r="AU37" s="70" t="s">
        <v>0</v>
      </c>
      <c r="AV37" s="70" t="s">
        <v>0</v>
      </c>
      <c r="AW37" s="70" t="s">
        <v>0</v>
      </c>
      <c r="AX37" s="70" t="s">
        <v>0</v>
      </c>
      <c r="AY37" s="70" t="s">
        <v>0</v>
      </c>
      <c r="AZ37" s="70" t="s">
        <v>0</v>
      </c>
      <c r="BA37" s="70" t="s">
        <v>0</v>
      </c>
      <c r="BB37" s="70" t="s">
        <v>0</v>
      </c>
      <c r="BC37" s="70" t="s">
        <v>0</v>
      </c>
      <c r="BD37" s="70" t="s">
        <v>0</v>
      </c>
      <c r="BE37" s="70" t="s">
        <v>0</v>
      </c>
      <c r="BF37" s="70" t="s">
        <v>0</v>
      </c>
      <c r="BG37" s="70" t="s">
        <v>0</v>
      </c>
      <c r="BH37" s="70" t="s">
        <v>0</v>
      </c>
      <c r="BI37" s="70" t="s">
        <v>0</v>
      </c>
      <c r="BJ37" s="70" t="s">
        <v>0</v>
      </c>
      <c r="BK37" s="70" t="s">
        <v>0</v>
      </c>
      <c r="BL37" s="70" t="s">
        <v>0</v>
      </c>
      <c r="BM37" s="70" t="s">
        <v>0</v>
      </c>
      <c r="BN37" s="70" t="s">
        <v>0</v>
      </c>
      <c r="BO37" s="70" t="s">
        <v>0</v>
      </c>
      <c r="BP37" s="70" t="s">
        <v>0</v>
      </c>
      <c r="BQ37" s="70" t="s">
        <v>0</v>
      </c>
      <c r="BR37" s="70" t="s">
        <v>0</v>
      </c>
      <c r="BS37" s="70" t="s">
        <v>0</v>
      </c>
      <c r="BT37" s="70" t="s">
        <v>0</v>
      </c>
      <c r="BU37" s="70" t="s">
        <v>0</v>
      </c>
      <c r="BV37" s="70" t="s">
        <v>0</v>
      </c>
      <c r="BW37" s="70">
        <v>98.5</v>
      </c>
      <c r="BX37" s="70">
        <v>89.6</v>
      </c>
      <c r="BY37" s="70">
        <v>91.6</v>
      </c>
      <c r="BZ37" s="70">
        <v>95</v>
      </c>
      <c r="CA37" s="70">
        <v>93.6</v>
      </c>
      <c r="CB37" s="70">
        <v>94.6</v>
      </c>
      <c r="CC37" s="70">
        <v>94.2</v>
      </c>
      <c r="CD37" s="70">
        <v>94.4</v>
      </c>
      <c r="CE37" s="70">
        <v>94.7</v>
      </c>
      <c r="CF37" s="70">
        <v>94.7</v>
      </c>
      <c r="CG37" s="70">
        <v>94.5</v>
      </c>
      <c r="CH37" s="70">
        <v>94.5</v>
      </c>
      <c r="CI37" s="70">
        <v>100.8</v>
      </c>
      <c r="CJ37" s="70">
        <v>104.6</v>
      </c>
      <c r="CK37" s="70">
        <v>97.1</v>
      </c>
      <c r="CL37" s="70">
        <v>98.2</v>
      </c>
      <c r="CM37" s="70">
        <v>98.5</v>
      </c>
      <c r="CN37" s="70">
        <v>99.1</v>
      </c>
      <c r="CO37" s="70">
        <v>97.7</v>
      </c>
      <c r="CP37" s="70">
        <v>96.9</v>
      </c>
      <c r="CQ37" s="70">
        <v>96.9</v>
      </c>
      <c r="CR37" s="70">
        <v>95.8</v>
      </c>
      <c r="CS37" s="70">
        <v>95.3</v>
      </c>
      <c r="CT37" s="70">
        <v>94.8</v>
      </c>
      <c r="CU37" s="70">
        <v>87.2</v>
      </c>
      <c r="CV37" s="70">
        <v>82.9</v>
      </c>
      <c r="CW37" s="70">
        <v>87</v>
      </c>
      <c r="CX37" s="70">
        <v>83.4</v>
      </c>
      <c r="CY37" s="70">
        <v>81.900000000000006</v>
      </c>
      <c r="CZ37" s="70">
        <v>82.8</v>
      </c>
      <c r="DA37" s="70">
        <v>83.1</v>
      </c>
      <c r="DB37" s="70">
        <v>83</v>
      </c>
      <c r="DC37" s="70">
        <v>83.5</v>
      </c>
      <c r="DD37" s="70">
        <v>84.9</v>
      </c>
      <c r="DE37" s="70">
        <v>87.3</v>
      </c>
      <c r="DF37" s="70">
        <v>88.2</v>
      </c>
      <c r="DG37" s="70">
        <v>97.1</v>
      </c>
      <c r="DH37" s="70">
        <v>102.2</v>
      </c>
      <c r="DI37" s="70">
        <v>104.5</v>
      </c>
      <c r="DJ37" s="70">
        <v>105.1</v>
      </c>
      <c r="DK37" s="70">
        <v>106.4</v>
      </c>
      <c r="DL37" s="70">
        <v>103.9</v>
      </c>
      <c r="DM37" s="70">
        <v>103.5</v>
      </c>
      <c r="DN37" s="70">
        <v>105.6</v>
      </c>
      <c r="DO37" s="70">
        <v>105.5</v>
      </c>
      <c r="DP37" s="70">
        <v>106</v>
      </c>
      <c r="DQ37" s="70">
        <v>104.6</v>
      </c>
      <c r="DR37" s="70">
        <v>105.8</v>
      </c>
      <c r="DS37" s="70">
        <v>108</v>
      </c>
      <c r="DT37" s="70">
        <v>103.6</v>
      </c>
      <c r="DU37" s="70">
        <v>105.5</v>
      </c>
      <c r="DV37" s="70">
        <v>106.2</v>
      </c>
      <c r="DW37" s="70">
        <v>108.7</v>
      </c>
      <c r="DX37" s="70">
        <v>109</v>
      </c>
      <c r="DY37" s="70">
        <v>108.9</v>
      </c>
      <c r="DZ37" s="70">
        <v>107.7</v>
      </c>
      <c r="EA37" s="70">
        <v>107.5</v>
      </c>
      <c r="EB37" s="70">
        <v>106.7</v>
      </c>
      <c r="EC37" s="70">
        <v>106.4</v>
      </c>
      <c r="ED37" s="70">
        <v>106.1</v>
      </c>
      <c r="EE37" s="70">
        <v>104.6</v>
      </c>
      <c r="EF37" s="70">
        <v>105.1</v>
      </c>
      <c r="EG37" s="70">
        <v>99.6</v>
      </c>
      <c r="EH37" s="70">
        <v>98.5</v>
      </c>
      <c r="EI37" s="70">
        <v>99.1</v>
      </c>
      <c r="EJ37" s="70">
        <v>100.1</v>
      </c>
      <c r="EK37" s="70">
        <v>101.6</v>
      </c>
      <c r="EL37" s="70">
        <v>103</v>
      </c>
      <c r="EM37" s="70">
        <v>102.6</v>
      </c>
      <c r="EN37" s="70">
        <v>102.8</v>
      </c>
      <c r="EO37" s="70">
        <v>103.2</v>
      </c>
      <c r="EP37" s="70">
        <v>102.9</v>
      </c>
    </row>
    <row r="38" spans="1:146" ht="17.25" customHeight="1" x14ac:dyDescent="0.3">
      <c r="A38" s="129"/>
      <c r="B38" s="59" t="str">
        <f>IF('0'!A1=1,"Херсонська","Kherson")</f>
        <v>Херсонська</v>
      </c>
      <c r="C38" s="70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70" t="s">
        <v>0</v>
      </c>
      <c r="I38" s="70" t="s">
        <v>0</v>
      </c>
      <c r="J38" s="70" t="s">
        <v>0</v>
      </c>
      <c r="K38" s="70" t="s">
        <v>0</v>
      </c>
      <c r="L38" s="70" t="s">
        <v>0</v>
      </c>
      <c r="M38" s="70" t="s">
        <v>0</v>
      </c>
      <c r="N38" s="70" t="s">
        <v>0</v>
      </c>
      <c r="O38" s="70" t="s">
        <v>0</v>
      </c>
      <c r="P38" s="70" t="s">
        <v>0</v>
      </c>
      <c r="Q38" s="70" t="s">
        <v>0</v>
      </c>
      <c r="R38" s="70" t="s">
        <v>0</v>
      </c>
      <c r="S38" s="70" t="s">
        <v>0</v>
      </c>
      <c r="T38" s="70" t="s">
        <v>0</v>
      </c>
      <c r="U38" s="70" t="s">
        <v>0</v>
      </c>
      <c r="V38" s="70" t="s">
        <v>0</v>
      </c>
      <c r="W38" s="70" t="s">
        <v>0</v>
      </c>
      <c r="X38" s="70" t="s">
        <v>0</v>
      </c>
      <c r="Y38" s="70" t="s">
        <v>0</v>
      </c>
      <c r="Z38" s="70" t="s">
        <v>0</v>
      </c>
      <c r="AA38" s="70" t="s">
        <v>0</v>
      </c>
      <c r="AB38" s="70" t="s">
        <v>0</v>
      </c>
      <c r="AC38" s="70" t="s">
        <v>0</v>
      </c>
      <c r="AD38" s="70" t="s">
        <v>0</v>
      </c>
      <c r="AE38" s="70" t="s">
        <v>0</v>
      </c>
      <c r="AF38" s="70" t="s">
        <v>0</v>
      </c>
      <c r="AG38" s="70" t="s">
        <v>0</v>
      </c>
      <c r="AH38" s="70" t="s">
        <v>0</v>
      </c>
      <c r="AI38" s="70" t="s">
        <v>0</v>
      </c>
      <c r="AJ38" s="70" t="s">
        <v>0</v>
      </c>
      <c r="AK38" s="70" t="s">
        <v>0</v>
      </c>
      <c r="AL38" s="70" t="s">
        <v>0</v>
      </c>
      <c r="AM38" s="70" t="s">
        <v>0</v>
      </c>
      <c r="AN38" s="70" t="s">
        <v>0</v>
      </c>
      <c r="AO38" s="70" t="s">
        <v>0</v>
      </c>
      <c r="AP38" s="70" t="s">
        <v>0</v>
      </c>
      <c r="AQ38" s="70" t="s">
        <v>0</v>
      </c>
      <c r="AR38" s="70" t="s">
        <v>0</v>
      </c>
      <c r="AS38" s="70" t="s">
        <v>0</v>
      </c>
      <c r="AT38" s="70" t="s">
        <v>0</v>
      </c>
      <c r="AU38" s="70" t="s">
        <v>0</v>
      </c>
      <c r="AV38" s="70" t="s">
        <v>0</v>
      </c>
      <c r="AW38" s="70" t="s">
        <v>0</v>
      </c>
      <c r="AX38" s="70" t="s">
        <v>0</v>
      </c>
      <c r="AY38" s="70" t="s">
        <v>0</v>
      </c>
      <c r="AZ38" s="70" t="s">
        <v>0</v>
      </c>
      <c r="BA38" s="70" t="s">
        <v>0</v>
      </c>
      <c r="BB38" s="70" t="s">
        <v>0</v>
      </c>
      <c r="BC38" s="70" t="s">
        <v>0</v>
      </c>
      <c r="BD38" s="70" t="s">
        <v>0</v>
      </c>
      <c r="BE38" s="70" t="s">
        <v>0</v>
      </c>
      <c r="BF38" s="70" t="s">
        <v>0</v>
      </c>
      <c r="BG38" s="70" t="s">
        <v>0</v>
      </c>
      <c r="BH38" s="70" t="s">
        <v>0</v>
      </c>
      <c r="BI38" s="70" t="s">
        <v>0</v>
      </c>
      <c r="BJ38" s="70" t="s">
        <v>0</v>
      </c>
      <c r="BK38" s="70" t="s">
        <v>0</v>
      </c>
      <c r="BL38" s="70" t="s">
        <v>0</v>
      </c>
      <c r="BM38" s="70" t="s">
        <v>0</v>
      </c>
      <c r="BN38" s="70" t="s">
        <v>0</v>
      </c>
      <c r="BO38" s="70" t="s">
        <v>0</v>
      </c>
      <c r="BP38" s="70" t="s">
        <v>0</v>
      </c>
      <c r="BQ38" s="70" t="s">
        <v>0</v>
      </c>
      <c r="BR38" s="70" t="s">
        <v>0</v>
      </c>
      <c r="BS38" s="70" t="s">
        <v>0</v>
      </c>
      <c r="BT38" s="70" t="s">
        <v>0</v>
      </c>
      <c r="BU38" s="70" t="s">
        <v>0</v>
      </c>
      <c r="BV38" s="70" t="s">
        <v>0</v>
      </c>
      <c r="BW38" s="70">
        <v>108.5</v>
      </c>
      <c r="BX38" s="70">
        <v>103.1</v>
      </c>
      <c r="BY38" s="70">
        <v>102.4</v>
      </c>
      <c r="BZ38" s="70">
        <v>101.9</v>
      </c>
      <c r="CA38" s="70">
        <v>99.3</v>
      </c>
      <c r="CB38" s="70">
        <v>96.3</v>
      </c>
      <c r="CC38" s="70">
        <v>93.3</v>
      </c>
      <c r="CD38" s="70">
        <v>93.1</v>
      </c>
      <c r="CE38" s="70">
        <v>92.8</v>
      </c>
      <c r="CF38" s="70">
        <v>92.7</v>
      </c>
      <c r="CG38" s="70">
        <v>92.1</v>
      </c>
      <c r="CH38" s="70">
        <v>92.4</v>
      </c>
      <c r="CI38" s="70">
        <v>89.9</v>
      </c>
      <c r="CJ38" s="70">
        <v>91.6</v>
      </c>
      <c r="CK38" s="70">
        <v>90.3</v>
      </c>
      <c r="CL38" s="70">
        <v>90</v>
      </c>
      <c r="CM38" s="70">
        <v>91.9</v>
      </c>
      <c r="CN38" s="70">
        <v>93</v>
      </c>
      <c r="CO38" s="70">
        <v>95.2</v>
      </c>
      <c r="CP38" s="70">
        <v>96.3</v>
      </c>
      <c r="CQ38" s="70">
        <v>96.6</v>
      </c>
      <c r="CR38" s="70">
        <v>96.3</v>
      </c>
      <c r="CS38" s="70">
        <v>96.7</v>
      </c>
      <c r="CT38" s="70">
        <v>96.4</v>
      </c>
      <c r="CU38" s="70">
        <v>94.6</v>
      </c>
      <c r="CV38" s="70">
        <v>93.9</v>
      </c>
      <c r="CW38" s="70">
        <v>93.5</v>
      </c>
      <c r="CX38" s="70">
        <v>93.6</v>
      </c>
      <c r="CY38" s="70">
        <v>93</v>
      </c>
      <c r="CZ38" s="70">
        <v>94.9</v>
      </c>
      <c r="DA38" s="70">
        <v>94.9</v>
      </c>
      <c r="DB38" s="70">
        <v>96.5</v>
      </c>
      <c r="DC38" s="70">
        <v>97.8</v>
      </c>
      <c r="DD38" s="70">
        <v>97.9</v>
      </c>
      <c r="DE38" s="70">
        <v>98.1</v>
      </c>
      <c r="DF38" s="70">
        <v>98.1</v>
      </c>
      <c r="DG38" s="70">
        <v>96.3</v>
      </c>
      <c r="DH38" s="70">
        <v>103.8</v>
      </c>
      <c r="DI38" s="70">
        <v>105.9</v>
      </c>
      <c r="DJ38" s="70">
        <v>107.1</v>
      </c>
      <c r="DK38" s="70">
        <v>106.6</v>
      </c>
      <c r="DL38" s="70">
        <v>106.3</v>
      </c>
      <c r="DM38" s="70">
        <v>104.7</v>
      </c>
      <c r="DN38" s="70">
        <v>103.1</v>
      </c>
      <c r="DO38" s="70">
        <v>102.6</v>
      </c>
      <c r="DP38" s="70">
        <v>102.6</v>
      </c>
      <c r="DQ38" s="70">
        <v>102.2</v>
      </c>
      <c r="DR38" s="70">
        <v>102</v>
      </c>
      <c r="DS38" s="70">
        <v>105.1</v>
      </c>
      <c r="DT38" s="70">
        <v>100.6</v>
      </c>
      <c r="DU38" s="70">
        <v>100.4</v>
      </c>
      <c r="DV38" s="70">
        <v>100.3</v>
      </c>
      <c r="DW38" s="70">
        <v>103.5</v>
      </c>
      <c r="DX38" s="70">
        <v>104.5</v>
      </c>
      <c r="DY38" s="70">
        <v>103.8</v>
      </c>
      <c r="DZ38" s="70">
        <v>104.4</v>
      </c>
      <c r="EA38" s="70">
        <v>104.1</v>
      </c>
      <c r="EB38" s="70">
        <v>103.8</v>
      </c>
      <c r="EC38" s="70">
        <v>103.5</v>
      </c>
      <c r="ED38" s="70">
        <v>103.2</v>
      </c>
      <c r="EE38" s="70">
        <v>101.6</v>
      </c>
      <c r="EF38" s="70">
        <v>100.4</v>
      </c>
      <c r="EG38" s="70">
        <v>100.9</v>
      </c>
      <c r="EH38" s="70">
        <v>101.7</v>
      </c>
      <c r="EI38" s="70">
        <v>101.4</v>
      </c>
      <c r="EJ38" s="70">
        <v>101.4</v>
      </c>
      <c r="EK38" s="70">
        <v>100.4</v>
      </c>
      <c r="EL38" s="70">
        <v>100.7</v>
      </c>
      <c r="EM38" s="70">
        <v>100.6</v>
      </c>
      <c r="EN38" s="70">
        <v>101.3</v>
      </c>
      <c r="EO38" s="70">
        <v>100.9</v>
      </c>
      <c r="EP38" s="70">
        <v>101.1</v>
      </c>
    </row>
    <row r="39" spans="1:146" ht="17.25" customHeight="1" x14ac:dyDescent="0.3">
      <c r="A39" s="129"/>
      <c r="B39" s="59" t="str">
        <f>IF('0'!A1=1,"Хмельницька","Khmelnytskiy")</f>
        <v>Хмельницька</v>
      </c>
      <c r="C39" s="70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70" t="s">
        <v>0</v>
      </c>
      <c r="I39" s="70" t="s">
        <v>0</v>
      </c>
      <c r="J39" s="70" t="s">
        <v>0</v>
      </c>
      <c r="K39" s="70" t="s">
        <v>0</v>
      </c>
      <c r="L39" s="70" t="s">
        <v>0</v>
      </c>
      <c r="M39" s="70" t="s">
        <v>0</v>
      </c>
      <c r="N39" s="70" t="s">
        <v>0</v>
      </c>
      <c r="O39" s="70" t="s">
        <v>0</v>
      </c>
      <c r="P39" s="70" t="s">
        <v>0</v>
      </c>
      <c r="Q39" s="70" t="s">
        <v>0</v>
      </c>
      <c r="R39" s="70" t="s">
        <v>0</v>
      </c>
      <c r="S39" s="70" t="s">
        <v>0</v>
      </c>
      <c r="T39" s="70" t="s">
        <v>0</v>
      </c>
      <c r="U39" s="70" t="s">
        <v>0</v>
      </c>
      <c r="V39" s="70" t="s">
        <v>0</v>
      </c>
      <c r="W39" s="70" t="s">
        <v>0</v>
      </c>
      <c r="X39" s="70" t="s">
        <v>0</v>
      </c>
      <c r="Y39" s="70" t="s">
        <v>0</v>
      </c>
      <c r="Z39" s="70" t="s">
        <v>0</v>
      </c>
      <c r="AA39" s="70" t="s">
        <v>0</v>
      </c>
      <c r="AB39" s="70" t="s">
        <v>0</v>
      </c>
      <c r="AC39" s="70" t="s">
        <v>0</v>
      </c>
      <c r="AD39" s="70" t="s">
        <v>0</v>
      </c>
      <c r="AE39" s="70" t="s">
        <v>0</v>
      </c>
      <c r="AF39" s="70" t="s">
        <v>0</v>
      </c>
      <c r="AG39" s="70" t="s">
        <v>0</v>
      </c>
      <c r="AH39" s="70" t="s">
        <v>0</v>
      </c>
      <c r="AI39" s="70" t="s">
        <v>0</v>
      </c>
      <c r="AJ39" s="70" t="s">
        <v>0</v>
      </c>
      <c r="AK39" s="70" t="s">
        <v>0</v>
      </c>
      <c r="AL39" s="70" t="s">
        <v>0</v>
      </c>
      <c r="AM39" s="70" t="s">
        <v>0</v>
      </c>
      <c r="AN39" s="70" t="s">
        <v>0</v>
      </c>
      <c r="AO39" s="70" t="s">
        <v>0</v>
      </c>
      <c r="AP39" s="70" t="s">
        <v>0</v>
      </c>
      <c r="AQ39" s="70" t="s">
        <v>0</v>
      </c>
      <c r="AR39" s="70" t="s">
        <v>0</v>
      </c>
      <c r="AS39" s="70" t="s">
        <v>0</v>
      </c>
      <c r="AT39" s="70" t="s">
        <v>0</v>
      </c>
      <c r="AU39" s="70" t="s">
        <v>0</v>
      </c>
      <c r="AV39" s="70" t="s">
        <v>0</v>
      </c>
      <c r="AW39" s="70" t="s">
        <v>0</v>
      </c>
      <c r="AX39" s="70" t="s">
        <v>0</v>
      </c>
      <c r="AY39" s="70" t="s">
        <v>0</v>
      </c>
      <c r="AZ39" s="70" t="s">
        <v>0</v>
      </c>
      <c r="BA39" s="70" t="s">
        <v>0</v>
      </c>
      <c r="BB39" s="70" t="s">
        <v>0</v>
      </c>
      <c r="BC39" s="70" t="s">
        <v>0</v>
      </c>
      <c r="BD39" s="70" t="s">
        <v>0</v>
      </c>
      <c r="BE39" s="70" t="s">
        <v>0</v>
      </c>
      <c r="BF39" s="70" t="s">
        <v>0</v>
      </c>
      <c r="BG39" s="70" t="s">
        <v>0</v>
      </c>
      <c r="BH39" s="70" t="s">
        <v>0</v>
      </c>
      <c r="BI39" s="70" t="s">
        <v>0</v>
      </c>
      <c r="BJ39" s="70" t="s">
        <v>0</v>
      </c>
      <c r="BK39" s="70" t="s">
        <v>0</v>
      </c>
      <c r="BL39" s="70" t="s">
        <v>0</v>
      </c>
      <c r="BM39" s="70" t="s">
        <v>0</v>
      </c>
      <c r="BN39" s="70" t="s">
        <v>0</v>
      </c>
      <c r="BO39" s="70" t="s">
        <v>0</v>
      </c>
      <c r="BP39" s="70" t="s">
        <v>0</v>
      </c>
      <c r="BQ39" s="70" t="s">
        <v>0</v>
      </c>
      <c r="BR39" s="70" t="s">
        <v>0</v>
      </c>
      <c r="BS39" s="70" t="s">
        <v>0</v>
      </c>
      <c r="BT39" s="70" t="s">
        <v>0</v>
      </c>
      <c r="BU39" s="70" t="s">
        <v>0</v>
      </c>
      <c r="BV39" s="70" t="s">
        <v>0</v>
      </c>
      <c r="BW39" s="70">
        <v>85.3</v>
      </c>
      <c r="BX39" s="70">
        <v>89.6</v>
      </c>
      <c r="BY39" s="70">
        <v>92.9</v>
      </c>
      <c r="BZ39" s="70">
        <v>95.8</v>
      </c>
      <c r="CA39" s="70">
        <v>96.3</v>
      </c>
      <c r="CB39" s="70">
        <v>98.3</v>
      </c>
      <c r="CC39" s="70">
        <v>99.9</v>
      </c>
      <c r="CD39" s="70">
        <v>99.7</v>
      </c>
      <c r="CE39" s="70">
        <v>96.2</v>
      </c>
      <c r="CF39" s="70">
        <v>96.7</v>
      </c>
      <c r="CG39" s="70">
        <v>96.7</v>
      </c>
      <c r="CH39" s="70">
        <v>97.6</v>
      </c>
      <c r="CI39" s="70">
        <v>118.3</v>
      </c>
      <c r="CJ39" s="70">
        <v>106.8</v>
      </c>
      <c r="CK39" s="70">
        <v>100.4</v>
      </c>
      <c r="CL39" s="70">
        <v>95</v>
      </c>
      <c r="CM39" s="70">
        <v>93.3</v>
      </c>
      <c r="CN39" s="70">
        <v>92.6</v>
      </c>
      <c r="CO39" s="70">
        <v>92.4</v>
      </c>
      <c r="CP39" s="70">
        <v>92.2</v>
      </c>
      <c r="CQ39" s="70">
        <v>95.3</v>
      </c>
      <c r="CR39" s="70">
        <v>96.6</v>
      </c>
      <c r="CS39" s="70">
        <v>96.8</v>
      </c>
      <c r="CT39" s="70">
        <v>97.8</v>
      </c>
      <c r="CU39" s="70">
        <v>94.6</v>
      </c>
      <c r="CV39" s="70">
        <v>101.6</v>
      </c>
      <c r="CW39" s="70">
        <v>105.2</v>
      </c>
      <c r="CX39" s="70">
        <v>106</v>
      </c>
      <c r="CY39" s="70">
        <v>105.7</v>
      </c>
      <c r="CZ39" s="70">
        <v>104.3</v>
      </c>
      <c r="DA39" s="70">
        <v>103.6</v>
      </c>
      <c r="DB39" s="70">
        <v>104</v>
      </c>
      <c r="DC39" s="70">
        <v>99.9</v>
      </c>
      <c r="DD39" s="70">
        <v>98.2</v>
      </c>
      <c r="DE39" s="70">
        <v>96.7</v>
      </c>
      <c r="DF39" s="70">
        <v>95.7</v>
      </c>
      <c r="DG39" s="70">
        <v>97.5</v>
      </c>
      <c r="DH39" s="70">
        <v>95.8</v>
      </c>
      <c r="DI39" s="70">
        <v>98.7</v>
      </c>
      <c r="DJ39" s="70">
        <v>101.3</v>
      </c>
      <c r="DK39" s="70">
        <v>102.1</v>
      </c>
      <c r="DL39" s="70">
        <v>101.3</v>
      </c>
      <c r="DM39" s="70">
        <v>99.4</v>
      </c>
      <c r="DN39" s="70">
        <v>98.1</v>
      </c>
      <c r="DO39" s="70">
        <v>100.3</v>
      </c>
      <c r="DP39" s="70">
        <v>101.7</v>
      </c>
      <c r="DQ39" s="70">
        <v>102.5</v>
      </c>
      <c r="DR39" s="70">
        <v>104.7</v>
      </c>
      <c r="DS39" s="70">
        <v>104.2</v>
      </c>
      <c r="DT39" s="70">
        <v>103.5</v>
      </c>
      <c r="DU39" s="70">
        <v>103.3</v>
      </c>
      <c r="DV39" s="70">
        <v>101.9</v>
      </c>
      <c r="DW39" s="70">
        <v>101.9</v>
      </c>
      <c r="DX39" s="70">
        <v>102.4</v>
      </c>
      <c r="DY39" s="70">
        <v>104.4</v>
      </c>
      <c r="DZ39" s="70">
        <v>105.6</v>
      </c>
      <c r="EA39" s="70">
        <v>104.5</v>
      </c>
      <c r="EB39" s="70">
        <v>103.3</v>
      </c>
      <c r="EC39" s="70">
        <v>103.9</v>
      </c>
      <c r="ED39" s="70">
        <v>101.6</v>
      </c>
      <c r="EE39" s="70">
        <v>94.7</v>
      </c>
      <c r="EF39" s="70">
        <v>98.3</v>
      </c>
      <c r="EG39" s="70">
        <v>97.7</v>
      </c>
      <c r="EH39" s="70">
        <v>93.1</v>
      </c>
      <c r="EI39" s="70">
        <v>91.9</v>
      </c>
      <c r="EJ39" s="70">
        <v>93.4</v>
      </c>
      <c r="EK39" s="70">
        <v>94.3</v>
      </c>
      <c r="EL39" s="70">
        <v>95.8</v>
      </c>
      <c r="EM39" s="70">
        <v>96.2</v>
      </c>
      <c r="EN39" s="70">
        <v>97.1</v>
      </c>
      <c r="EO39" s="70">
        <v>96.6</v>
      </c>
      <c r="EP39" s="70">
        <v>95.3</v>
      </c>
    </row>
    <row r="40" spans="1:146" ht="17.25" customHeight="1" x14ac:dyDescent="0.3">
      <c r="A40" s="129"/>
      <c r="B40" s="59" t="str">
        <f>IF('0'!A1=1,"Черкаська","Cherkasy")</f>
        <v>Черкаська</v>
      </c>
      <c r="C40" s="70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70" t="s">
        <v>0</v>
      </c>
      <c r="I40" s="70" t="s">
        <v>0</v>
      </c>
      <c r="J40" s="70" t="s">
        <v>0</v>
      </c>
      <c r="K40" s="70" t="s">
        <v>0</v>
      </c>
      <c r="L40" s="70" t="s">
        <v>0</v>
      </c>
      <c r="M40" s="70" t="s">
        <v>0</v>
      </c>
      <c r="N40" s="70" t="s">
        <v>0</v>
      </c>
      <c r="O40" s="70" t="s">
        <v>0</v>
      </c>
      <c r="P40" s="70" t="s">
        <v>0</v>
      </c>
      <c r="Q40" s="70" t="s">
        <v>0</v>
      </c>
      <c r="R40" s="70" t="s">
        <v>0</v>
      </c>
      <c r="S40" s="70" t="s">
        <v>0</v>
      </c>
      <c r="T40" s="70" t="s">
        <v>0</v>
      </c>
      <c r="U40" s="70" t="s">
        <v>0</v>
      </c>
      <c r="V40" s="70" t="s">
        <v>0</v>
      </c>
      <c r="W40" s="70" t="s">
        <v>0</v>
      </c>
      <c r="X40" s="70" t="s">
        <v>0</v>
      </c>
      <c r="Y40" s="70" t="s">
        <v>0</v>
      </c>
      <c r="Z40" s="70" t="s">
        <v>0</v>
      </c>
      <c r="AA40" s="70" t="s">
        <v>0</v>
      </c>
      <c r="AB40" s="70" t="s">
        <v>0</v>
      </c>
      <c r="AC40" s="70" t="s">
        <v>0</v>
      </c>
      <c r="AD40" s="70" t="s">
        <v>0</v>
      </c>
      <c r="AE40" s="70" t="s">
        <v>0</v>
      </c>
      <c r="AF40" s="70" t="s">
        <v>0</v>
      </c>
      <c r="AG40" s="70" t="s">
        <v>0</v>
      </c>
      <c r="AH40" s="70" t="s">
        <v>0</v>
      </c>
      <c r="AI40" s="70" t="s">
        <v>0</v>
      </c>
      <c r="AJ40" s="70" t="s">
        <v>0</v>
      </c>
      <c r="AK40" s="70" t="s">
        <v>0</v>
      </c>
      <c r="AL40" s="70" t="s">
        <v>0</v>
      </c>
      <c r="AM40" s="70" t="s">
        <v>0</v>
      </c>
      <c r="AN40" s="70" t="s">
        <v>0</v>
      </c>
      <c r="AO40" s="70" t="s">
        <v>0</v>
      </c>
      <c r="AP40" s="70" t="s">
        <v>0</v>
      </c>
      <c r="AQ40" s="70" t="s">
        <v>0</v>
      </c>
      <c r="AR40" s="70" t="s">
        <v>0</v>
      </c>
      <c r="AS40" s="70" t="s">
        <v>0</v>
      </c>
      <c r="AT40" s="70" t="s">
        <v>0</v>
      </c>
      <c r="AU40" s="70" t="s">
        <v>0</v>
      </c>
      <c r="AV40" s="70" t="s">
        <v>0</v>
      </c>
      <c r="AW40" s="70" t="s">
        <v>0</v>
      </c>
      <c r="AX40" s="70" t="s">
        <v>0</v>
      </c>
      <c r="AY40" s="70" t="s">
        <v>0</v>
      </c>
      <c r="AZ40" s="70" t="s">
        <v>0</v>
      </c>
      <c r="BA40" s="70" t="s">
        <v>0</v>
      </c>
      <c r="BB40" s="70" t="s">
        <v>0</v>
      </c>
      <c r="BC40" s="70" t="s">
        <v>0</v>
      </c>
      <c r="BD40" s="70" t="s">
        <v>0</v>
      </c>
      <c r="BE40" s="70" t="s">
        <v>0</v>
      </c>
      <c r="BF40" s="70" t="s">
        <v>0</v>
      </c>
      <c r="BG40" s="70" t="s">
        <v>0</v>
      </c>
      <c r="BH40" s="70" t="s">
        <v>0</v>
      </c>
      <c r="BI40" s="70" t="s">
        <v>0</v>
      </c>
      <c r="BJ40" s="70" t="s">
        <v>0</v>
      </c>
      <c r="BK40" s="70" t="s">
        <v>0</v>
      </c>
      <c r="BL40" s="70" t="s">
        <v>0</v>
      </c>
      <c r="BM40" s="70" t="s">
        <v>0</v>
      </c>
      <c r="BN40" s="70" t="s">
        <v>0</v>
      </c>
      <c r="BO40" s="70" t="s">
        <v>0</v>
      </c>
      <c r="BP40" s="70" t="s">
        <v>0</v>
      </c>
      <c r="BQ40" s="70" t="s">
        <v>0</v>
      </c>
      <c r="BR40" s="70" t="s">
        <v>0</v>
      </c>
      <c r="BS40" s="70" t="s">
        <v>0</v>
      </c>
      <c r="BT40" s="70" t="s">
        <v>0</v>
      </c>
      <c r="BU40" s="70" t="s">
        <v>0</v>
      </c>
      <c r="BV40" s="70" t="s">
        <v>0</v>
      </c>
      <c r="BW40" s="70">
        <v>114.2</v>
      </c>
      <c r="BX40" s="70">
        <v>106.2</v>
      </c>
      <c r="BY40" s="70">
        <v>104.6</v>
      </c>
      <c r="BZ40" s="70">
        <v>103.2</v>
      </c>
      <c r="CA40" s="70">
        <v>101.2</v>
      </c>
      <c r="CB40" s="70">
        <v>100.9</v>
      </c>
      <c r="CC40" s="70">
        <v>99.9</v>
      </c>
      <c r="CD40" s="70">
        <v>99.1</v>
      </c>
      <c r="CE40" s="70">
        <v>96.8</v>
      </c>
      <c r="CF40" s="70">
        <v>95.4</v>
      </c>
      <c r="CG40" s="70">
        <v>94.7</v>
      </c>
      <c r="CH40" s="70">
        <v>95.2</v>
      </c>
      <c r="CI40" s="70">
        <v>93.1</v>
      </c>
      <c r="CJ40" s="70">
        <v>95.3</v>
      </c>
      <c r="CK40" s="70">
        <v>93.4</v>
      </c>
      <c r="CL40" s="70">
        <v>92.3</v>
      </c>
      <c r="CM40" s="70">
        <v>91.8</v>
      </c>
      <c r="CN40" s="70">
        <v>90.5</v>
      </c>
      <c r="CO40" s="70">
        <v>91.7</v>
      </c>
      <c r="CP40" s="70">
        <v>92</v>
      </c>
      <c r="CQ40" s="70">
        <v>93.8</v>
      </c>
      <c r="CR40" s="70">
        <v>94.5</v>
      </c>
      <c r="CS40" s="70">
        <v>94.9</v>
      </c>
      <c r="CT40" s="70">
        <v>94.7</v>
      </c>
      <c r="CU40" s="70">
        <v>92.9</v>
      </c>
      <c r="CV40" s="70">
        <v>92.5</v>
      </c>
      <c r="CW40" s="70">
        <v>94.2</v>
      </c>
      <c r="CX40" s="70">
        <v>94.5</v>
      </c>
      <c r="CY40" s="70">
        <v>94.8</v>
      </c>
      <c r="CZ40" s="70">
        <v>93.3</v>
      </c>
      <c r="DA40" s="70">
        <v>91</v>
      </c>
      <c r="DB40" s="70">
        <v>90</v>
      </c>
      <c r="DC40" s="70">
        <v>88.3</v>
      </c>
      <c r="DD40" s="70">
        <v>89.1</v>
      </c>
      <c r="DE40" s="70">
        <v>89.7</v>
      </c>
      <c r="DF40" s="70">
        <v>90.8</v>
      </c>
      <c r="DG40" s="70">
        <v>97.5</v>
      </c>
      <c r="DH40" s="70">
        <v>102.1</v>
      </c>
      <c r="DI40" s="70">
        <v>104.2</v>
      </c>
      <c r="DJ40" s="70">
        <v>104</v>
      </c>
      <c r="DK40" s="70">
        <v>103.9</v>
      </c>
      <c r="DL40" s="70">
        <v>105.8</v>
      </c>
      <c r="DM40" s="70">
        <v>107.6</v>
      </c>
      <c r="DN40" s="70">
        <v>109.8</v>
      </c>
      <c r="DO40" s="70">
        <v>111.2</v>
      </c>
      <c r="DP40" s="70">
        <v>109.3</v>
      </c>
      <c r="DQ40" s="70">
        <v>107.6</v>
      </c>
      <c r="DR40" s="70">
        <v>106.3</v>
      </c>
      <c r="DS40" s="70">
        <v>101.9</v>
      </c>
      <c r="DT40" s="70">
        <v>101</v>
      </c>
      <c r="DU40" s="70">
        <v>98.1</v>
      </c>
      <c r="DV40" s="70">
        <v>97.2</v>
      </c>
      <c r="DW40" s="70">
        <v>98</v>
      </c>
      <c r="DX40" s="70">
        <v>97.2</v>
      </c>
      <c r="DY40" s="70">
        <v>98.2</v>
      </c>
      <c r="DZ40" s="70">
        <v>98.4</v>
      </c>
      <c r="EA40" s="70">
        <v>98.5</v>
      </c>
      <c r="EB40" s="70">
        <v>98.7</v>
      </c>
      <c r="EC40" s="70">
        <v>99.2</v>
      </c>
      <c r="ED40" s="70">
        <v>99.1</v>
      </c>
      <c r="EE40" s="70">
        <v>100.1</v>
      </c>
      <c r="EF40" s="70">
        <v>99.1</v>
      </c>
      <c r="EG40" s="70">
        <v>101.6</v>
      </c>
      <c r="EH40" s="70">
        <v>102.9</v>
      </c>
      <c r="EI40" s="70">
        <v>103</v>
      </c>
      <c r="EJ40" s="70">
        <v>103.1</v>
      </c>
      <c r="EK40" s="70">
        <v>102.3</v>
      </c>
      <c r="EL40" s="70">
        <v>101.5</v>
      </c>
      <c r="EM40" s="70">
        <v>101</v>
      </c>
      <c r="EN40" s="70">
        <v>101.2</v>
      </c>
      <c r="EO40" s="70">
        <v>101.8</v>
      </c>
      <c r="EP40" s="70">
        <v>102.3</v>
      </c>
    </row>
    <row r="41" spans="1:146" ht="17.25" customHeight="1" x14ac:dyDescent="0.3">
      <c r="A41" s="129"/>
      <c r="B41" s="59" t="str">
        <f>IF('0'!A1=1,"Чернівецька","Chernivtsi")</f>
        <v>Чернівецька</v>
      </c>
      <c r="C41" s="70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70" t="s">
        <v>0</v>
      </c>
      <c r="I41" s="70" t="s">
        <v>0</v>
      </c>
      <c r="J41" s="70" t="s">
        <v>0</v>
      </c>
      <c r="K41" s="70" t="s">
        <v>0</v>
      </c>
      <c r="L41" s="70" t="s">
        <v>0</v>
      </c>
      <c r="M41" s="70" t="s">
        <v>0</v>
      </c>
      <c r="N41" s="70" t="s">
        <v>0</v>
      </c>
      <c r="O41" s="70" t="s">
        <v>0</v>
      </c>
      <c r="P41" s="70" t="s">
        <v>0</v>
      </c>
      <c r="Q41" s="70" t="s">
        <v>0</v>
      </c>
      <c r="R41" s="70" t="s">
        <v>0</v>
      </c>
      <c r="S41" s="70" t="s">
        <v>0</v>
      </c>
      <c r="T41" s="70" t="s">
        <v>0</v>
      </c>
      <c r="U41" s="70" t="s">
        <v>0</v>
      </c>
      <c r="V41" s="70" t="s">
        <v>0</v>
      </c>
      <c r="W41" s="70" t="s">
        <v>0</v>
      </c>
      <c r="X41" s="70" t="s">
        <v>0</v>
      </c>
      <c r="Y41" s="70" t="s">
        <v>0</v>
      </c>
      <c r="Z41" s="70" t="s">
        <v>0</v>
      </c>
      <c r="AA41" s="70" t="s">
        <v>0</v>
      </c>
      <c r="AB41" s="70" t="s">
        <v>0</v>
      </c>
      <c r="AC41" s="70" t="s">
        <v>0</v>
      </c>
      <c r="AD41" s="70" t="s">
        <v>0</v>
      </c>
      <c r="AE41" s="70" t="s">
        <v>0</v>
      </c>
      <c r="AF41" s="70" t="s">
        <v>0</v>
      </c>
      <c r="AG41" s="70" t="s">
        <v>0</v>
      </c>
      <c r="AH41" s="70" t="s">
        <v>0</v>
      </c>
      <c r="AI41" s="70" t="s">
        <v>0</v>
      </c>
      <c r="AJ41" s="70" t="s">
        <v>0</v>
      </c>
      <c r="AK41" s="70" t="s">
        <v>0</v>
      </c>
      <c r="AL41" s="70" t="s">
        <v>0</v>
      </c>
      <c r="AM41" s="70" t="s">
        <v>0</v>
      </c>
      <c r="AN41" s="70" t="s">
        <v>0</v>
      </c>
      <c r="AO41" s="70" t="s">
        <v>0</v>
      </c>
      <c r="AP41" s="70" t="s">
        <v>0</v>
      </c>
      <c r="AQ41" s="70" t="s">
        <v>0</v>
      </c>
      <c r="AR41" s="70" t="s">
        <v>0</v>
      </c>
      <c r="AS41" s="70" t="s">
        <v>0</v>
      </c>
      <c r="AT41" s="70" t="s">
        <v>0</v>
      </c>
      <c r="AU41" s="70" t="s">
        <v>0</v>
      </c>
      <c r="AV41" s="70" t="s">
        <v>0</v>
      </c>
      <c r="AW41" s="70" t="s">
        <v>0</v>
      </c>
      <c r="AX41" s="70" t="s">
        <v>0</v>
      </c>
      <c r="AY41" s="70" t="s">
        <v>0</v>
      </c>
      <c r="AZ41" s="70" t="s">
        <v>0</v>
      </c>
      <c r="BA41" s="70" t="s">
        <v>0</v>
      </c>
      <c r="BB41" s="70" t="s">
        <v>0</v>
      </c>
      <c r="BC41" s="70" t="s">
        <v>0</v>
      </c>
      <c r="BD41" s="70" t="s">
        <v>0</v>
      </c>
      <c r="BE41" s="70" t="s">
        <v>0</v>
      </c>
      <c r="BF41" s="70" t="s">
        <v>0</v>
      </c>
      <c r="BG41" s="70" t="s">
        <v>0</v>
      </c>
      <c r="BH41" s="70" t="s">
        <v>0</v>
      </c>
      <c r="BI41" s="70" t="s">
        <v>0</v>
      </c>
      <c r="BJ41" s="70" t="s">
        <v>0</v>
      </c>
      <c r="BK41" s="70" t="s">
        <v>0</v>
      </c>
      <c r="BL41" s="70" t="s">
        <v>0</v>
      </c>
      <c r="BM41" s="70" t="s">
        <v>0</v>
      </c>
      <c r="BN41" s="70" t="s">
        <v>0</v>
      </c>
      <c r="BO41" s="70" t="s">
        <v>0</v>
      </c>
      <c r="BP41" s="70" t="s">
        <v>0</v>
      </c>
      <c r="BQ41" s="70" t="s">
        <v>0</v>
      </c>
      <c r="BR41" s="70" t="s">
        <v>0</v>
      </c>
      <c r="BS41" s="70" t="s">
        <v>0</v>
      </c>
      <c r="BT41" s="70" t="s">
        <v>0</v>
      </c>
      <c r="BU41" s="70" t="s">
        <v>0</v>
      </c>
      <c r="BV41" s="70" t="s">
        <v>0</v>
      </c>
      <c r="BW41" s="70">
        <v>102.4</v>
      </c>
      <c r="BX41" s="70">
        <v>100.3</v>
      </c>
      <c r="BY41" s="70">
        <v>103.3</v>
      </c>
      <c r="BZ41" s="70">
        <v>110.4</v>
      </c>
      <c r="CA41" s="70">
        <v>103.2</v>
      </c>
      <c r="CB41" s="70">
        <v>103.6</v>
      </c>
      <c r="CC41" s="70">
        <v>102.7</v>
      </c>
      <c r="CD41" s="70">
        <v>101.2</v>
      </c>
      <c r="CE41" s="70">
        <v>102.8</v>
      </c>
      <c r="CF41" s="70">
        <v>101.3</v>
      </c>
      <c r="CG41" s="70">
        <v>104.3</v>
      </c>
      <c r="CH41" s="70">
        <v>103.7</v>
      </c>
      <c r="CI41" s="70">
        <v>94.9</v>
      </c>
      <c r="CJ41" s="70">
        <v>94.1</v>
      </c>
      <c r="CK41" s="70">
        <v>96.3</v>
      </c>
      <c r="CL41" s="70">
        <v>90.4</v>
      </c>
      <c r="CM41" s="70">
        <v>97.6</v>
      </c>
      <c r="CN41" s="70">
        <v>95</v>
      </c>
      <c r="CO41" s="70">
        <v>97.4</v>
      </c>
      <c r="CP41" s="70">
        <v>94.7</v>
      </c>
      <c r="CQ41" s="70">
        <v>91.1</v>
      </c>
      <c r="CR41" s="70">
        <v>92.7</v>
      </c>
      <c r="CS41" s="70">
        <v>92.1</v>
      </c>
      <c r="CT41" s="70">
        <v>92.9</v>
      </c>
      <c r="CU41" s="70">
        <v>103</v>
      </c>
      <c r="CV41" s="70">
        <v>115.9</v>
      </c>
      <c r="CW41" s="70">
        <v>109.3</v>
      </c>
      <c r="CX41" s="70">
        <v>107.6</v>
      </c>
      <c r="CY41" s="70">
        <v>101.3</v>
      </c>
      <c r="CZ41" s="70">
        <v>104.3</v>
      </c>
      <c r="DA41" s="70">
        <v>102.1</v>
      </c>
      <c r="DB41" s="70">
        <v>100.3</v>
      </c>
      <c r="DC41" s="70">
        <v>101.1</v>
      </c>
      <c r="DD41" s="70">
        <v>100</v>
      </c>
      <c r="DE41" s="70">
        <v>99.1</v>
      </c>
      <c r="DF41" s="70">
        <v>98.3</v>
      </c>
      <c r="DG41" s="70">
        <v>96.7</v>
      </c>
      <c r="DH41" s="70">
        <v>88.1</v>
      </c>
      <c r="DI41" s="70">
        <v>91.2</v>
      </c>
      <c r="DJ41" s="70">
        <v>92.5</v>
      </c>
      <c r="DK41" s="70">
        <v>92</v>
      </c>
      <c r="DL41" s="70">
        <v>90.7</v>
      </c>
      <c r="DM41" s="70">
        <v>90.1</v>
      </c>
      <c r="DN41" s="70">
        <v>92.5</v>
      </c>
      <c r="DO41" s="70">
        <v>93.8</v>
      </c>
      <c r="DP41" s="70">
        <v>95.5</v>
      </c>
      <c r="DQ41" s="70">
        <v>95.8</v>
      </c>
      <c r="DR41" s="70">
        <v>96.9</v>
      </c>
      <c r="DS41" s="70">
        <v>104.3</v>
      </c>
      <c r="DT41" s="70">
        <v>102.6</v>
      </c>
      <c r="DU41" s="70">
        <v>102.5</v>
      </c>
      <c r="DV41" s="70">
        <v>101.7</v>
      </c>
      <c r="DW41" s="70">
        <v>103.2</v>
      </c>
      <c r="DX41" s="70">
        <v>101.7</v>
      </c>
      <c r="DY41" s="70">
        <v>102.2</v>
      </c>
      <c r="DZ41" s="70">
        <v>103.8</v>
      </c>
      <c r="EA41" s="70">
        <v>104.5</v>
      </c>
      <c r="EB41" s="70">
        <v>105.3</v>
      </c>
      <c r="EC41" s="70">
        <v>105.5</v>
      </c>
      <c r="ED41" s="70">
        <v>106.7</v>
      </c>
      <c r="EE41" s="70">
        <v>115.4</v>
      </c>
      <c r="EF41" s="70">
        <v>112.1</v>
      </c>
      <c r="EG41" s="70">
        <v>109.8</v>
      </c>
      <c r="EH41" s="70">
        <v>108.9</v>
      </c>
      <c r="EI41" s="70">
        <v>107.8</v>
      </c>
      <c r="EJ41" s="70">
        <v>107.7</v>
      </c>
      <c r="EK41" s="70">
        <v>107.3</v>
      </c>
      <c r="EL41" s="70">
        <v>107.4</v>
      </c>
      <c r="EM41" s="70">
        <v>106.6</v>
      </c>
      <c r="EN41" s="70">
        <v>106.7</v>
      </c>
      <c r="EO41" s="70">
        <v>107.3</v>
      </c>
      <c r="EP41" s="70">
        <v>105.8</v>
      </c>
    </row>
    <row r="42" spans="1:146" ht="17.25" customHeight="1" x14ac:dyDescent="0.3">
      <c r="A42" s="129"/>
      <c r="B42" s="59" t="str">
        <f>IF('0'!A1=1,"Чернігівська","Chernihiv")</f>
        <v>Чернігівська</v>
      </c>
      <c r="C42" s="70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70" t="s">
        <v>0</v>
      </c>
      <c r="I42" s="70" t="s">
        <v>0</v>
      </c>
      <c r="J42" s="70" t="s">
        <v>0</v>
      </c>
      <c r="K42" s="70" t="s">
        <v>0</v>
      </c>
      <c r="L42" s="70" t="s">
        <v>0</v>
      </c>
      <c r="M42" s="70" t="s">
        <v>0</v>
      </c>
      <c r="N42" s="70" t="s">
        <v>0</v>
      </c>
      <c r="O42" s="70" t="s">
        <v>0</v>
      </c>
      <c r="P42" s="70" t="s">
        <v>0</v>
      </c>
      <c r="Q42" s="70" t="s">
        <v>0</v>
      </c>
      <c r="R42" s="70" t="s">
        <v>0</v>
      </c>
      <c r="S42" s="70" t="s">
        <v>0</v>
      </c>
      <c r="T42" s="70" t="s">
        <v>0</v>
      </c>
      <c r="U42" s="70" t="s">
        <v>0</v>
      </c>
      <c r="V42" s="70" t="s">
        <v>0</v>
      </c>
      <c r="W42" s="70" t="s">
        <v>0</v>
      </c>
      <c r="X42" s="70" t="s">
        <v>0</v>
      </c>
      <c r="Y42" s="70" t="s">
        <v>0</v>
      </c>
      <c r="Z42" s="70" t="s">
        <v>0</v>
      </c>
      <c r="AA42" s="70" t="s">
        <v>0</v>
      </c>
      <c r="AB42" s="70" t="s">
        <v>0</v>
      </c>
      <c r="AC42" s="70" t="s">
        <v>0</v>
      </c>
      <c r="AD42" s="70" t="s">
        <v>0</v>
      </c>
      <c r="AE42" s="70" t="s">
        <v>0</v>
      </c>
      <c r="AF42" s="70" t="s">
        <v>0</v>
      </c>
      <c r="AG42" s="70" t="s">
        <v>0</v>
      </c>
      <c r="AH42" s="70" t="s">
        <v>0</v>
      </c>
      <c r="AI42" s="70" t="s">
        <v>0</v>
      </c>
      <c r="AJ42" s="70" t="s">
        <v>0</v>
      </c>
      <c r="AK42" s="70" t="s">
        <v>0</v>
      </c>
      <c r="AL42" s="70" t="s">
        <v>0</v>
      </c>
      <c r="AM42" s="70" t="s">
        <v>0</v>
      </c>
      <c r="AN42" s="70" t="s">
        <v>0</v>
      </c>
      <c r="AO42" s="70" t="s">
        <v>0</v>
      </c>
      <c r="AP42" s="70" t="s">
        <v>0</v>
      </c>
      <c r="AQ42" s="70" t="s">
        <v>0</v>
      </c>
      <c r="AR42" s="70" t="s">
        <v>0</v>
      </c>
      <c r="AS42" s="70" t="s">
        <v>0</v>
      </c>
      <c r="AT42" s="70" t="s">
        <v>0</v>
      </c>
      <c r="AU42" s="70" t="s">
        <v>0</v>
      </c>
      <c r="AV42" s="70" t="s">
        <v>0</v>
      </c>
      <c r="AW42" s="70" t="s">
        <v>0</v>
      </c>
      <c r="AX42" s="70" t="s">
        <v>0</v>
      </c>
      <c r="AY42" s="70" t="s">
        <v>0</v>
      </c>
      <c r="AZ42" s="70" t="s">
        <v>0</v>
      </c>
      <c r="BA42" s="70" t="s">
        <v>0</v>
      </c>
      <c r="BB42" s="70" t="s">
        <v>0</v>
      </c>
      <c r="BC42" s="70" t="s">
        <v>0</v>
      </c>
      <c r="BD42" s="70" t="s">
        <v>0</v>
      </c>
      <c r="BE42" s="70" t="s">
        <v>0</v>
      </c>
      <c r="BF42" s="70" t="s">
        <v>0</v>
      </c>
      <c r="BG42" s="70" t="s">
        <v>0</v>
      </c>
      <c r="BH42" s="70" t="s">
        <v>0</v>
      </c>
      <c r="BI42" s="70" t="s">
        <v>0</v>
      </c>
      <c r="BJ42" s="70" t="s">
        <v>0</v>
      </c>
      <c r="BK42" s="70" t="s">
        <v>0</v>
      </c>
      <c r="BL42" s="70" t="s">
        <v>0</v>
      </c>
      <c r="BM42" s="70" t="s">
        <v>0</v>
      </c>
      <c r="BN42" s="70" t="s">
        <v>0</v>
      </c>
      <c r="BO42" s="70" t="s">
        <v>0</v>
      </c>
      <c r="BP42" s="70" t="s">
        <v>0</v>
      </c>
      <c r="BQ42" s="70" t="s">
        <v>0</v>
      </c>
      <c r="BR42" s="70" t="s">
        <v>0</v>
      </c>
      <c r="BS42" s="70" t="s">
        <v>0</v>
      </c>
      <c r="BT42" s="70" t="s">
        <v>0</v>
      </c>
      <c r="BU42" s="70" t="s">
        <v>0</v>
      </c>
      <c r="BV42" s="70" t="s">
        <v>0</v>
      </c>
      <c r="BW42" s="70">
        <v>89.8</v>
      </c>
      <c r="BX42" s="70">
        <v>91.6</v>
      </c>
      <c r="BY42" s="70">
        <v>88.2</v>
      </c>
      <c r="BZ42" s="70">
        <v>91.5</v>
      </c>
      <c r="CA42" s="70">
        <v>89.6</v>
      </c>
      <c r="CB42" s="70">
        <v>89.7</v>
      </c>
      <c r="CC42" s="70">
        <v>88.8</v>
      </c>
      <c r="CD42" s="70">
        <v>87.7</v>
      </c>
      <c r="CE42" s="70">
        <v>88.2</v>
      </c>
      <c r="CF42" s="70">
        <v>88.5</v>
      </c>
      <c r="CG42" s="70">
        <v>89.1</v>
      </c>
      <c r="CH42" s="70">
        <v>89.6</v>
      </c>
      <c r="CI42" s="70">
        <v>101.1</v>
      </c>
      <c r="CJ42" s="70">
        <v>101</v>
      </c>
      <c r="CK42" s="70">
        <v>101</v>
      </c>
      <c r="CL42" s="70">
        <v>96.7</v>
      </c>
      <c r="CM42" s="70">
        <v>98.5</v>
      </c>
      <c r="CN42" s="70">
        <v>98.2</v>
      </c>
      <c r="CO42" s="70">
        <v>98.3</v>
      </c>
      <c r="CP42" s="70">
        <v>98.6</v>
      </c>
      <c r="CQ42" s="70">
        <v>98.4</v>
      </c>
      <c r="CR42" s="70">
        <v>97.6</v>
      </c>
      <c r="CS42" s="70">
        <v>97.2</v>
      </c>
      <c r="CT42" s="70">
        <v>97.2</v>
      </c>
      <c r="CU42" s="70">
        <v>86.3</v>
      </c>
      <c r="CV42" s="70">
        <v>85.6</v>
      </c>
      <c r="CW42" s="70">
        <v>86</v>
      </c>
      <c r="CX42" s="70">
        <v>87.5</v>
      </c>
      <c r="CY42" s="70">
        <v>86.9</v>
      </c>
      <c r="CZ42" s="70">
        <v>86.6</v>
      </c>
      <c r="DA42" s="70">
        <v>87.5</v>
      </c>
      <c r="DB42" s="70">
        <v>87.5</v>
      </c>
      <c r="DC42" s="70">
        <v>88.2</v>
      </c>
      <c r="DD42" s="70">
        <v>89</v>
      </c>
      <c r="DE42" s="70">
        <v>89.9</v>
      </c>
      <c r="DF42" s="70">
        <v>91.2</v>
      </c>
      <c r="DG42" s="70">
        <v>112.9</v>
      </c>
      <c r="DH42" s="70">
        <v>114.1</v>
      </c>
      <c r="DI42" s="70">
        <v>114.2</v>
      </c>
      <c r="DJ42" s="70">
        <v>113.6</v>
      </c>
      <c r="DK42" s="70">
        <v>112.3</v>
      </c>
      <c r="DL42" s="70">
        <v>111.6</v>
      </c>
      <c r="DM42" s="70">
        <v>109.8</v>
      </c>
      <c r="DN42" s="70">
        <v>108.6</v>
      </c>
      <c r="DO42" s="70">
        <v>107.8</v>
      </c>
      <c r="DP42" s="70">
        <v>107.6</v>
      </c>
      <c r="DQ42" s="70">
        <v>107</v>
      </c>
      <c r="DR42" s="70">
        <v>105.8</v>
      </c>
      <c r="DS42" s="70">
        <v>91.8</v>
      </c>
      <c r="DT42" s="70">
        <v>95.1</v>
      </c>
      <c r="DU42" s="70">
        <v>94.4</v>
      </c>
      <c r="DV42" s="70">
        <v>94.5</v>
      </c>
      <c r="DW42" s="70">
        <v>95.7</v>
      </c>
      <c r="DX42" s="70">
        <v>96.9</v>
      </c>
      <c r="DY42" s="70">
        <v>96.4</v>
      </c>
      <c r="DZ42" s="70">
        <v>96.8</v>
      </c>
      <c r="EA42" s="70">
        <v>96.5</v>
      </c>
      <c r="EB42" s="70">
        <v>96.9</v>
      </c>
      <c r="EC42" s="70">
        <v>97.2</v>
      </c>
      <c r="ED42" s="70">
        <v>96.5</v>
      </c>
      <c r="EE42" s="70">
        <v>100.8</v>
      </c>
      <c r="EF42" s="70">
        <v>94.6</v>
      </c>
      <c r="EG42" s="70">
        <v>94.4</v>
      </c>
      <c r="EH42" s="70">
        <v>93.3</v>
      </c>
      <c r="EI42" s="70">
        <v>93.8</v>
      </c>
      <c r="EJ42" s="70">
        <v>94.7</v>
      </c>
      <c r="EK42" s="70">
        <v>97.1</v>
      </c>
      <c r="EL42" s="70">
        <v>98.5</v>
      </c>
      <c r="EM42" s="70">
        <v>98.7</v>
      </c>
      <c r="EN42" s="70">
        <v>98.7</v>
      </c>
      <c r="EO42" s="70">
        <v>99.1</v>
      </c>
      <c r="EP42" s="70">
        <v>99.2</v>
      </c>
    </row>
    <row r="43" spans="1:146" ht="17.25" customHeight="1" x14ac:dyDescent="0.3">
      <c r="A43" s="129"/>
      <c r="B43" s="59" t="str">
        <f>IF('0'!A1=1,"м. Київ","Kyiv")</f>
        <v>м. Київ</v>
      </c>
      <c r="C43" s="70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70" t="s">
        <v>0</v>
      </c>
      <c r="I43" s="70" t="s">
        <v>0</v>
      </c>
      <c r="J43" s="70" t="s">
        <v>0</v>
      </c>
      <c r="K43" s="70" t="s">
        <v>0</v>
      </c>
      <c r="L43" s="70" t="s">
        <v>0</v>
      </c>
      <c r="M43" s="70" t="s">
        <v>0</v>
      </c>
      <c r="N43" s="70" t="s">
        <v>0</v>
      </c>
      <c r="O43" s="70" t="s">
        <v>0</v>
      </c>
      <c r="P43" s="70" t="s">
        <v>0</v>
      </c>
      <c r="Q43" s="70" t="s">
        <v>0</v>
      </c>
      <c r="R43" s="70" t="s">
        <v>0</v>
      </c>
      <c r="S43" s="70" t="s">
        <v>0</v>
      </c>
      <c r="T43" s="70" t="s">
        <v>0</v>
      </c>
      <c r="U43" s="70" t="s">
        <v>0</v>
      </c>
      <c r="V43" s="70" t="s">
        <v>0</v>
      </c>
      <c r="W43" s="70" t="s">
        <v>0</v>
      </c>
      <c r="X43" s="70" t="s">
        <v>0</v>
      </c>
      <c r="Y43" s="70" t="s">
        <v>0</v>
      </c>
      <c r="Z43" s="70" t="s">
        <v>0</v>
      </c>
      <c r="AA43" s="70" t="s">
        <v>0</v>
      </c>
      <c r="AB43" s="70" t="s">
        <v>0</v>
      </c>
      <c r="AC43" s="70" t="s">
        <v>0</v>
      </c>
      <c r="AD43" s="70" t="s">
        <v>0</v>
      </c>
      <c r="AE43" s="70" t="s">
        <v>0</v>
      </c>
      <c r="AF43" s="70" t="s">
        <v>0</v>
      </c>
      <c r="AG43" s="70" t="s">
        <v>0</v>
      </c>
      <c r="AH43" s="70" t="s">
        <v>0</v>
      </c>
      <c r="AI43" s="70" t="s">
        <v>0</v>
      </c>
      <c r="AJ43" s="70" t="s">
        <v>0</v>
      </c>
      <c r="AK43" s="70" t="s">
        <v>0</v>
      </c>
      <c r="AL43" s="70" t="s">
        <v>0</v>
      </c>
      <c r="AM43" s="70" t="s">
        <v>0</v>
      </c>
      <c r="AN43" s="70" t="s">
        <v>0</v>
      </c>
      <c r="AO43" s="70" t="s">
        <v>0</v>
      </c>
      <c r="AP43" s="70" t="s">
        <v>0</v>
      </c>
      <c r="AQ43" s="70" t="s">
        <v>0</v>
      </c>
      <c r="AR43" s="70" t="s">
        <v>0</v>
      </c>
      <c r="AS43" s="70" t="s">
        <v>0</v>
      </c>
      <c r="AT43" s="70" t="s">
        <v>0</v>
      </c>
      <c r="AU43" s="70" t="s">
        <v>0</v>
      </c>
      <c r="AV43" s="70" t="s">
        <v>0</v>
      </c>
      <c r="AW43" s="70" t="s">
        <v>0</v>
      </c>
      <c r="AX43" s="70" t="s">
        <v>0</v>
      </c>
      <c r="AY43" s="70" t="s">
        <v>0</v>
      </c>
      <c r="AZ43" s="70" t="s">
        <v>0</v>
      </c>
      <c r="BA43" s="70" t="s">
        <v>0</v>
      </c>
      <c r="BB43" s="70" t="s">
        <v>0</v>
      </c>
      <c r="BC43" s="70" t="s">
        <v>0</v>
      </c>
      <c r="BD43" s="70" t="s">
        <v>0</v>
      </c>
      <c r="BE43" s="70" t="s">
        <v>0</v>
      </c>
      <c r="BF43" s="70" t="s">
        <v>0</v>
      </c>
      <c r="BG43" s="70" t="s">
        <v>0</v>
      </c>
      <c r="BH43" s="70" t="s">
        <v>0</v>
      </c>
      <c r="BI43" s="70" t="s">
        <v>0</v>
      </c>
      <c r="BJ43" s="70" t="s">
        <v>0</v>
      </c>
      <c r="BK43" s="70" t="s">
        <v>0</v>
      </c>
      <c r="BL43" s="70" t="s">
        <v>0</v>
      </c>
      <c r="BM43" s="70" t="s">
        <v>0</v>
      </c>
      <c r="BN43" s="70" t="s">
        <v>0</v>
      </c>
      <c r="BO43" s="70" t="s">
        <v>0</v>
      </c>
      <c r="BP43" s="70" t="s">
        <v>0</v>
      </c>
      <c r="BQ43" s="70" t="s">
        <v>0</v>
      </c>
      <c r="BR43" s="70" t="s">
        <v>0</v>
      </c>
      <c r="BS43" s="70" t="s">
        <v>0</v>
      </c>
      <c r="BT43" s="70" t="s">
        <v>0</v>
      </c>
      <c r="BU43" s="70" t="s">
        <v>0</v>
      </c>
      <c r="BV43" s="70" t="s">
        <v>0</v>
      </c>
      <c r="BW43" s="70">
        <v>101.3</v>
      </c>
      <c r="BX43" s="70">
        <v>95.7</v>
      </c>
      <c r="BY43" s="70">
        <v>95.2</v>
      </c>
      <c r="BZ43" s="70">
        <v>95.1</v>
      </c>
      <c r="CA43" s="70">
        <v>92.8</v>
      </c>
      <c r="CB43" s="70">
        <v>91.2</v>
      </c>
      <c r="CC43" s="70">
        <v>91.1</v>
      </c>
      <c r="CD43" s="70">
        <v>90.7</v>
      </c>
      <c r="CE43" s="70">
        <v>90.1</v>
      </c>
      <c r="CF43" s="70">
        <v>89.8</v>
      </c>
      <c r="CG43" s="70">
        <v>89.7</v>
      </c>
      <c r="CH43" s="70">
        <v>89.9</v>
      </c>
      <c r="CI43" s="70">
        <v>90.9</v>
      </c>
      <c r="CJ43" s="70">
        <v>90.9</v>
      </c>
      <c r="CK43" s="70">
        <v>88.4</v>
      </c>
      <c r="CL43" s="70">
        <v>87.7</v>
      </c>
      <c r="CM43" s="70">
        <v>87.3</v>
      </c>
      <c r="CN43" s="70">
        <v>87.2</v>
      </c>
      <c r="CO43" s="70">
        <v>86.6</v>
      </c>
      <c r="CP43" s="70">
        <v>85.9</v>
      </c>
      <c r="CQ43" s="70">
        <v>85.8</v>
      </c>
      <c r="CR43" s="70">
        <v>85.5</v>
      </c>
      <c r="CS43" s="70">
        <v>85.4</v>
      </c>
      <c r="CT43" s="70">
        <v>85.9</v>
      </c>
      <c r="CU43" s="70">
        <v>84.8</v>
      </c>
      <c r="CV43" s="70">
        <v>87.8</v>
      </c>
      <c r="CW43" s="70">
        <v>91.5</v>
      </c>
      <c r="CX43" s="70">
        <v>90.4</v>
      </c>
      <c r="CY43" s="70">
        <v>90.6</v>
      </c>
      <c r="CZ43" s="70">
        <v>91.5</v>
      </c>
      <c r="DA43" s="70">
        <v>92</v>
      </c>
      <c r="DB43" s="70">
        <v>91.9</v>
      </c>
      <c r="DC43" s="70">
        <v>92.7</v>
      </c>
      <c r="DD43" s="70">
        <v>92.9</v>
      </c>
      <c r="DE43" s="70">
        <v>93.2</v>
      </c>
      <c r="DF43" s="70">
        <v>94.6</v>
      </c>
      <c r="DG43" s="70">
        <v>96.9</v>
      </c>
      <c r="DH43" s="70">
        <v>101.1</v>
      </c>
      <c r="DI43" s="70">
        <v>102.9</v>
      </c>
      <c r="DJ43" s="70">
        <v>104.8</v>
      </c>
      <c r="DK43" s="70">
        <v>104.7</v>
      </c>
      <c r="DL43" s="70">
        <v>103.8</v>
      </c>
      <c r="DM43" s="70">
        <v>104.3</v>
      </c>
      <c r="DN43" s="70">
        <v>106.3</v>
      </c>
      <c r="DO43" s="70">
        <v>106.7</v>
      </c>
      <c r="DP43" s="70">
        <v>106.4</v>
      </c>
      <c r="DQ43" s="70">
        <v>106.1</v>
      </c>
      <c r="DR43" s="70">
        <v>104.4</v>
      </c>
      <c r="DS43" s="70">
        <v>109.3</v>
      </c>
      <c r="DT43" s="70">
        <v>100.8</v>
      </c>
      <c r="DU43" s="70">
        <v>99</v>
      </c>
      <c r="DV43" s="70">
        <v>97.1</v>
      </c>
      <c r="DW43" s="70">
        <v>98.6</v>
      </c>
      <c r="DX43" s="70">
        <v>98.3</v>
      </c>
      <c r="DY43" s="70">
        <v>97.9</v>
      </c>
      <c r="DZ43" s="70">
        <v>97</v>
      </c>
      <c r="EA43" s="70">
        <v>96</v>
      </c>
      <c r="EB43" s="70">
        <v>95.8</v>
      </c>
      <c r="EC43" s="70">
        <v>96</v>
      </c>
      <c r="ED43" s="70">
        <v>95.8</v>
      </c>
      <c r="EE43" s="70">
        <v>96.9</v>
      </c>
      <c r="EF43" s="70">
        <v>97.7</v>
      </c>
      <c r="EG43" s="70">
        <v>96.5</v>
      </c>
      <c r="EH43" s="70">
        <v>96.3</v>
      </c>
      <c r="EI43" s="70">
        <v>97.6</v>
      </c>
      <c r="EJ43" s="70">
        <v>98.2</v>
      </c>
      <c r="EK43" s="70">
        <v>97.7</v>
      </c>
      <c r="EL43" s="70">
        <v>97.6</v>
      </c>
      <c r="EM43" s="70">
        <v>97.3</v>
      </c>
      <c r="EN43" s="70">
        <v>97.8</v>
      </c>
      <c r="EO43" s="70">
        <v>98.4</v>
      </c>
      <c r="EP43" s="70">
        <v>98.1</v>
      </c>
    </row>
    <row r="44" spans="1:146" ht="17.25" customHeight="1" thickBot="1" x14ac:dyDescent="0.35">
      <c r="A44" s="130"/>
      <c r="B44" s="60" t="str">
        <f>IF('0'!A1=1,"м. Севастополь","Sevastopоl")</f>
        <v>м. Севастополь</v>
      </c>
      <c r="C44" s="24" t="s">
        <v>0</v>
      </c>
      <c r="D44" s="24" t="s">
        <v>0</v>
      </c>
      <c r="E44" s="24" t="s">
        <v>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4" t="s">
        <v>0</v>
      </c>
      <c r="S44" s="24" t="s">
        <v>0</v>
      </c>
      <c r="T44" s="24" t="s">
        <v>0</v>
      </c>
      <c r="U44" s="24" t="s">
        <v>0</v>
      </c>
      <c r="V44" s="24" t="s">
        <v>0</v>
      </c>
      <c r="W44" s="24" t="s">
        <v>0</v>
      </c>
      <c r="X44" s="24" t="s">
        <v>0</v>
      </c>
      <c r="Y44" s="24" t="s">
        <v>0</v>
      </c>
      <c r="Z44" s="24" t="s">
        <v>0</v>
      </c>
      <c r="AA44" s="24" t="s">
        <v>0</v>
      </c>
      <c r="AB44" s="24" t="s">
        <v>0</v>
      </c>
      <c r="AC44" s="24" t="s">
        <v>0</v>
      </c>
      <c r="AD44" s="24" t="s">
        <v>0</v>
      </c>
      <c r="AE44" s="24" t="s">
        <v>0</v>
      </c>
      <c r="AF44" s="24" t="s">
        <v>0</v>
      </c>
      <c r="AG44" s="24" t="s">
        <v>0</v>
      </c>
      <c r="AH44" s="24" t="s">
        <v>0</v>
      </c>
      <c r="AI44" s="24" t="s">
        <v>0</v>
      </c>
      <c r="AJ44" s="24" t="s">
        <v>0</v>
      </c>
      <c r="AK44" s="24" t="s">
        <v>0</v>
      </c>
      <c r="AL44" s="24" t="s">
        <v>0</v>
      </c>
      <c r="AM44" s="24" t="s">
        <v>0</v>
      </c>
      <c r="AN44" s="24" t="s">
        <v>0</v>
      </c>
      <c r="AO44" s="24" t="s">
        <v>0</v>
      </c>
      <c r="AP44" s="24" t="s">
        <v>0</v>
      </c>
      <c r="AQ44" s="24" t="s">
        <v>0</v>
      </c>
      <c r="AR44" s="24" t="s">
        <v>0</v>
      </c>
      <c r="AS44" s="24" t="s">
        <v>0</v>
      </c>
      <c r="AT44" s="24" t="s">
        <v>0</v>
      </c>
      <c r="AU44" s="24" t="s">
        <v>0</v>
      </c>
      <c r="AV44" s="24" t="s">
        <v>0</v>
      </c>
      <c r="AW44" s="24" t="s">
        <v>0</v>
      </c>
      <c r="AX44" s="24" t="s">
        <v>0</v>
      </c>
      <c r="AY44" s="24" t="s">
        <v>0</v>
      </c>
      <c r="AZ44" s="24" t="s">
        <v>0</v>
      </c>
      <c r="BA44" s="24" t="s">
        <v>0</v>
      </c>
      <c r="BB44" s="24" t="s">
        <v>0</v>
      </c>
      <c r="BC44" s="24" t="s">
        <v>0</v>
      </c>
      <c r="BD44" s="24" t="s">
        <v>0</v>
      </c>
      <c r="BE44" s="24" t="s">
        <v>0</v>
      </c>
      <c r="BF44" s="24" t="s">
        <v>0</v>
      </c>
      <c r="BG44" s="24" t="s">
        <v>0</v>
      </c>
      <c r="BH44" s="24" t="s">
        <v>0</v>
      </c>
      <c r="BI44" s="24" t="s">
        <v>0</v>
      </c>
      <c r="BJ44" s="24" t="s">
        <v>0</v>
      </c>
      <c r="BK44" s="24" t="s">
        <v>0</v>
      </c>
      <c r="BL44" s="24" t="s">
        <v>0</v>
      </c>
      <c r="BM44" s="24" t="s">
        <v>0</v>
      </c>
      <c r="BN44" s="24" t="s">
        <v>0</v>
      </c>
      <c r="BO44" s="24" t="s">
        <v>0</v>
      </c>
      <c r="BP44" s="24" t="s">
        <v>0</v>
      </c>
      <c r="BQ44" s="24" t="s">
        <v>0</v>
      </c>
      <c r="BR44" s="24" t="s">
        <v>0</v>
      </c>
      <c r="BS44" s="24" t="s">
        <v>0</v>
      </c>
      <c r="BT44" s="24" t="s">
        <v>0</v>
      </c>
      <c r="BU44" s="24" t="s">
        <v>0</v>
      </c>
      <c r="BV44" s="24" t="s">
        <v>0</v>
      </c>
      <c r="BW44" s="24">
        <v>128.5</v>
      </c>
      <c r="BX44" s="24">
        <v>120.2</v>
      </c>
      <c r="BY44" s="24">
        <v>115.9</v>
      </c>
      <c r="BZ44" s="24">
        <v>121.9</v>
      </c>
      <c r="CA44" s="24">
        <v>115.7</v>
      </c>
      <c r="CB44" s="24">
        <v>113.6</v>
      </c>
      <c r="CC44" s="24">
        <v>114.6</v>
      </c>
      <c r="CD44" s="24">
        <v>113.3</v>
      </c>
      <c r="CE44" s="24">
        <v>112.3</v>
      </c>
      <c r="CF44" s="24">
        <v>111.6</v>
      </c>
      <c r="CG44" s="24">
        <v>111.9</v>
      </c>
      <c r="CH44" s="24">
        <v>112.7</v>
      </c>
      <c r="CI44" s="24" t="s">
        <v>0</v>
      </c>
      <c r="CJ44" s="24" t="s">
        <v>0</v>
      </c>
      <c r="CK44" s="24" t="s">
        <v>0</v>
      </c>
      <c r="CL44" s="24" t="s">
        <v>0</v>
      </c>
      <c r="CM44" s="24" t="s">
        <v>0</v>
      </c>
      <c r="CN44" s="24" t="s">
        <v>0</v>
      </c>
      <c r="CO44" s="24" t="s">
        <v>0</v>
      </c>
      <c r="CP44" s="24" t="s">
        <v>0</v>
      </c>
      <c r="CQ44" s="24" t="s">
        <v>0</v>
      </c>
      <c r="CR44" s="24" t="s">
        <v>0</v>
      </c>
      <c r="CS44" s="24" t="s">
        <v>0</v>
      </c>
      <c r="CT44" s="24" t="s">
        <v>0</v>
      </c>
      <c r="CU44" s="24" t="s">
        <v>0</v>
      </c>
      <c r="CV44" s="24" t="s">
        <v>0</v>
      </c>
      <c r="CW44" s="24" t="s">
        <v>0</v>
      </c>
      <c r="CX44" s="24" t="s">
        <v>0</v>
      </c>
      <c r="CY44" s="24" t="s">
        <v>0</v>
      </c>
      <c r="CZ44" s="24" t="s">
        <v>0</v>
      </c>
      <c r="DA44" s="24" t="s">
        <v>0</v>
      </c>
      <c r="DB44" s="24" t="s">
        <v>0</v>
      </c>
      <c r="DC44" s="24" t="s">
        <v>0</v>
      </c>
      <c r="DD44" s="24" t="s">
        <v>0</v>
      </c>
      <c r="DE44" s="24" t="s">
        <v>0</v>
      </c>
      <c r="DF44" s="24" t="s">
        <v>0</v>
      </c>
      <c r="DG44" s="24" t="s">
        <v>0</v>
      </c>
      <c r="DH44" s="24" t="s">
        <v>0</v>
      </c>
      <c r="DI44" s="24" t="s">
        <v>0</v>
      </c>
      <c r="DJ44" s="24" t="s">
        <v>0</v>
      </c>
      <c r="DK44" s="24" t="s">
        <v>0</v>
      </c>
      <c r="DL44" s="24" t="s">
        <v>0</v>
      </c>
      <c r="DM44" s="24" t="s">
        <v>0</v>
      </c>
      <c r="DN44" s="24" t="s">
        <v>0</v>
      </c>
      <c r="DO44" s="24" t="s">
        <v>0</v>
      </c>
      <c r="DP44" s="24" t="s">
        <v>0</v>
      </c>
      <c r="DQ44" s="24" t="s">
        <v>0</v>
      </c>
      <c r="DR44" s="24" t="s">
        <v>0</v>
      </c>
      <c r="DS44" s="24" t="s">
        <v>0</v>
      </c>
      <c r="DT44" s="24" t="s">
        <v>0</v>
      </c>
      <c r="DU44" s="24" t="s">
        <v>0</v>
      </c>
      <c r="DV44" s="24" t="s">
        <v>0</v>
      </c>
      <c r="DW44" s="24" t="s">
        <v>0</v>
      </c>
      <c r="DX44" s="24" t="s">
        <v>0</v>
      </c>
      <c r="DY44" s="24" t="s">
        <v>0</v>
      </c>
      <c r="DZ44" s="24" t="s">
        <v>0</v>
      </c>
      <c r="EA44" s="24" t="s">
        <v>0</v>
      </c>
      <c r="EB44" s="24" t="s">
        <v>0</v>
      </c>
      <c r="EC44" s="24" t="s">
        <v>0</v>
      </c>
      <c r="ED44" s="24" t="s">
        <v>0</v>
      </c>
      <c r="EE44" s="24" t="s">
        <v>0</v>
      </c>
      <c r="EF44" s="24" t="s">
        <v>0</v>
      </c>
      <c r="EG44" s="24" t="s">
        <v>0</v>
      </c>
      <c r="EH44" s="24" t="s">
        <v>0</v>
      </c>
      <c r="EI44" s="24" t="s">
        <v>0</v>
      </c>
      <c r="EJ44" s="24" t="s">
        <v>0</v>
      </c>
      <c r="EK44" s="24" t="s">
        <v>0</v>
      </c>
      <c r="EL44" s="24" t="s">
        <v>0</v>
      </c>
      <c r="EM44" s="24" t="s">
        <v>0</v>
      </c>
      <c r="EN44" s="24" t="s">
        <v>0</v>
      </c>
      <c r="EO44" s="24" t="s">
        <v>0</v>
      </c>
      <c r="EP44" s="24" t="s">
        <v>0</v>
      </c>
    </row>
    <row r="45" spans="1:146" ht="15" thickTop="1" x14ac:dyDescent="0.3">
      <c r="A45" s="56"/>
      <c r="B45" s="56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5"/>
      <c r="CV45" s="75"/>
      <c r="CW45" s="75"/>
    </row>
    <row r="46" spans="1:146" x14ac:dyDescent="0.3">
      <c r="A46" s="56"/>
      <c r="B46" s="56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</row>
    <row r="47" spans="1:146" x14ac:dyDescent="0.3">
      <c r="A47" s="55" t="str">
        <f>IF('0'!A1=1,"* Дані з січня 2014 року наведено без урахування тимчасово окупованої території Автономної Республіки Крим і м.Севастополя","* Data by January 2014 - excluding the temporarily occupied territories of the Autonomous Republic of Crimea, the city of Sevastopol ")</f>
        <v>* Дані з січня 2014 року наведено без урахування тимчасово окупованої території Автономної Республіки Крим і м.Севастополя</v>
      </c>
      <c r="B47" s="56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</row>
    <row r="48" spans="1:146" x14ac:dyDescent="0.3">
      <c r="A48" s="55" t="str">
        <f>IF('0'!A1=1,"** Починаючи з січня 2015 року дані уточнені.","** Since January 2015 data are precised.")</f>
        <v>** Починаючи з січня 2015 року дані уточнені.</v>
      </c>
      <c r="B48" s="56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</row>
    <row r="49" spans="1:2" x14ac:dyDescent="0.3">
      <c r="A49" s="56"/>
      <c r="B49" s="56"/>
    </row>
    <row r="50" spans="1:2" x14ac:dyDescent="0.3">
      <c r="A50" s="56"/>
      <c r="B50" s="56"/>
    </row>
    <row r="51" spans="1:2" x14ac:dyDescent="0.3">
      <c r="A51" s="56"/>
      <c r="B51" s="56"/>
    </row>
    <row r="52" spans="1:2" x14ac:dyDescent="0.3">
      <c r="A52" s="56"/>
      <c r="B52" s="56"/>
    </row>
    <row r="53" spans="1:2" x14ac:dyDescent="0.3">
      <c r="A53" s="56"/>
      <c r="B53" s="56"/>
    </row>
  </sheetData>
  <sheetProtection algorithmName="SHA-512" hashValue="UWWrP/EzhRufbWfzTSfF7enOwLYH/td/ybanELKHkhmm/h6Abz3Wy1BbH8VkfA82vYIsL4bsms7aHTUGf7muZA==" saltValue="iP4OwbyJBda3nSgO+wq7SA==" spinCount="100000" sheet="1" objects="1" scenarios="1"/>
  <mergeCells count="3">
    <mergeCell ref="A3:A17"/>
    <mergeCell ref="A18:A44"/>
    <mergeCell ref="A2:B2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ignoredErrors>
    <ignoredError sqref="C2:DF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53"/>
  <sheetViews>
    <sheetView showGridLines="0" showRowColHeaders="0" zoomScale="80" zoomScaleNormal="80" workbookViewId="0">
      <pane xSplit="2" topLeftCell="DM1" activePane="topRight" state="frozen"/>
      <selection pane="topRight"/>
    </sheetView>
  </sheetViews>
  <sheetFormatPr defaultColWidth="9.109375" defaultRowHeight="14.4" x14ac:dyDescent="0.3"/>
  <cols>
    <col min="1" max="1" width="7" style="1" customWidth="1"/>
    <col min="2" max="2" width="56" style="1" customWidth="1"/>
    <col min="3" max="14" width="10.5546875" style="67" customWidth="1"/>
    <col min="15" max="51" width="9.5546875" style="67" customWidth="1"/>
    <col min="52" max="59" width="9.109375" style="1"/>
    <col min="60" max="65" width="10.5546875" style="1" customWidth="1"/>
    <col min="66" max="66" width="9.109375" style="1"/>
    <col min="67" max="68" width="10.5546875" style="1" customWidth="1"/>
    <col min="69" max="71" width="9.109375" style="1"/>
    <col min="72" max="76" width="10.6640625" style="1" customWidth="1"/>
    <col min="77" max="77" width="9.109375" style="1"/>
    <col min="78" max="78" width="10.6640625" style="1" customWidth="1"/>
    <col min="79" max="79" width="9.109375" style="1"/>
    <col min="80" max="80" width="10.6640625" style="1" customWidth="1"/>
    <col min="81" max="81" width="9.109375" style="1"/>
    <col min="82" max="82" width="10.6640625" style="1" customWidth="1"/>
    <col min="83" max="83" width="9.109375" style="1"/>
    <col min="84" max="84" width="10.6640625" style="1" customWidth="1"/>
    <col min="85" max="87" width="10.77734375" style="1" customWidth="1"/>
    <col min="88" max="104" width="9.109375" style="1"/>
    <col min="105" max="126" width="10.77734375" style="1" customWidth="1"/>
    <col min="127" max="128" width="9.109375" style="1"/>
    <col min="129" max="134" width="10.77734375" style="1" customWidth="1"/>
    <col min="135" max="16384" width="9.109375" style="1"/>
  </cols>
  <sheetData>
    <row r="1" spans="1:134" x14ac:dyDescent="0.3">
      <c r="A1" s="9" t="str">
        <f>IF('0'!A1=1,"до змісту","to title")</f>
        <v>до змісту</v>
      </c>
      <c r="B1" s="56"/>
    </row>
    <row r="2" spans="1:134" ht="33" customHeight="1" x14ac:dyDescent="0.3">
      <c r="A2" s="131" t="str">
        <f>IF('0'!A1=1,"Індекс промислової продукції (до відповідного періоду попереднього року, %), 2016=100%*","Industrial products Indices (to corresponding period of the previous year, %), 2016=100%*")</f>
        <v>Індекс промислової продукції (до відповідного періоду попереднього року, %), 2016=100%*</v>
      </c>
      <c r="B2" s="132"/>
      <c r="C2" s="68" t="s">
        <v>100</v>
      </c>
      <c r="D2" s="68" t="s">
        <v>101</v>
      </c>
      <c r="E2" s="68" t="s">
        <v>102</v>
      </c>
      <c r="F2" s="68" t="s">
        <v>103</v>
      </c>
      <c r="G2" s="68" t="s">
        <v>104</v>
      </c>
      <c r="H2" s="68" t="s">
        <v>105</v>
      </c>
      <c r="I2" s="68" t="s">
        <v>106</v>
      </c>
      <c r="J2" s="68" t="s">
        <v>107</v>
      </c>
      <c r="K2" s="68" t="s">
        <v>108</v>
      </c>
      <c r="L2" s="68" t="s">
        <v>109</v>
      </c>
      <c r="M2" s="68" t="s">
        <v>110</v>
      </c>
      <c r="N2" s="68" t="s">
        <v>111</v>
      </c>
      <c r="O2" s="68" t="s">
        <v>112</v>
      </c>
      <c r="P2" s="68" t="s">
        <v>113</v>
      </c>
      <c r="Q2" s="68" t="s">
        <v>114</v>
      </c>
      <c r="R2" s="68" t="s">
        <v>115</v>
      </c>
      <c r="S2" s="68" t="s">
        <v>116</v>
      </c>
      <c r="T2" s="68" t="s">
        <v>117</v>
      </c>
      <c r="U2" s="68" t="s">
        <v>118</v>
      </c>
      <c r="V2" s="68" t="s">
        <v>119</v>
      </c>
      <c r="W2" s="68" t="s">
        <v>120</v>
      </c>
      <c r="X2" s="68" t="s">
        <v>121</v>
      </c>
      <c r="Y2" s="68" t="s">
        <v>122</v>
      </c>
      <c r="Z2" s="68" t="s">
        <v>123</v>
      </c>
      <c r="AA2" s="68" t="s">
        <v>124</v>
      </c>
      <c r="AB2" s="68" t="s">
        <v>125</v>
      </c>
      <c r="AC2" s="68" t="s">
        <v>126</v>
      </c>
      <c r="AD2" s="68" t="s">
        <v>127</v>
      </c>
      <c r="AE2" s="68" t="s">
        <v>128</v>
      </c>
      <c r="AF2" s="68" t="s">
        <v>129</v>
      </c>
      <c r="AG2" s="68" t="s">
        <v>130</v>
      </c>
      <c r="AH2" s="68" t="s">
        <v>131</v>
      </c>
      <c r="AI2" s="68" t="s">
        <v>132</v>
      </c>
      <c r="AJ2" s="68" t="s">
        <v>133</v>
      </c>
      <c r="AK2" s="68" t="s">
        <v>134</v>
      </c>
      <c r="AL2" s="68" t="s">
        <v>135</v>
      </c>
      <c r="AM2" s="68" t="s">
        <v>136</v>
      </c>
      <c r="AN2" s="68" t="s">
        <v>137</v>
      </c>
      <c r="AO2" s="68">
        <v>43160</v>
      </c>
      <c r="AP2" s="68">
        <v>43191</v>
      </c>
      <c r="AQ2" s="68">
        <v>43221</v>
      </c>
      <c r="AR2" s="68">
        <v>43252</v>
      </c>
      <c r="AS2" s="68">
        <v>43282</v>
      </c>
      <c r="AT2" s="68">
        <v>43313</v>
      </c>
      <c r="AU2" s="68">
        <v>43344</v>
      </c>
      <c r="AV2" s="68">
        <v>43374</v>
      </c>
      <c r="AW2" s="68">
        <v>43405</v>
      </c>
      <c r="AX2" s="68">
        <v>43435</v>
      </c>
      <c r="AY2" s="68">
        <v>43466</v>
      </c>
      <c r="AZ2" s="68">
        <v>43497</v>
      </c>
      <c r="BA2" s="68">
        <v>43525</v>
      </c>
      <c r="BB2" s="68">
        <v>43556</v>
      </c>
      <c r="BC2" s="68">
        <v>43586</v>
      </c>
      <c r="BD2" s="68">
        <v>43617</v>
      </c>
      <c r="BE2" s="68">
        <v>43647</v>
      </c>
      <c r="BF2" s="68">
        <v>43678</v>
      </c>
      <c r="BG2" s="68">
        <v>43709</v>
      </c>
      <c r="BH2" s="68">
        <v>43739</v>
      </c>
      <c r="BI2" s="68">
        <v>43770</v>
      </c>
      <c r="BJ2" s="68">
        <v>43800</v>
      </c>
      <c r="BK2" s="68">
        <v>43831</v>
      </c>
      <c r="BL2" s="68">
        <v>43862</v>
      </c>
      <c r="BM2" s="68">
        <v>43891</v>
      </c>
      <c r="BN2" s="68">
        <v>43922</v>
      </c>
      <c r="BO2" s="68">
        <v>43952</v>
      </c>
      <c r="BP2" s="68">
        <v>43983</v>
      </c>
      <c r="BQ2" s="68">
        <v>44013</v>
      </c>
      <c r="BR2" s="68">
        <v>44044</v>
      </c>
      <c r="BS2" s="68">
        <v>44075</v>
      </c>
      <c r="BT2" s="68">
        <v>44105</v>
      </c>
      <c r="BU2" s="68">
        <v>44136</v>
      </c>
      <c r="BV2" s="68">
        <v>44166</v>
      </c>
      <c r="BW2" s="89">
        <v>44197</v>
      </c>
      <c r="BX2" s="89">
        <v>44228</v>
      </c>
      <c r="BY2" s="89">
        <v>44256</v>
      </c>
      <c r="BZ2" s="89">
        <v>44287</v>
      </c>
      <c r="CA2" s="89">
        <v>44317</v>
      </c>
      <c r="CB2" s="89">
        <v>44348</v>
      </c>
      <c r="CC2" s="89">
        <v>44378</v>
      </c>
      <c r="CD2" s="89">
        <v>44409</v>
      </c>
      <c r="CE2" s="89">
        <v>44440</v>
      </c>
      <c r="CF2" s="89">
        <v>44470</v>
      </c>
      <c r="CG2" s="89">
        <v>44501</v>
      </c>
      <c r="CH2" s="89">
        <v>44531</v>
      </c>
      <c r="CI2" s="89">
        <v>44562</v>
      </c>
      <c r="CJ2" s="89">
        <v>44593</v>
      </c>
      <c r="CK2" s="89">
        <v>44621</v>
      </c>
      <c r="CL2" s="89">
        <v>44652</v>
      </c>
      <c r="CM2" s="89">
        <v>44682</v>
      </c>
      <c r="CN2" s="89">
        <v>44713</v>
      </c>
      <c r="CO2" s="89">
        <v>44743</v>
      </c>
      <c r="CP2" s="89">
        <v>44774</v>
      </c>
      <c r="CQ2" s="89">
        <v>44805</v>
      </c>
      <c r="CR2" s="89">
        <v>44835</v>
      </c>
      <c r="CS2" s="89">
        <v>44866</v>
      </c>
      <c r="CT2" s="89">
        <v>44896</v>
      </c>
      <c r="CU2" s="89">
        <v>44927</v>
      </c>
      <c r="CV2" s="89">
        <v>44958</v>
      </c>
      <c r="CW2" s="89">
        <v>44986</v>
      </c>
      <c r="CX2" s="89">
        <v>45017</v>
      </c>
      <c r="CY2" s="89">
        <v>45047</v>
      </c>
      <c r="CZ2" s="89">
        <v>45078</v>
      </c>
      <c r="DA2" s="89">
        <v>45108</v>
      </c>
      <c r="DB2" s="89">
        <v>45139</v>
      </c>
      <c r="DC2" s="89">
        <v>45170</v>
      </c>
      <c r="DD2" s="89">
        <v>45200</v>
      </c>
      <c r="DE2" s="89">
        <v>45231</v>
      </c>
      <c r="DF2" s="89">
        <v>45261</v>
      </c>
      <c r="DG2" s="89">
        <v>45292</v>
      </c>
      <c r="DH2" s="89">
        <v>45323</v>
      </c>
      <c r="DI2" s="89">
        <v>45352</v>
      </c>
      <c r="DJ2" s="89">
        <v>45383</v>
      </c>
      <c r="DK2" s="89">
        <v>45413</v>
      </c>
      <c r="DL2" s="89">
        <v>45444</v>
      </c>
      <c r="DM2" s="89">
        <v>45474</v>
      </c>
      <c r="DN2" s="89">
        <v>45505</v>
      </c>
      <c r="DO2" s="89">
        <v>45536</v>
      </c>
      <c r="DP2" s="89">
        <v>45566</v>
      </c>
      <c r="DQ2" s="89">
        <v>45597</v>
      </c>
      <c r="DR2" s="89">
        <v>45627</v>
      </c>
      <c r="DS2" s="89">
        <v>45658</v>
      </c>
      <c r="DT2" s="89">
        <v>45689</v>
      </c>
      <c r="DU2" s="89">
        <v>45717</v>
      </c>
      <c r="DV2" s="89">
        <v>45748</v>
      </c>
      <c r="DW2" s="89">
        <v>45778</v>
      </c>
      <c r="DX2" s="68">
        <v>45809</v>
      </c>
      <c r="DY2" s="89">
        <v>45839</v>
      </c>
      <c r="DZ2" s="68">
        <v>45870</v>
      </c>
      <c r="EA2" s="89">
        <v>45901</v>
      </c>
      <c r="EB2" s="68">
        <v>45931</v>
      </c>
      <c r="EC2" s="89">
        <v>45962</v>
      </c>
      <c r="ED2" s="68">
        <v>45992</v>
      </c>
    </row>
    <row r="3" spans="1:134" ht="30" customHeight="1" x14ac:dyDescent="0.3">
      <c r="A3" s="124" t="str">
        <f>IF('0'!A1=1,"ВИДИ ЕКОНОМІЧНОЇ ДІЯЛЬНОСТІ","TYPES OF ECONOMIC ACTIVITY")</f>
        <v>ВИДИ ЕКОНОМІЧНОЇ ДІЯЛЬНОСТІ</v>
      </c>
      <c r="B3" s="51" t="str">
        <f>IF('0'!A1=1,"Промисловість","Industry")</f>
        <v>Промисловість</v>
      </c>
      <c r="C3" s="69">
        <v>83.5</v>
      </c>
      <c r="D3" s="69">
        <v>83.5</v>
      </c>
      <c r="E3" s="69">
        <v>83.2</v>
      </c>
      <c r="F3" s="69">
        <v>83.2</v>
      </c>
      <c r="G3" s="69">
        <v>83.3</v>
      </c>
      <c r="H3" s="69">
        <v>83.7</v>
      </c>
      <c r="I3" s="69">
        <v>84.1</v>
      </c>
      <c r="J3" s="69">
        <v>85</v>
      </c>
      <c r="K3" s="69">
        <v>85.9</v>
      </c>
      <c r="L3" s="69">
        <v>86.6</v>
      </c>
      <c r="M3" s="69">
        <v>87.1</v>
      </c>
      <c r="N3" s="69">
        <v>87.7</v>
      </c>
      <c r="O3" s="69">
        <v>100.1</v>
      </c>
      <c r="P3" s="69">
        <v>104.1</v>
      </c>
      <c r="Q3" s="69">
        <v>103.7</v>
      </c>
      <c r="R3" s="69">
        <v>103.9</v>
      </c>
      <c r="S3" s="69">
        <v>103.3</v>
      </c>
      <c r="T3" s="69">
        <v>102.4</v>
      </c>
      <c r="U3" s="69">
        <v>102.3</v>
      </c>
      <c r="V3" s="69">
        <v>102.7</v>
      </c>
      <c r="W3" s="69">
        <v>102.9</v>
      </c>
      <c r="X3" s="69">
        <v>103.2</v>
      </c>
      <c r="Y3" s="69">
        <v>103.7</v>
      </c>
      <c r="Z3" s="69">
        <v>104</v>
      </c>
      <c r="AA3" s="69">
        <v>104.3</v>
      </c>
      <c r="AB3" s="69">
        <v>100.4</v>
      </c>
      <c r="AC3" s="69">
        <v>100.5</v>
      </c>
      <c r="AD3" s="69">
        <v>99.7</v>
      </c>
      <c r="AE3" s="69">
        <v>100.4</v>
      </c>
      <c r="AF3" s="69">
        <v>101.3</v>
      </c>
      <c r="AG3" s="69">
        <v>101.3</v>
      </c>
      <c r="AH3" s="69">
        <v>101.5</v>
      </c>
      <c r="AI3" s="69">
        <v>101.4</v>
      </c>
      <c r="AJ3" s="69">
        <v>101.4</v>
      </c>
      <c r="AK3" s="69">
        <v>101.3</v>
      </c>
      <c r="AL3" s="69">
        <v>101.1</v>
      </c>
      <c r="AM3" s="69">
        <v>103.9</v>
      </c>
      <c r="AN3" s="69">
        <v>104.5</v>
      </c>
      <c r="AO3" s="69">
        <v>104.5</v>
      </c>
      <c r="AP3" s="69">
        <v>104.7</v>
      </c>
      <c r="AQ3" s="69">
        <v>104.5</v>
      </c>
      <c r="AR3" s="69">
        <v>104.1</v>
      </c>
      <c r="AS3" s="69">
        <v>104.1</v>
      </c>
      <c r="AT3" s="69">
        <v>103.7</v>
      </c>
      <c r="AU3" s="69">
        <v>103.4</v>
      </c>
      <c r="AV3" s="69">
        <v>103.4</v>
      </c>
      <c r="AW3" s="69">
        <v>103.2</v>
      </c>
      <c r="AX3" s="69">
        <v>103</v>
      </c>
      <c r="AY3" s="69">
        <v>99</v>
      </c>
      <c r="AZ3" s="69">
        <v>98.6</v>
      </c>
      <c r="BA3" s="69">
        <v>99.9</v>
      </c>
      <c r="BB3" s="69">
        <v>101</v>
      </c>
      <c r="BC3" s="69">
        <v>101.5</v>
      </c>
      <c r="BD3" s="69">
        <v>101.3</v>
      </c>
      <c r="BE3" s="69">
        <v>101.4</v>
      </c>
      <c r="BF3" s="69">
        <v>101.4</v>
      </c>
      <c r="BG3" s="69">
        <v>101.2</v>
      </c>
      <c r="BH3" s="69">
        <v>100.8</v>
      </c>
      <c r="BI3" s="69">
        <v>100.1</v>
      </c>
      <c r="BJ3" s="69">
        <v>99.5</v>
      </c>
      <c r="BK3" s="69">
        <v>95.1</v>
      </c>
      <c r="BL3" s="69">
        <v>97</v>
      </c>
      <c r="BM3" s="69">
        <v>95.7</v>
      </c>
      <c r="BN3" s="69">
        <v>93</v>
      </c>
      <c r="BO3" s="69">
        <v>91.9</v>
      </c>
      <c r="BP3" s="69">
        <v>92.4</v>
      </c>
      <c r="BQ3" s="69">
        <v>93.1</v>
      </c>
      <c r="BR3" s="69">
        <v>93.5</v>
      </c>
      <c r="BS3" s="69">
        <v>93.8</v>
      </c>
      <c r="BT3" s="69">
        <v>94</v>
      </c>
      <c r="BU3" s="69">
        <v>94.6</v>
      </c>
      <c r="BV3" s="69">
        <v>95.5</v>
      </c>
      <c r="BW3" s="69">
        <v>96.5</v>
      </c>
      <c r="BX3" s="69">
        <v>96.2</v>
      </c>
      <c r="BY3" s="69">
        <v>98.4</v>
      </c>
      <c r="BZ3" s="69">
        <v>101.9</v>
      </c>
      <c r="CA3" s="69">
        <v>102.8</v>
      </c>
      <c r="CB3" s="69">
        <v>102.8</v>
      </c>
      <c r="CC3" s="69">
        <v>102.6</v>
      </c>
      <c r="CD3" s="69">
        <v>102.5</v>
      </c>
      <c r="CE3" s="69">
        <v>102.2</v>
      </c>
      <c r="CF3" s="69">
        <v>102.2</v>
      </c>
      <c r="CG3" s="69">
        <v>102.1</v>
      </c>
      <c r="CH3" s="69">
        <v>101.9</v>
      </c>
      <c r="CI3" s="69">
        <v>103.3</v>
      </c>
      <c r="CJ3" s="69">
        <v>97</v>
      </c>
      <c r="CK3" s="69">
        <v>78.900000000000006</v>
      </c>
      <c r="CL3" s="69">
        <v>72.400000000000006</v>
      </c>
      <c r="CM3" s="69">
        <v>69.8</v>
      </c>
      <c r="CN3" s="69">
        <v>68.099999999999994</v>
      </c>
      <c r="CO3" s="69">
        <v>66.599999999999994</v>
      </c>
      <c r="CP3" s="69">
        <v>65.900000000000006</v>
      </c>
      <c r="CQ3" s="69">
        <v>65.3</v>
      </c>
      <c r="CR3" s="69">
        <v>64.599999999999994</v>
      </c>
      <c r="CS3" s="69">
        <v>64</v>
      </c>
      <c r="CT3" s="69">
        <v>63.3</v>
      </c>
      <c r="CU3" s="69">
        <v>61</v>
      </c>
      <c r="CV3" s="69">
        <v>66.3</v>
      </c>
      <c r="CW3" s="69">
        <v>82.7</v>
      </c>
      <c r="CX3" s="69">
        <v>89.7</v>
      </c>
      <c r="CY3" s="69">
        <v>94.5</v>
      </c>
      <c r="CZ3" s="69">
        <v>97.5</v>
      </c>
      <c r="DA3" s="69">
        <v>99.7</v>
      </c>
      <c r="DB3" s="69">
        <v>101.5</v>
      </c>
      <c r="DC3" s="69">
        <v>102.6</v>
      </c>
      <c r="DD3" s="69">
        <v>104.1</v>
      </c>
      <c r="DE3" s="69">
        <v>105.3</v>
      </c>
      <c r="DF3" s="69">
        <v>106.8</v>
      </c>
      <c r="DG3" s="69">
        <v>119</v>
      </c>
      <c r="DH3" s="69">
        <v>116</v>
      </c>
      <c r="DI3" s="69">
        <v>112.5</v>
      </c>
      <c r="DJ3" s="69">
        <v>112.6</v>
      </c>
      <c r="DK3" s="69">
        <v>111</v>
      </c>
      <c r="DL3" s="69">
        <v>109.2</v>
      </c>
      <c r="DM3" s="69">
        <v>107.8</v>
      </c>
      <c r="DN3" s="69">
        <v>106.5</v>
      </c>
      <c r="DO3" s="69">
        <v>106.2</v>
      </c>
      <c r="DP3" s="69">
        <v>105.8</v>
      </c>
      <c r="DQ3" s="69">
        <v>105.3</v>
      </c>
      <c r="DR3" s="69">
        <v>104.6</v>
      </c>
      <c r="DS3" s="69">
        <v>95.2</v>
      </c>
      <c r="DT3" s="69">
        <v>94</v>
      </c>
      <c r="DU3" s="69">
        <v>93.9</v>
      </c>
      <c r="DV3" s="69">
        <v>93.9</v>
      </c>
      <c r="DW3" s="69">
        <v>94.9</v>
      </c>
      <c r="DX3" s="69">
        <v>96.1</v>
      </c>
      <c r="DY3" s="69">
        <v>97</v>
      </c>
      <c r="DZ3" s="69">
        <v>97.5</v>
      </c>
      <c r="EA3" s="69">
        <v>98</v>
      </c>
      <c r="EB3" s="69">
        <v>97.8</v>
      </c>
      <c r="EC3" s="69">
        <v>97.5</v>
      </c>
      <c r="ED3" s="69">
        <v>97.6</v>
      </c>
    </row>
    <row r="4" spans="1:134" ht="30" customHeight="1" x14ac:dyDescent="0.3">
      <c r="A4" s="125"/>
      <c r="B4" s="52" t="str">
        <f>IF('0'!A1=1,"Добувна  та переробна промисловість","Mining and manufacturing")</f>
        <v>Добувна  та переробна промисловість</v>
      </c>
      <c r="C4" s="70">
        <v>82.8</v>
      </c>
      <c r="D4" s="70">
        <v>83</v>
      </c>
      <c r="E4" s="70">
        <v>82.6</v>
      </c>
      <c r="F4" s="70">
        <v>82.5</v>
      </c>
      <c r="G4" s="70">
        <v>82.7</v>
      </c>
      <c r="H4" s="70">
        <v>83</v>
      </c>
      <c r="I4" s="70">
        <v>83.5</v>
      </c>
      <c r="J4" s="70">
        <v>84.7</v>
      </c>
      <c r="K4" s="70">
        <v>85.7</v>
      </c>
      <c r="L4" s="70">
        <v>86.5</v>
      </c>
      <c r="M4" s="70">
        <v>87.1</v>
      </c>
      <c r="N4" s="70">
        <v>87.9</v>
      </c>
      <c r="O4" s="70">
        <v>97.7</v>
      </c>
      <c r="P4" s="70">
        <v>103.5</v>
      </c>
      <c r="Q4" s="70">
        <v>104.4</v>
      </c>
      <c r="R4" s="70">
        <v>104.9</v>
      </c>
      <c r="S4" s="70">
        <v>104.4</v>
      </c>
      <c r="T4" s="70">
        <v>103.3</v>
      </c>
      <c r="U4" s="70">
        <v>103.1</v>
      </c>
      <c r="V4" s="70">
        <v>103.1</v>
      </c>
      <c r="W4" s="70">
        <v>103.3</v>
      </c>
      <c r="X4" s="70">
        <v>103.3</v>
      </c>
      <c r="Y4" s="70">
        <v>103.8</v>
      </c>
      <c r="Z4" s="70">
        <v>104.1</v>
      </c>
      <c r="AA4" s="70">
        <v>107.5</v>
      </c>
      <c r="AB4" s="70">
        <v>101.6</v>
      </c>
      <c r="AC4" s="70">
        <v>101.8</v>
      </c>
      <c r="AD4" s="70">
        <v>100.5</v>
      </c>
      <c r="AE4" s="70">
        <v>101.2</v>
      </c>
      <c r="AF4" s="70">
        <v>102.3</v>
      </c>
      <c r="AG4" s="70">
        <v>102.2</v>
      </c>
      <c r="AH4" s="70">
        <v>102.4</v>
      </c>
      <c r="AI4" s="70">
        <v>102.4</v>
      </c>
      <c r="AJ4" s="70">
        <v>102.5</v>
      </c>
      <c r="AK4" s="70">
        <v>102.5</v>
      </c>
      <c r="AL4" s="70">
        <v>102.4</v>
      </c>
      <c r="AM4" s="70">
        <v>106.7</v>
      </c>
      <c r="AN4" s="70">
        <v>106.8</v>
      </c>
      <c r="AO4" s="70">
        <v>104.7</v>
      </c>
      <c r="AP4" s="70">
        <v>104.9</v>
      </c>
      <c r="AQ4" s="70">
        <v>104.5</v>
      </c>
      <c r="AR4" s="70">
        <v>104</v>
      </c>
      <c r="AS4" s="70">
        <v>104</v>
      </c>
      <c r="AT4" s="70">
        <v>103.7</v>
      </c>
      <c r="AU4" s="70">
        <v>103.5</v>
      </c>
      <c r="AV4" s="70">
        <v>103.5</v>
      </c>
      <c r="AW4" s="70">
        <v>103.4</v>
      </c>
      <c r="AX4" s="70">
        <v>103</v>
      </c>
      <c r="AY4" s="70">
        <v>99</v>
      </c>
      <c r="AZ4" s="70">
        <v>99.3</v>
      </c>
      <c r="BA4" s="70">
        <v>101.3</v>
      </c>
      <c r="BB4" s="70">
        <v>102.3</v>
      </c>
      <c r="BC4" s="70">
        <v>102.6</v>
      </c>
      <c r="BD4" s="70">
        <v>102.1</v>
      </c>
      <c r="BE4" s="70">
        <v>102.1</v>
      </c>
      <c r="BF4" s="70">
        <v>102</v>
      </c>
      <c r="BG4" s="70">
        <v>101.8</v>
      </c>
      <c r="BH4" s="70">
        <v>101.3</v>
      </c>
      <c r="BI4" s="70">
        <v>100.6</v>
      </c>
      <c r="BJ4" s="70">
        <v>100.2</v>
      </c>
      <c r="BK4" s="70">
        <v>96.7</v>
      </c>
      <c r="BL4" s="70">
        <v>97.8</v>
      </c>
      <c r="BM4" s="70">
        <v>96.3</v>
      </c>
      <c r="BN4" s="70">
        <v>93</v>
      </c>
      <c r="BO4" s="70">
        <v>91.5</v>
      </c>
      <c r="BP4" s="70">
        <v>92.1</v>
      </c>
      <c r="BQ4" s="70">
        <v>92.7</v>
      </c>
      <c r="BR4" s="70">
        <v>93</v>
      </c>
      <c r="BS4" s="70">
        <v>93.4</v>
      </c>
      <c r="BT4" s="70">
        <v>93.6</v>
      </c>
      <c r="BU4" s="70">
        <v>94.1</v>
      </c>
      <c r="BV4" s="70">
        <v>95</v>
      </c>
      <c r="BW4" s="70">
        <v>95.5</v>
      </c>
      <c r="BX4" s="70">
        <v>95.2</v>
      </c>
      <c r="BY4" s="70">
        <v>97.5</v>
      </c>
      <c r="BZ4" s="70">
        <v>101.6</v>
      </c>
      <c r="CA4" s="70">
        <v>102.8</v>
      </c>
      <c r="CB4" s="70">
        <v>102.8</v>
      </c>
      <c r="CC4" s="70">
        <v>102.5</v>
      </c>
      <c r="CD4" s="70">
        <v>102.4</v>
      </c>
      <c r="CE4" s="70">
        <v>102.2</v>
      </c>
      <c r="CF4" s="70">
        <v>102.1</v>
      </c>
      <c r="CG4" s="70">
        <v>102.2</v>
      </c>
      <c r="CH4" s="70">
        <v>102.1</v>
      </c>
      <c r="CI4" s="70">
        <v>104.2</v>
      </c>
      <c r="CJ4" s="70">
        <v>97.8</v>
      </c>
      <c r="CK4" s="70">
        <v>78</v>
      </c>
      <c r="CL4" s="70">
        <v>70.900000000000006</v>
      </c>
      <c r="CM4" s="70">
        <v>68.3</v>
      </c>
      <c r="CN4" s="70">
        <v>66.7</v>
      </c>
      <c r="CO4" s="70">
        <v>65.3</v>
      </c>
      <c r="CP4" s="70">
        <v>64.7</v>
      </c>
      <c r="CQ4" s="70">
        <v>64.099999999999994</v>
      </c>
      <c r="CR4" s="70">
        <v>63.4</v>
      </c>
      <c r="CS4" s="70">
        <v>62.9</v>
      </c>
      <c r="CT4" s="70">
        <v>62.3</v>
      </c>
      <c r="CU4" s="70">
        <v>60.8</v>
      </c>
      <c r="CV4" s="70">
        <v>65.599999999999994</v>
      </c>
      <c r="CW4" s="70">
        <v>83.7</v>
      </c>
      <c r="CX4" s="70">
        <v>91.2</v>
      </c>
      <c r="CY4" s="70">
        <v>96.1</v>
      </c>
      <c r="CZ4" s="70">
        <v>98.9</v>
      </c>
      <c r="DA4" s="70">
        <v>101.1</v>
      </c>
      <c r="DB4" s="70">
        <v>102.8</v>
      </c>
      <c r="DC4" s="70">
        <v>104.1</v>
      </c>
      <c r="DD4" s="70">
        <v>105.7</v>
      </c>
      <c r="DE4" s="70">
        <v>106.8</v>
      </c>
      <c r="DF4" s="70">
        <v>108.2</v>
      </c>
      <c r="DG4" s="70">
        <v>118.4</v>
      </c>
      <c r="DH4" s="70">
        <v>117</v>
      </c>
      <c r="DI4" s="70">
        <v>112.9</v>
      </c>
      <c r="DJ4" s="70">
        <v>113.7</v>
      </c>
      <c r="DK4" s="70">
        <v>112.2</v>
      </c>
      <c r="DL4" s="70">
        <v>110.5</v>
      </c>
      <c r="DM4" s="70">
        <v>109.1</v>
      </c>
      <c r="DN4" s="70">
        <v>107.8</v>
      </c>
      <c r="DO4" s="70">
        <v>107.5</v>
      </c>
      <c r="DP4" s="70">
        <v>107</v>
      </c>
      <c r="DQ4" s="70">
        <v>106.4</v>
      </c>
      <c r="DR4" s="70">
        <v>105.7</v>
      </c>
      <c r="DS4" s="70">
        <v>96.5</v>
      </c>
      <c r="DT4" s="70">
        <v>93.8</v>
      </c>
      <c r="DU4" s="70">
        <v>93.9</v>
      </c>
      <c r="DV4" s="70">
        <v>93.5</v>
      </c>
      <c r="DW4" s="70">
        <v>94.5</v>
      </c>
      <c r="DX4" s="70">
        <v>95.7</v>
      </c>
      <c r="DY4" s="70">
        <v>96.6</v>
      </c>
      <c r="DZ4" s="70">
        <v>97</v>
      </c>
      <c r="EA4" s="70">
        <v>97.6</v>
      </c>
      <c r="EB4" s="70">
        <v>97.3</v>
      </c>
      <c r="EC4" s="70">
        <v>97.2</v>
      </c>
      <c r="ED4" s="70">
        <v>97.5</v>
      </c>
    </row>
    <row r="5" spans="1:134" ht="30" customHeight="1" x14ac:dyDescent="0.3">
      <c r="A5" s="125"/>
      <c r="B5" s="52" t="str">
        <f>IF('0'!A1=1,"Добувна промисловість і розроблення кар`єрів","Mining and quarrying")</f>
        <v>Добувна промисловість і розроблення кар`єрів</v>
      </c>
      <c r="C5" s="70">
        <v>83.4</v>
      </c>
      <c r="D5" s="70">
        <v>82.6</v>
      </c>
      <c r="E5" s="70">
        <v>82.1</v>
      </c>
      <c r="F5" s="70">
        <v>82</v>
      </c>
      <c r="G5" s="70">
        <v>82.7</v>
      </c>
      <c r="H5" s="70">
        <v>83.6</v>
      </c>
      <c r="I5" s="70">
        <v>84.2</v>
      </c>
      <c r="J5" s="70">
        <v>86.1</v>
      </c>
      <c r="K5" s="70">
        <v>87.6</v>
      </c>
      <c r="L5" s="70">
        <v>88.8</v>
      </c>
      <c r="M5" s="70">
        <v>89.1</v>
      </c>
      <c r="N5" s="70">
        <v>89.8</v>
      </c>
      <c r="O5" s="70">
        <v>99</v>
      </c>
      <c r="P5" s="70">
        <v>104.1</v>
      </c>
      <c r="Q5" s="70">
        <v>103.4</v>
      </c>
      <c r="R5" s="70">
        <v>103.6</v>
      </c>
      <c r="S5" s="70">
        <v>102.4</v>
      </c>
      <c r="T5" s="70">
        <v>100.7</v>
      </c>
      <c r="U5" s="70">
        <v>100.7</v>
      </c>
      <c r="V5" s="70">
        <v>100.4</v>
      </c>
      <c r="W5" s="70">
        <v>100.1</v>
      </c>
      <c r="X5" s="70">
        <v>100.2</v>
      </c>
      <c r="Y5" s="70">
        <v>101</v>
      </c>
      <c r="Z5" s="70">
        <v>101.1</v>
      </c>
      <c r="AA5" s="70">
        <v>102.1</v>
      </c>
      <c r="AB5" s="70">
        <v>95.6</v>
      </c>
      <c r="AC5" s="70">
        <v>95.2</v>
      </c>
      <c r="AD5" s="70">
        <v>93.9</v>
      </c>
      <c r="AE5" s="70">
        <v>94.7</v>
      </c>
      <c r="AF5" s="70">
        <v>95.9</v>
      </c>
      <c r="AG5" s="70">
        <v>95.8</v>
      </c>
      <c r="AH5" s="70">
        <v>95.9</v>
      </c>
      <c r="AI5" s="70">
        <v>96.6</v>
      </c>
      <c r="AJ5" s="70">
        <v>96.4</v>
      </c>
      <c r="AK5" s="70">
        <v>96.5</v>
      </c>
      <c r="AL5" s="70">
        <v>96.5</v>
      </c>
      <c r="AM5" s="70">
        <v>100.5</v>
      </c>
      <c r="AN5" s="70">
        <v>101.8</v>
      </c>
      <c r="AO5" s="70">
        <v>102.5</v>
      </c>
      <c r="AP5" s="70">
        <v>103.5</v>
      </c>
      <c r="AQ5" s="70">
        <v>102.8</v>
      </c>
      <c r="AR5" s="70">
        <v>102.4</v>
      </c>
      <c r="AS5" s="70">
        <v>102.9</v>
      </c>
      <c r="AT5" s="70">
        <v>103.1</v>
      </c>
      <c r="AU5" s="70">
        <v>102.9</v>
      </c>
      <c r="AV5" s="70">
        <v>103.3</v>
      </c>
      <c r="AW5" s="70">
        <v>103.3</v>
      </c>
      <c r="AX5" s="70">
        <v>103.4</v>
      </c>
      <c r="AY5" s="70">
        <v>100.1</v>
      </c>
      <c r="AZ5" s="70">
        <v>101.9</v>
      </c>
      <c r="BA5" s="70">
        <v>102.6</v>
      </c>
      <c r="BB5" s="70">
        <v>103</v>
      </c>
      <c r="BC5" s="70">
        <v>102.9</v>
      </c>
      <c r="BD5" s="70">
        <v>102.9</v>
      </c>
      <c r="BE5" s="70">
        <v>102.1</v>
      </c>
      <c r="BF5" s="70">
        <v>101.6</v>
      </c>
      <c r="BG5" s="70">
        <v>101</v>
      </c>
      <c r="BH5" s="70">
        <v>100.2</v>
      </c>
      <c r="BI5" s="70">
        <v>99.4</v>
      </c>
      <c r="BJ5" s="70">
        <v>98.4</v>
      </c>
      <c r="BK5" s="70">
        <v>95.6</v>
      </c>
      <c r="BL5" s="70">
        <v>95.9</v>
      </c>
      <c r="BM5" s="70">
        <v>95.8</v>
      </c>
      <c r="BN5" s="70">
        <v>94.1</v>
      </c>
      <c r="BO5" s="70">
        <v>93.5</v>
      </c>
      <c r="BP5" s="70">
        <v>93.8</v>
      </c>
      <c r="BQ5" s="70">
        <v>94.6</v>
      </c>
      <c r="BR5" s="70">
        <v>95.3</v>
      </c>
      <c r="BS5" s="70">
        <v>95.5</v>
      </c>
      <c r="BT5" s="70">
        <v>95.7</v>
      </c>
      <c r="BU5" s="70">
        <v>96.3</v>
      </c>
      <c r="BV5" s="70">
        <v>97</v>
      </c>
      <c r="BW5" s="70">
        <v>97.6</v>
      </c>
      <c r="BX5" s="70">
        <v>97.1</v>
      </c>
      <c r="BY5" s="70">
        <v>97.7</v>
      </c>
      <c r="BZ5" s="70">
        <v>100</v>
      </c>
      <c r="CA5" s="70">
        <v>101.6</v>
      </c>
      <c r="CB5" s="70">
        <v>101.8</v>
      </c>
      <c r="CC5" s="70">
        <v>102.1</v>
      </c>
      <c r="CD5" s="70">
        <v>101.5</v>
      </c>
      <c r="CE5" s="70">
        <v>101.5</v>
      </c>
      <c r="CF5" s="70">
        <v>101.5</v>
      </c>
      <c r="CG5" s="70">
        <v>101.5</v>
      </c>
      <c r="CH5" s="70">
        <v>101.4</v>
      </c>
      <c r="CI5" s="70">
        <v>100.5</v>
      </c>
      <c r="CJ5" s="70">
        <v>98.8</v>
      </c>
      <c r="CK5" s="70">
        <v>87.8</v>
      </c>
      <c r="CL5" s="70">
        <v>82.7</v>
      </c>
      <c r="CM5" s="70">
        <v>79.3</v>
      </c>
      <c r="CN5" s="70">
        <v>76.900000000000006</v>
      </c>
      <c r="CO5" s="70">
        <v>74.599999999999994</v>
      </c>
      <c r="CP5" s="70">
        <v>73.400000000000006</v>
      </c>
      <c r="CQ5" s="70">
        <v>72.400000000000006</v>
      </c>
      <c r="CR5" s="70">
        <v>71.599999999999994</v>
      </c>
      <c r="CS5" s="70">
        <v>70.8</v>
      </c>
      <c r="CT5" s="70">
        <v>70</v>
      </c>
      <c r="CU5" s="70">
        <v>64.3</v>
      </c>
      <c r="CV5" s="70">
        <v>67.3</v>
      </c>
      <c r="CW5" s="70">
        <v>77.599999999999994</v>
      </c>
      <c r="CX5" s="70">
        <v>82.4</v>
      </c>
      <c r="CY5" s="70">
        <v>86.1</v>
      </c>
      <c r="CZ5" s="70">
        <v>88.7</v>
      </c>
      <c r="DA5" s="70">
        <v>91.3</v>
      </c>
      <c r="DB5" s="70">
        <v>93.2</v>
      </c>
      <c r="DC5" s="70">
        <v>94.8</v>
      </c>
      <c r="DD5" s="70">
        <v>96</v>
      </c>
      <c r="DE5" s="70">
        <v>96.7</v>
      </c>
      <c r="DF5" s="70">
        <v>97.9</v>
      </c>
      <c r="DG5" s="70">
        <v>111.9</v>
      </c>
      <c r="DH5" s="70">
        <v>112.1</v>
      </c>
      <c r="DI5" s="70">
        <v>108.6</v>
      </c>
      <c r="DJ5" s="70">
        <v>107.8</v>
      </c>
      <c r="DK5" s="70">
        <v>106.3</v>
      </c>
      <c r="DL5" s="70">
        <v>105.8</v>
      </c>
      <c r="DM5" s="70">
        <v>104.4</v>
      </c>
      <c r="DN5" s="70">
        <v>103.8</v>
      </c>
      <c r="DO5" s="70">
        <v>103.5</v>
      </c>
      <c r="DP5" s="70">
        <v>103.6</v>
      </c>
      <c r="DQ5" s="70">
        <v>103.6</v>
      </c>
      <c r="DR5" s="70">
        <v>103.5</v>
      </c>
      <c r="DS5" s="70">
        <v>99.2</v>
      </c>
      <c r="DT5" s="70">
        <v>87.4</v>
      </c>
      <c r="DU5" s="70">
        <v>85</v>
      </c>
      <c r="DV5" s="70">
        <v>84.4</v>
      </c>
      <c r="DW5" s="70">
        <v>85.9</v>
      </c>
      <c r="DX5" s="70">
        <v>87.4</v>
      </c>
      <c r="DY5" s="70">
        <v>88.9</v>
      </c>
      <c r="DZ5" s="70">
        <v>89.8</v>
      </c>
      <c r="EA5" s="70">
        <v>90.9</v>
      </c>
      <c r="EB5" s="70">
        <v>89.8</v>
      </c>
      <c r="EC5" s="70">
        <v>89.4</v>
      </c>
      <c r="ED5" s="70">
        <v>89.4</v>
      </c>
    </row>
    <row r="6" spans="1:134" ht="30" customHeight="1" x14ac:dyDescent="0.3">
      <c r="A6" s="125"/>
      <c r="B6" s="52" t="str">
        <f>IF('0'!A1=1,"Переробна промисловість","Manufacturing")</f>
        <v>Переробна промисловість</v>
      </c>
      <c r="C6" s="70">
        <v>82.5</v>
      </c>
      <c r="D6" s="70">
        <v>83.2</v>
      </c>
      <c r="E6" s="70">
        <v>82.8</v>
      </c>
      <c r="F6" s="70">
        <v>82.8</v>
      </c>
      <c r="G6" s="70">
        <v>82.6</v>
      </c>
      <c r="H6" s="70">
        <v>82.8</v>
      </c>
      <c r="I6" s="70">
        <v>83.2</v>
      </c>
      <c r="J6" s="70">
        <v>83.9</v>
      </c>
      <c r="K6" s="70">
        <v>84.8</v>
      </c>
      <c r="L6" s="70">
        <v>85.4</v>
      </c>
      <c r="M6" s="70">
        <v>86.1</v>
      </c>
      <c r="N6" s="70">
        <v>86.9</v>
      </c>
      <c r="O6" s="70">
        <v>97</v>
      </c>
      <c r="P6" s="70">
        <v>103.2</v>
      </c>
      <c r="Q6" s="70">
        <v>104.8</v>
      </c>
      <c r="R6" s="70">
        <v>105.6</v>
      </c>
      <c r="S6" s="70">
        <v>105.4</v>
      </c>
      <c r="T6" s="70">
        <v>104.7</v>
      </c>
      <c r="U6" s="70">
        <v>104.3</v>
      </c>
      <c r="V6" s="70">
        <v>104.5</v>
      </c>
      <c r="W6" s="70">
        <v>104.8</v>
      </c>
      <c r="X6" s="70">
        <v>104.8</v>
      </c>
      <c r="Y6" s="70">
        <v>105.2</v>
      </c>
      <c r="Z6" s="70">
        <v>105.6</v>
      </c>
      <c r="AA6" s="70">
        <v>110.5</v>
      </c>
      <c r="AB6" s="70">
        <v>104.7</v>
      </c>
      <c r="AC6" s="70">
        <v>105.1</v>
      </c>
      <c r="AD6" s="70">
        <v>103.7</v>
      </c>
      <c r="AE6" s="70">
        <v>104.5</v>
      </c>
      <c r="AF6" s="70">
        <v>105.4</v>
      </c>
      <c r="AG6" s="70">
        <v>105.3</v>
      </c>
      <c r="AH6" s="70">
        <v>105.6</v>
      </c>
      <c r="AI6" s="70">
        <v>105.2</v>
      </c>
      <c r="AJ6" s="70">
        <v>105.4</v>
      </c>
      <c r="AK6" s="70">
        <v>105.3</v>
      </c>
      <c r="AL6" s="70">
        <v>105.2</v>
      </c>
      <c r="AM6" s="70">
        <v>109.9</v>
      </c>
      <c r="AN6" s="70">
        <v>109.2</v>
      </c>
      <c r="AO6" s="70">
        <v>105.7</v>
      </c>
      <c r="AP6" s="70">
        <v>105.5</v>
      </c>
      <c r="AQ6" s="70">
        <v>105.2</v>
      </c>
      <c r="AR6" s="70">
        <v>104.8</v>
      </c>
      <c r="AS6" s="70">
        <v>104.5</v>
      </c>
      <c r="AT6" s="70">
        <v>104</v>
      </c>
      <c r="AU6" s="70">
        <v>103.8</v>
      </c>
      <c r="AV6" s="70">
        <v>103.7</v>
      </c>
      <c r="AW6" s="70">
        <v>103.4</v>
      </c>
      <c r="AX6" s="70">
        <v>102.9</v>
      </c>
      <c r="AY6" s="70">
        <v>98.4</v>
      </c>
      <c r="AZ6" s="70">
        <v>98.1</v>
      </c>
      <c r="BA6" s="70">
        <v>100.8</v>
      </c>
      <c r="BB6" s="70">
        <v>102</v>
      </c>
      <c r="BC6" s="70">
        <v>102.4</v>
      </c>
      <c r="BD6" s="70">
        <v>101.8</v>
      </c>
      <c r="BE6" s="70">
        <v>102.1</v>
      </c>
      <c r="BF6" s="70">
        <v>102.1</v>
      </c>
      <c r="BG6" s="70">
        <v>102.1</v>
      </c>
      <c r="BH6" s="70">
        <v>101.7</v>
      </c>
      <c r="BI6" s="70">
        <v>101.2</v>
      </c>
      <c r="BJ6" s="70">
        <v>100.9</v>
      </c>
      <c r="BK6" s="70">
        <v>97.2</v>
      </c>
      <c r="BL6" s="70">
        <v>98.8</v>
      </c>
      <c r="BM6" s="70">
        <v>96.6</v>
      </c>
      <c r="BN6" s="70">
        <v>92.5</v>
      </c>
      <c r="BO6" s="70">
        <v>90.6</v>
      </c>
      <c r="BP6" s="70">
        <v>91.4</v>
      </c>
      <c r="BQ6" s="70">
        <v>91.9</v>
      </c>
      <c r="BR6" s="70">
        <v>92</v>
      </c>
      <c r="BS6" s="70">
        <v>92.4</v>
      </c>
      <c r="BT6" s="70">
        <v>92.7</v>
      </c>
      <c r="BU6" s="70">
        <v>93.3</v>
      </c>
      <c r="BV6" s="70">
        <v>94.1</v>
      </c>
      <c r="BW6" s="70">
        <v>94.5</v>
      </c>
      <c r="BX6" s="70">
        <v>94.3</v>
      </c>
      <c r="BY6" s="70">
        <v>97.4</v>
      </c>
      <c r="BZ6" s="70">
        <v>102.3</v>
      </c>
      <c r="CA6" s="70">
        <v>103.4</v>
      </c>
      <c r="CB6" s="70">
        <v>103.3</v>
      </c>
      <c r="CC6" s="70">
        <v>102.7</v>
      </c>
      <c r="CD6" s="70">
        <v>102.8</v>
      </c>
      <c r="CE6" s="70">
        <v>102.5</v>
      </c>
      <c r="CF6" s="70">
        <v>102.4</v>
      </c>
      <c r="CG6" s="70">
        <v>102.4</v>
      </c>
      <c r="CH6" s="70">
        <v>102.4</v>
      </c>
      <c r="CI6" s="70">
        <v>106</v>
      </c>
      <c r="CJ6" s="70">
        <v>97.4</v>
      </c>
      <c r="CK6" s="70">
        <v>73.599999999999994</v>
      </c>
      <c r="CL6" s="70">
        <v>65.8</v>
      </c>
      <c r="CM6" s="70">
        <v>63.4</v>
      </c>
      <c r="CN6" s="70">
        <v>62.2</v>
      </c>
      <c r="CO6" s="70">
        <v>61.2</v>
      </c>
      <c r="CP6" s="70">
        <v>60.8</v>
      </c>
      <c r="CQ6" s="70">
        <v>60.4</v>
      </c>
      <c r="CR6" s="70">
        <v>59.9</v>
      </c>
      <c r="CS6" s="70">
        <v>59.5</v>
      </c>
      <c r="CT6" s="70">
        <v>59</v>
      </c>
      <c r="CU6" s="70">
        <v>59.1</v>
      </c>
      <c r="CV6" s="70">
        <v>64.8</v>
      </c>
      <c r="CW6" s="70">
        <v>86.9</v>
      </c>
      <c r="CX6" s="70">
        <v>96</v>
      </c>
      <c r="CY6" s="70">
        <v>101.6</v>
      </c>
      <c r="CZ6" s="70">
        <v>104.5</v>
      </c>
      <c r="DA6" s="70">
        <v>106.5</v>
      </c>
      <c r="DB6" s="70">
        <v>108</v>
      </c>
      <c r="DC6" s="70">
        <v>109</v>
      </c>
      <c r="DD6" s="70">
        <v>110.7</v>
      </c>
      <c r="DE6" s="70">
        <v>111.9</v>
      </c>
      <c r="DF6" s="70">
        <v>113.3</v>
      </c>
      <c r="DG6" s="70">
        <v>121.7</v>
      </c>
      <c r="DH6" s="70">
        <v>119.4</v>
      </c>
      <c r="DI6" s="70">
        <v>115</v>
      </c>
      <c r="DJ6" s="70">
        <v>116.5</v>
      </c>
      <c r="DK6" s="70">
        <v>115</v>
      </c>
      <c r="DL6" s="70">
        <v>112.7</v>
      </c>
      <c r="DM6" s="70">
        <v>111.3</v>
      </c>
      <c r="DN6" s="70">
        <v>109.6</v>
      </c>
      <c r="DO6" s="70">
        <v>109.3</v>
      </c>
      <c r="DP6" s="70">
        <v>108.6</v>
      </c>
      <c r="DQ6" s="70">
        <v>107.7</v>
      </c>
      <c r="DR6" s="70">
        <v>106.7</v>
      </c>
      <c r="DS6" s="70">
        <v>95.2</v>
      </c>
      <c r="DT6" s="70">
        <v>96.7</v>
      </c>
      <c r="DU6" s="70">
        <v>97.9</v>
      </c>
      <c r="DV6" s="70">
        <v>97.4</v>
      </c>
      <c r="DW6" s="70">
        <v>98.2</v>
      </c>
      <c r="DX6" s="70">
        <v>99.4</v>
      </c>
      <c r="DY6" s="70">
        <v>99.9</v>
      </c>
      <c r="DZ6" s="70">
        <v>100.2</v>
      </c>
      <c r="EA6" s="70">
        <v>100.5</v>
      </c>
      <c r="EB6" s="70">
        <v>100.5</v>
      </c>
      <c r="EC6" s="70">
        <v>100.5</v>
      </c>
      <c r="ED6" s="70">
        <v>100.9</v>
      </c>
    </row>
    <row r="7" spans="1:134" ht="30" customHeight="1" x14ac:dyDescent="0.3">
      <c r="A7" s="125"/>
      <c r="B7" s="53" t="str">
        <f>IF('0'!A1=1,"виробництво харчових продуктів, напоїв та тютюнових виробів","Production of foodstuffs, beverages and tobacco products")</f>
        <v>виробництво харчових продуктів, напоїв та тютюнових виробів</v>
      </c>
      <c r="C7" s="70">
        <v>88.3</v>
      </c>
      <c r="D7" s="70">
        <v>90.4</v>
      </c>
      <c r="E7" s="70">
        <v>90.1</v>
      </c>
      <c r="F7" s="70">
        <v>89</v>
      </c>
      <c r="G7" s="70">
        <v>88.5</v>
      </c>
      <c r="H7" s="70">
        <v>88</v>
      </c>
      <c r="I7" s="70">
        <v>88</v>
      </c>
      <c r="J7" s="70">
        <v>87.9</v>
      </c>
      <c r="K7" s="70">
        <v>88.1</v>
      </c>
      <c r="L7" s="70">
        <v>88.4</v>
      </c>
      <c r="M7" s="70">
        <v>88.7</v>
      </c>
      <c r="N7" s="70">
        <v>89.1</v>
      </c>
      <c r="O7" s="70">
        <v>99.3</v>
      </c>
      <c r="P7" s="70">
        <v>104.7</v>
      </c>
      <c r="Q7" s="70">
        <v>104.7</v>
      </c>
      <c r="R7" s="70">
        <v>104.9</v>
      </c>
      <c r="S7" s="70">
        <v>104.2</v>
      </c>
      <c r="T7" s="70">
        <v>103.9</v>
      </c>
      <c r="U7" s="70">
        <v>104</v>
      </c>
      <c r="V7" s="70">
        <v>104.2</v>
      </c>
      <c r="W7" s="70">
        <v>105.2</v>
      </c>
      <c r="X7" s="70">
        <v>105.5</v>
      </c>
      <c r="Y7" s="70">
        <v>106.2</v>
      </c>
      <c r="Z7" s="70">
        <v>107.4</v>
      </c>
      <c r="AA7" s="70">
        <v>117.8</v>
      </c>
      <c r="AB7" s="70">
        <v>111.2</v>
      </c>
      <c r="AC7" s="70">
        <v>112.9</v>
      </c>
      <c r="AD7" s="70">
        <v>112.3</v>
      </c>
      <c r="AE7" s="70">
        <v>112.6</v>
      </c>
      <c r="AF7" s="70">
        <v>112.4</v>
      </c>
      <c r="AG7" s="70">
        <v>111.7</v>
      </c>
      <c r="AH7" s="70">
        <v>111.4</v>
      </c>
      <c r="AI7" s="70">
        <v>109.2</v>
      </c>
      <c r="AJ7" s="70">
        <v>108.6</v>
      </c>
      <c r="AK7" s="70">
        <v>107.5</v>
      </c>
      <c r="AL7" s="70">
        <v>106.3</v>
      </c>
      <c r="AM7" s="70">
        <v>102.4</v>
      </c>
      <c r="AN7" s="70">
        <v>99.9</v>
      </c>
      <c r="AO7" s="70">
        <v>97</v>
      </c>
      <c r="AP7" s="70">
        <v>97.1</v>
      </c>
      <c r="AQ7" s="70">
        <v>97.5</v>
      </c>
      <c r="AR7" s="70">
        <v>97.4</v>
      </c>
      <c r="AS7" s="70">
        <v>96.8</v>
      </c>
      <c r="AT7" s="70">
        <v>96.5</v>
      </c>
      <c r="AU7" s="70">
        <v>97.6</v>
      </c>
      <c r="AV7" s="70">
        <v>98.3</v>
      </c>
      <c r="AW7" s="70">
        <v>98.7</v>
      </c>
      <c r="AX7" s="70">
        <v>98.7</v>
      </c>
      <c r="AY7" s="70">
        <v>101.8</v>
      </c>
      <c r="AZ7" s="70">
        <v>102.5</v>
      </c>
      <c r="BA7" s="70">
        <v>104.9</v>
      </c>
      <c r="BB7" s="70">
        <v>105.2</v>
      </c>
      <c r="BC7" s="70">
        <v>105.4</v>
      </c>
      <c r="BD7" s="70">
        <v>105.2</v>
      </c>
      <c r="BE7" s="70">
        <v>106.2</v>
      </c>
      <c r="BF7" s="70">
        <v>105.8</v>
      </c>
      <c r="BG7" s="70">
        <v>105.4</v>
      </c>
      <c r="BH7" s="70">
        <v>104.2</v>
      </c>
      <c r="BI7" s="70">
        <v>103.7</v>
      </c>
      <c r="BJ7" s="70">
        <v>103.3</v>
      </c>
      <c r="BK7" s="70">
        <v>104.1</v>
      </c>
      <c r="BL7" s="70">
        <v>106.4</v>
      </c>
      <c r="BM7" s="70">
        <v>104.1</v>
      </c>
      <c r="BN7" s="70">
        <v>101.7</v>
      </c>
      <c r="BO7" s="70">
        <v>100.4</v>
      </c>
      <c r="BP7" s="70">
        <v>100.7</v>
      </c>
      <c r="BQ7" s="70">
        <v>101.4</v>
      </c>
      <c r="BR7" s="70">
        <v>101.3</v>
      </c>
      <c r="BS7" s="70">
        <v>100.2</v>
      </c>
      <c r="BT7" s="70">
        <v>99.4</v>
      </c>
      <c r="BU7" s="70">
        <v>99.2</v>
      </c>
      <c r="BV7" s="70">
        <v>99.2</v>
      </c>
      <c r="BW7" s="70">
        <v>92.6</v>
      </c>
      <c r="BX7" s="70">
        <v>90.2</v>
      </c>
      <c r="BY7" s="70">
        <v>91.7</v>
      </c>
      <c r="BZ7" s="70">
        <v>93.1</v>
      </c>
      <c r="CA7" s="70">
        <v>92</v>
      </c>
      <c r="CB7" s="70">
        <v>90.8</v>
      </c>
      <c r="CC7" s="70">
        <v>89.6</v>
      </c>
      <c r="CD7" s="70">
        <v>90.3</v>
      </c>
      <c r="CE7" s="70">
        <v>91.1</v>
      </c>
      <c r="CF7" s="70">
        <v>92.8</v>
      </c>
      <c r="CG7" s="70">
        <v>93.6</v>
      </c>
      <c r="CH7" s="70">
        <v>94.6</v>
      </c>
      <c r="CI7" s="70">
        <v>108</v>
      </c>
      <c r="CJ7" s="70">
        <v>104.7</v>
      </c>
      <c r="CK7" s="70">
        <v>82.5</v>
      </c>
      <c r="CL7" s="70">
        <v>76.8</v>
      </c>
      <c r="CM7" s="70">
        <v>76.8</v>
      </c>
      <c r="CN7" s="70">
        <v>78.3</v>
      </c>
      <c r="CO7" s="70">
        <v>79.400000000000006</v>
      </c>
      <c r="CP7" s="70">
        <v>80.8</v>
      </c>
      <c r="CQ7" s="70">
        <v>80.5</v>
      </c>
      <c r="CR7" s="70">
        <v>79.2</v>
      </c>
      <c r="CS7" s="70">
        <v>78.900000000000006</v>
      </c>
      <c r="CT7" s="70">
        <v>78.400000000000006</v>
      </c>
      <c r="CU7" s="70">
        <v>80.7</v>
      </c>
      <c r="CV7" s="70">
        <v>82.1</v>
      </c>
      <c r="CW7" s="70">
        <v>104.4</v>
      </c>
      <c r="CX7" s="70">
        <v>111</v>
      </c>
      <c r="CY7" s="70">
        <v>112.9</v>
      </c>
      <c r="CZ7" s="70">
        <v>112.9</v>
      </c>
      <c r="DA7" s="70">
        <v>113</v>
      </c>
      <c r="DB7" s="70">
        <v>112.6</v>
      </c>
      <c r="DC7" s="70">
        <v>112.3</v>
      </c>
      <c r="DD7" s="70">
        <v>113.5</v>
      </c>
      <c r="DE7" s="70">
        <v>114.2</v>
      </c>
      <c r="DF7" s="70">
        <v>115.6</v>
      </c>
      <c r="DG7" s="70">
        <v>121</v>
      </c>
      <c r="DH7" s="70">
        <v>121.4</v>
      </c>
      <c r="DI7" s="70">
        <v>118.9</v>
      </c>
      <c r="DJ7" s="70">
        <v>121</v>
      </c>
      <c r="DK7" s="70">
        <v>120.4</v>
      </c>
      <c r="DL7" s="70">
        <v>117.1</v>
      </c>
      <c r="DM7" s="70">
        <v>114.5</v>
      </c>
      <c r="DN7" s="70">
        <v>112</v>
      </c>
      <c r="DO7" s="70">
        <v>112.4</v>
      </c>
      <c r="DP7" s="70">
        <v>111</v>
      </c>
      <c r="DQ7" s="70">
        <v>109.6</v>
      </c>
      <c r="DR7" s="70">
        <v>107.6</v>
      </c>
      <c r="DS7" s="70">
        <v>82.3</v>
      </c>
      <c r="DT7" s="70">
        <v>86.9</v>
      </c>
      <c r="DU7" s="70">
        <v>89.3</v>
      </c>
      <c r="DV7" s="70">
        <v>89.6</v>
      </c>
      <c r="DW7" s="70">
        <v>90.4</v>
      </c>
      <c r="DX7" s="70">
        <v>92.1</v>
      </c>
      <c r="DY7" s="70">
        <v>93.3</v>
      </c>
      <c r="DZ7" s="70">
        <v>93.8</v>
      </c>
      <c r="EA7" s="70">
        <v>93.5</v>
      </c>
      <c r="EB7" s="70">
        <v>94.2</v>
      </c>
      <c r="EC7" s="70">
        <v>94.6</v>
      </c>
      <c r="ED7" s="70">
        <v>96</v>
      </c>
    </row>
    <row r="8" spans="1:134" ht="30" customHeight="1" x14ac:dyDescent="0.3">
      <c r="A8" s="125"/>
      <c r="B8" s="53" t="str">
        <f>IF('0'!A1=1,"текстильне виробництво, виробництво одягу, шкіри, виробів зі шкіри та інших матеріалів","tanning and dressing of leather; dressing and dyeing of fur")</f>
        <v>текстильне виробництво, виробництво одягу, шкіри, виробів зі шкіри та інших матеріалів</v>
      </c>
      <c r="C8" s="70">
        <v>87.8</v>
      </c>
      <c r="D8" s="70">
        <v>90.8</v>
      </c>
      <c r="E8" s="70">
        <v>90.7</v>
      </c>
      <c r="F8" s="70">
        <v>92.9</v>
      </c>
      <c r="G8" s="70">
        <v>92.4</v>
      </c>
      <c r="H8" s="70">
        <v>93.7</v>
      </c>
      <c r="I8" s="70">
        <v>94.7</v>
      </c>
      <c r="J8" s="70">
        <v>95.1</v>
      </c>
      <c r="K8" s="70">
        <v>95.7</v>
      </c>
      <c r="L8" s="70">
        <v>95.3</v>
      </c>
      <c r="M8" s="70">
        <v>95.5</v>
      </c>
      <c r="N8" s="70">
        <v>96.5</v>
      </c>
      <c r="O8" s="70">
        <v>112.8</v>
      </c>
      <c r="P8" s="70">
        <v>112.5</v>
      </c>
      <c r="Q8" s="70">
        <v>113.8</v>
      </c>
      <c r="R8" s="70">
        <v>113.2</v>
      </c>
      <c r="S8" s="70">
        <v>112.2</v>
      </c>
      <c r="T8" s="70">
        <v>110.5</v>
      </c>
      <c r="U8" s="70">
        <v>109.1</v>
      </c>
      <c r="V8" s="70">
        <v>109.6</v>
      </c>
      <c r="W8" s="70">
        <v>109.4</v>
      </c>
      <c r="X8" s="70">
        <v>108.7</v>
      </c>
      <c r="Y8" s="70">
        <v>108.4</v>
      </c>
      <c r="Z8" s="70">
        <v>107.9</v>
      </c>
      <c r="AA8" s="70">
        <v>110.5</v>
      </c>
      <c r="AB8" s="70">
        <v>107.1</v>
      </c>
      <c r="AC8" s="70">
        <v>108.3</v>
      </c>
      <c r="AD8" s="70">
        <v>106.3</v>
      </c>
      <c r="AE8" s="70">
        <v>109.2</v>
      </c>
      <c r="AF8" s="70">
        <v>110.4</v>
      </c>
      <c r="AG8" s="70">
        <v>109.8</v>
      </c>
      <c r="AH8" s="70">
        <v>109.5</v>
      </c>
      <c r="AI8" s="70">
        <v>109.8</v>
      </c>
      <c r="AJ8" s="70">
        <v>110.1</v>
      </c>
      <c r="AK8" s="70">
        <v>110.3</v>
      </c>
      <c r="AL8" s="70">
        <v>109.7</v>
      </c>
      <c r="AM8" s="70">
        <v>102</v>
      </c>
      <c r="AN8" s="70">
        <v>101.5</v>
      </c>
      <c r="AO8" s="70">
        <v>100.9</v>
      </c>
      <c r="AP8" s="70">
        <v>100.8</v>
      </c>
      <c r="AQ8" s="70">
        <v>99.6</v>
      </c>
      <c r="AR8" s="70">
        <v>99.2</v>
      </c>
      <c r="AS8" s="70">
        <v>99.6</v>
      </c>
      <c r="AT8" s="70">
        <v>99</v>
      </c>
      <c r="AU8" s="70">
        <v>97.8</v>
      </c>
      <c r="AV8" s="70">
        <v>97.7</v>
      </c>
      <c r="AW8" s="70">
        <v>97.2</v>
      </c>
      <c r="AX8" s="70">
        <v>96.6</v>
      </c>
      <c r="AY8" s="70">
        <v>88.8</v>
      </c>
      <c r="AZ8" s="70">
        <v>88.6</v>
      </c>
      <c r="BA8" s="70">
        <v>89.7</v>
      </c>
      <c r="BB8" s="70">
        <v>91.6</v>
      </c>
      <c r="BC8" s="70">
        <v>92.6</v>
      </c>
      <c r="BD8" s="70">
        <v>91.6</v>
      </c>
      <c r="BE8" s="70">
        <v>91.7</v>
      </c>
      <c r="BF8" s="70">
        <v>92.6</v>
      </c>
      <c r="BG8" s="70">
        <v>92.3</v>
      </c>
      <c r="BH8" s="70">
        <v>92.6</v>
      </c>
      <c r="BI8" s="70">
        <v>92.7</v>
      </c>
      <c r="BJ8" s="70">
        <v>92.5</v>
      </c>
      <c r="BK8" s="70">
        <v>106.1</v>
      </c>
      <c r="BL8" s="70">
        <v>103.3</v>
      </c>
      <c r="BM8" s="70">
        <v>96.1</v>
      </c>
      <c r="BN8" s="70">
        <v>87.1</v>
      </c>
      <c r="BO8" s="70">
        <v>82.2</v>
      </c>
      <c r="BP8" s="70">
        <v>83.9</v>
      </c>
      <c r="BQ8" s="70">
        <v>86.3</v>
      </c>
      <c r="BR8" s="70">
        <v>87.2</v>
      </c>
      <c r="BS8" s="70">
        <v>90.4</v>
      </c>
      <c r="BT8" s="70">
        <v>91.4</v>
      </c>
      <c r="BU8" s="70">
        <v>92.3</v>
      </c>
      <c r="BV8" s="70">
        <v>93.9</v>
      </c>
      <c r="BW8" s="70">
        <v>85.3</v>
      </c>
      <c r="BX8" s="70">
        <v>90.3</v>
      </c>
      <c r="BY8" s="70">
        <v>98.5</v>
      </c>
      <c r="BZ8" s="70">
        <v>109.5</v>
      </c>
      <c r="CA8" s="70">
        <v>111.3</v>
      </c>
      <c r="CB8" s="70">
        <v>109.7</v>
      </c>
      <c r="CC8" s="70">
        <v>107.7</v>
      </c>
      <c r="CD8" s="70">
        <v>106.5</v>
      </c>
      <c r="CE8" s="70">
        <v>104.3</v>
      </c>
      <c r="CF8" s="70">
        <v>102.8</v>
      </c>
      <c r="CG8" s="70">
        <v>102.8</v>
      </c>
      <c r="CH8" s="70">
        <v>102.3</v>
      </c>
      <c r="CI8" s="70">
        <v>102.9</v>
      </c>
      <c r="CJ8" s="70">
        <v>96.6</v>
      </c>
      <c r="CK8" s="70">
        <v>79.8</v>
      </c>
      <c r="CL8" s="70">
        <v>76.3</v>
      </c>
      <c r="CM8" s="70">
        <v>78.8</v>
      </c>
      <c r="CN8" s="70">
        <v>78.3</v>
      </c>
      <c r="CO8" s="70">
        <v>77.099999999999994</v>
      </c>
      <c r="CP8" s="70">
        <v>76.8</v>
      </c>
      <c r="CQ8" s="70">
        <v>76.099999999999994</v>
      </c>
      <c r="CR8" s="70">
        <v>75.3</v>
      </c>
      <c r="CS8" s="70">
        <v>74.400000000000006</v>
      </c>
      <c r="CT8" s="70">
        <v>74</v>
      </c>
      <c r="CU8" s="70">
        <v>78.8</v>
      </c>
      <c r="CV8" s="70">
        <v>82.9</v>
      </c>
      <c r="CW8" s="70">
        <v>99.6</v>
      </c>
      <c r="CX8" s="70">
        <v>100</v>
      </c>
      <c r="CY8" s="70">
        <v>101.2</v>
      </c>
      <c r="CZ8" s="70">
        <v>102.1</v>
      </c>
      <c r="DA8" s="70">
        <v>101.2</v>
      </c>
      <c r="DB8" s="70">
        <v>101.3</v>
      </c>
      <c r="DC8" s="70">
        <v>101.3</v>
      </c>
      <c r="DD8" s="70">
        <v>101.8</v>
      </c>
      <c r="DE8" s="70">
        <v>101.2</v>
      </c>
      <c r="DF8" s="70">
        <v>100.7</v>
      </c>
      <c r="DG8" s="70">
        <v>98.5</v>
      </c>
      <c r="DH8" s="70">
        <v>102.8</v>
      </c>
      <c r="DI8" s="70">
        <v>99.7</v>
      </c>
      <c r="DJ8" s="70">
        <v>103.9</v>
      </c>
      <c r="DK8" s="70">
        <v>104.9</v>
      </c>
      <c r="DL8" s="70">
        <v>103.6</v>
      </c>
      <c r="DM8" s="70">
        <v>106.4</v>
      </c>
      <c r="DN8" s="70">
        <v>107.4</v>
      </c>
      <c r="DO8" s="70">
        <v>108.6</v>
      </c>
      <c r="DP8" s="70">
        <v>110.3</v>
      </c>
      <c r="DQ8" s="70">
        <v>110.8</v>
      </c>
      <c r="DR8" s="70">
        <v>110.3</v>
      </c>
      <c r="DS8" s="70">
        <v>128.80000000000001</v>
      </c>
      <c r="DT8" s="70">
        <v>113.2</v>
      </c>
      <c r="DU8" s="70">
        <v>108.7</v>
      </c>
      <c r="DV8" s="70">
        <v>106.7</v>
      </c>
      <c r="DW8" s="70">
        <v>108.2</v>
      </c>
      <c r="DX8" s="70">
        <v>108</v>
      </c>
      <c r="DY8" s="70">
        <v>105.7</v>
      </c>
      <c r="DZ8" s="70">
        <v>105.4</v>
      </c>
      <c r="EA8" s="70">
        <v>104.6</v>
      </c>
      <c r="EB8" s="70">
        <v>103.1</v>
      </c>
      <c r="EC8" s="70">
        <v>101.4</v>
      </c>
      <c r="ED8" s="70">
        <v>100.6</v>
      </c>
    </row>
    <row r="9" spans="1:134" ht="30" customHeight="1" x14ac:dyDescent="0.3">
      <c r="A9" s="125"/>
      <c r="B9" s="53" t="str">
        <f>IF('0'!A1=1,"виготовлення виробів з деревини, виробництво паперу та поліграфічна діяльність","manufacture of products of wood, manufacture of paper and printing")</f>
        <v>виготовлення виробів з деревини, виробництво паперу та поліграфічна діяльність</v>
      </c>
      <c r="C9" s="70">
        <v>90.3</v>
      </c>
      <c r="D9" s="70">
        <v>88.9</v>
      </c>
      <c r="E9" s="70">
        <v>86.7</v>
      </c>
      <c r="F9" s="70">
        <v>84.9</v>
      </c>
      <c r="G9" s="70">
        <v>81</v>
      </c>
      <c r="H9" s="70">
        <v>79.5</v>
      </c>
      <c r="I9" s="70">
        <v>78.5</v>
      </c>
      <c r="J9" s="70">
        <v>77.5</v>
      </c>
      <c r="K9" s="70">
        <v>77.2</v>
      </c>
      <c r="L9" s="70">
        <v>77.2</v>
      </c>
      <c r="M9" s="70">
        <v>77.3</v>
      </c>
      <c r="N9" s="70">
        <v>77.400000000000006</v>
      </c>
      <c r="O9" s="70">
        <v>78.5</v>
      </c>
      <c r="P9" s="70">
        <v>83.2</v>
      </c>
      <c r="Q9" s="70">
        <v>85</v>
      </c>
      <c r="R9" s="70">
        <v>86.4</v>
      </c>
      <c r="S9" s="70">
        <v>91.2</v>
      </c>
      <c r="T9" s="70">
        <v>92.8</v>
      </c>
      <c r="U9" s="70">
        <v>94.1</v>
      </c>
      <c r="V9" s="70">
        <v>96.2</v>
      </c>
      <c r="W9" s="70">
        <v>97.6</v>
      </c>
      <c r="X9" s="70">
        <v>98.2</v>
      </c>
      <c r="Y9" s="70">
        <v>98.4</v>
      </c>
      <c r="Z9" s="70">
        <v>98.7</v>
      </c>
      <c r="AA9" s="70">
        <v>109.3</v>
      </c>
      <c r="AB9" s="70">
        <v>106.4</v>
      </c>
      <c r="AC9" s="70">
        <v>106.9</v>
      </c>
      <c r="AD9" s="70">
        <v>106.2</v>
      </c>
      <c r="AE9" s="70">
        <v>106.7</v>
      </c>
      <c r="AF9" s="70">
        <v>107.4</v>
      </c>
      <c r="AG9" s="70">
        <v>107.3</v>
      </c>
      <c r="AH9" s="70">
        <v>107.6</v>
      </c>
      <c r="AI9" s="70">
        <v>107.4</v>
      </c>
      <c r="AJ9" s="70">
        <v>107.8</v>
      </c>
      <c r="AK9" s="70">
        <v>108.3</v>
      </c>
      <c r="AL9" s="70">
        <v>108.8</v>
      </c>
      <c r="AM9" s="70">
        <v>118.1</v>
      </c>
      <c r="AN9" s="70">
        <v>116.3</v>
      </c>
      <c r="AO9" s="70">
        <v>113.5</v>
      </c>
      <c r="AP9" s="70">
        <v>112.6</v>
      </c>
      <c r="AQ9" s="70">
        <v>110.6</v>
      </c>
      <c r="AR9" s="70">
        <v>108.8</v>
      </c>
      <c r="AS9" s="70">
        <v>107.3</v>
      </c>
      <c r="AT9" s="70">
        <v>106.1</v>
      </c>
      <c r="AU9" s="70">
        <v>104.7</v>
      </c>
      <c r="AV9" s="70">
        <v>103.8</v>
      </c>
      <c r="AW9" s="70">
        <v>103</v>
      </c>
      <c r="AX9" s="70">
        <v>102.2</v>
      </c>
      <c r="AY9" s="70">
        <v>89.5</v>
      </c>
      <c r="AZ9" s="70">
        <v>88.4</v>
      </c>
      <c r="BA9" s="70">
        <v>89.6</v>
      </c>
      <c r="BB9" s="70">
        <v>90.8</v>
      </c>
      <c r="BC9" s="70">
        <v>92.2</v>
      </c>
      <c r="BD9" s="70">
        <v>91.5</v>
      </c>
      <c r="BE9" s="70">
        <v>92.7</v>
      </c>
      <c r="BF9" s="70">
        <v>92.7</v>
      </c>
      <c r="BG9" s="70">
        <v>93.2</v>
      </c>
      <c r="BH9" s="70">
        <v>93.9</v>
      </c>
      <c r="BI9" s="70">
        <v>94.4</v>
      </c>
      <c r="BJ9" s="70">
        <v>94.8</v>
      </c>
      <c r="BK9" s="70">
        <v>102.1</v>
      </c>
      <c r="BL9" s="70">
        <v>103.9</v>
      </c>
      <c r="BM9" s="70">
        <v>100.8</v>
      </c>
      <c r="BN9" s="70">
        <v>95.1</v>
      </c>
      <c r="BO9" s="70">
        <v>91.2</v>
      </c>
      <c r="BP9" s="70">
        <v>91.5</v>
      </c>
      <c r="BQ9" s="70">
        <v>92</v>
      </c>
      <c r="BR9" s="70">
        <v>93</v>
      </c>
      <c r="BS9" s="70">
        <v>94.8</v>
      </c>
      <c r="BT9" s="70">
        <v>95.7</v>
      </c>
      <c r="BU9" s="70">
        <v>96.6</v>
      </c>
      <c r="BV9" s="70">
        <v>97.1</v>
      </c>
      <c r="BW9" s="70">
        <v>94.7</v>
      </c>
      <c r="BX9" s="70">
        <v>94.3</v>
      </c>
      <c r="BY9" s="70">
        <v>98.9</v>
      </c>
      <c r="BZ9" s="70">
        <v>106.2</v>
      </c>
      <c r="CA9" s="70">
        <v>109.3</v>
      </c>
      <c r="CB9" s="70">
        <v>110.3</v>
      </c>
      <c r="CC9" s="70">
        <v>109.3</v>
      </c>
      <c r="CD9" s="70">
        <v>109</v>
      </c>
      <c r="CE9" s="70">
        <v>107.9</v>
      </c>
      <c r="CF9" s="70">
        <v>106.7</v>
      </c>
      <c r="CG9" s="70">
        <v>106</v>
      </c>
      <c r="CH9" s="70">
        <v>105.6</v>
      </c>
      <c r="CI9" s="70">
        <v>108.7</v>
      </c>
      <c r="CJ9" s="70">
        <v>96.6</v>
      </c>
      <c r="CK9" s="70">
        <v>70.599999999999994</v>
      </c>
      <c r="CL9" s="70">
        <v>63.6</v>
      </c>
      <c r="CM9" s="70">
        <v>63.2</v>
      </c>
      <c r="CN9" s="70">
        <v>64</v>
      </c>
      <c r="CO9" s="70">
        <v>64.099999999999994</v>
      </c>
      <c r="CP9" s="70">
        <v>64.2</v>
      </c>
      <c r="CQ9" s="70">
        <v>64.5</v>
      </c>
      <c r="CR9" s="70">
        <v>64.400000000000006</v>
      </c>
      <c r="CS9" s="70">
        <v>64</v>
      </c>
      <c r="CT9" s="70">
        <v>63.9</v>
      </c>
      <c r="CU9" s="70">
        <v>64.8</v>
      </c>
      <c r="CV9" s="70">
        <v>72.5</v>
      </c>
      <c r="CW9" s="70">
        <v>96.9</v>
      </c>
      <c r="CX9" s="70">
        <v>105.1</v>
      </c>
      <c r="CY9" s="70">
        <v>106.8</v>
      </c>
      <c r="CZ9" s="70">
        <v>104.8</v>
      </c>
      <c r="DA9" s="70">
        <v>104.3</v>
      </c>
      <c r="DB9" s="70">
        <v>104</v>
      </c>
      <c r="DC9" s="70">
        <v>103.6</v>
      </c>
      <c r="DD9" s="70">
        <v>104.3</v>
      </c>
      <c r="DE9" s="70">
        <v>105</v>
      </c>
      <c r="DF9" s="70">
        <v>104.8</v>
      </c>
      <c r="DG9" s="70">
        <v>109.8</v>
      </c>
      <c r="DH9" s="70">
        <v>105.6</v>
      </c>
      <c r="DI9" s="70">
        <v>102.4</v>
      </c>
      <c r="DJ9" s="70">
        <v>104.7</v>
      </c>
      <c r="DK9" s="70">
        <v>104</v>
      </c>
      <c r="DL9" s="70">
        <v>103</v>
      </c>
      <c r="DM9" s="70">
        <v>102.2</v>
      </c>
      <c r="DN9" s="70">
        <v>100.9</v>
      </c>
      <c r="DO9" s="70">
        <v>100</v>
      </c>
      <c r="DP9" s="70">
        <v>99.9</v>
      </c>
      <c r="DQ9" s="70">
        <v>99.9</v>
      </c>
      <c r="DR9" s="70">
        <v>100.2</v>
      </c>
      <c r="DS9" s="70">
        <v>100.2</v>
      </c>
      <c r="DT9" s="70">
        <v>99.9</v>
      </c>
      <c r="DU9" s="70">
        <v>101</v>
      </c>
      <c r="DV9" s="70">
        <v>98.8</v>
      </c>
      <c r="DW9" s="70">
        <v>99.2</v>
      </c>
      <c r="DX9" s="70">
        <v>100.1</v>
      </c>
      <c r="DY9" s="70">
        <v>101.4</v>
      </c>
      <c r="DZ9" s="70">
        <v>101.9</v>
      </c>
      <c r="EA9" s="70">
        <v>102.2</v>
      </c>
      <c r="EB9" s="70">
        <v>102</v>
      </c>
      <c r="EC9" s="70">
        <v>101.1</v>
      </c>
      <c r="ED9" s="70">
        <v>100.9</v>
      </c>
    </row>
    <row r="10" spans="1:134" ht="30" customHeight="1" x14ac:dyDescent="0.3">
      <c r="A10" s="125"/>
      <c r="B10" s="53" t="str">
        <f>IF('0'!A1=1,"виробництво коксу та продуктів нафтоперероблення","manufacture of coke and refined petroleum products")</f>
        <v>виробництво коксу та продуктів нафтоперероблення</v>
      </c>
      <c r="C10" s="70">
        <v>63.3</v>
      </c>
      <c r="D10" s="70">
        <v>61.4</v>
      </c>
      <c r="E10" s="70">
        <v>64.400000000000006</v>
      </c>
      <c r="F10" s="70">
        <v>66</v>
      </c>
      <c r="G10" s="70">
        <v>67.400000000000006</v>
      </c>
      <c r="H10" s="70">
        <v>68.5</v>
      </c>
      <c r="I10" s="70">
        <v>70.400000000000006</v>
      </c>
      <c r="J10" s="70">
        <v>73.8</v>
      </c>
      <c r="K10" s="70">
        <v>76.8</v>
      </c>
      <c r="L10" s="70">
        <v>79</v>
      </c>
      <c r="M10" s="70">
        <v>81</v>
      </c>
      <c r="N10" s="70">
        <v>82.7</v>
      </c>
      <c r="O10" s="70">
        <v>101.3</v>
      </c>
      <c r="P10" s="70">
        <v>111.8</v>
      </c>
      <c r="Q10" s="70">
        <v>111.5</v>
      </c>
      <c r="R10" s="70">
        <v>112.1</v>
      </c>
      <c r="S10" s="70">
        <v>111.9</v>
      </c>
      <c r="T10" s="70">
        <v>110.6</v>
      </c>
      <c r="U10" s="70">
        <v>110.2</v>
      </c>
      <c r="V10" s="70">
        <v>109.9</v>
      </c>
      <c r="W10" s="70">
        <v>108.9</v>
      </c>
      <c r="X10" s="70">
        <v>107.4</v>
      </c>
      <c r="Y10" s="70">
        <v>106.6</v>
      </c>
      <c r="Z10" s="70">
        <v>106.8</v>
      </c>
      <c r="AA10" s="70">
        <v>91.7</v>
      </c>
      <c r="AB10" s="70">
        <v>89.7</v>
      </c>
      <c r="AC10" s="70">
        <v>88.3</v>
      </c>
      <c r="AD10" s="70">
        <v>88.4</v>
      </c>
      <c r="AE10" s="70">
        <v>88.4</v>
      </c>
      <c r="AF10" s="70">
        <v>90.1</v>
      </c>
      <c r="AG10" s="70">
        <v>91.4</v>
      </c>
      <c r="AH10" s="70">
        <v>92.3</v>
      </c>
      <c r="AI10" s="70">
        <v>92.7</v>
      </c>
      <c r="AJ10" s="70">
        <v>93.7</v>
      </c>
      <c r="AK10" s="70">
        <v>93.5</v>
      </c>
      <c r="AL10" s="70">
        <v>93.4</v>
      </c>
      <c r="AM10" s="70">
        <v>100.5</v>
      </c>
      <c r="AN10" s="70">
        <v>103.6</v>
      </c>
      <c r="AO10" s="70">
        <v>104.8</v>
      </c>
      <c r="AP10" s="70">
        <v>105.9</v>
      </c>
      <c r="AQ10" s="70">
        <v>105.3</v>
      </c>
      <c r="AR10" s="70">
        <v>105.2</v>
      </c>
      <c r="AS10" s="70">
        <v>104.7</v>
      </c>
      <c r="AT10" s="70">
        <v>104.7</v>
      </c>
      <c r="AU10" s="70">
        <v>105.3</v>
      </c>
      <c r="AV10" s="70">
        <v>105.8</v>
      </c>
      <c r="AW10" s="70">
        <v>106.3</v>
      </c>
      <c r="AX10" s="70">
        <v>106.8</v>
      </c>
      <c r="AY10" s="70">
        <v>101.8</v>
      </c>
      <c r="AZ10" s="70">
        <v>100.7</v>
      </c>
      <c r="BA10" s="70">
        <v>101.8</v>
      </c>
      <c r="BB10" s="70">
        <v>101.4</v>
      </c>
      <c r="BC10" s="70">
        <v>103.3</v>
      </c>
      <c r="BD10" s="70">
        <v>101.1</v>
      </c>
      <c r="BE10" s="70">
        <v>100.2</v>
      </c>
      <c r="BF10" s="70">
        <v>100</v>
      </c>
      <c r="BG10" s="70">
        <v>99.9</v>
      </c>
      <c r="BH10" s="70">
        <v>101.1</v>
      </c>
      <c r="BI10" s="70">
        <v>102.5</v>
      </c>
      <c r="BJ10" s="70">
        <v>103.1</v>
      </c>
      <c r="BK10" s="70">
        <v>103.8</v>
      </c>
      <c r="BL10" s="70">
        <v>103</v>
      </c>
      <c r="BM10" s="70">
        <v>100.8</v>
      </c>
      <c r="BN10" s="70">
        <v>100.4</v>
      </c>
      <c r="BO10" s="70">
        <v>100.1</v>
      </c>
      <c r="BP10" s="70">
        <v>101.3</v>
      </c>
      <c r="BQ10" s="70">
        <v>99.7</v>
      </c>
      <c r="BR10" s="70">
        <v>100.4</v>
      </c>
      <c r="BS10" s="70">
        <v>99.5</v>
      </c>
      <c r="BT10" s="70">
        <v>98.1</v>
      </c>
      <c r="BU10" s="70">
        <v>97.3</v>
      </c>
      <c r="BV10" s="70">
        <v>98</v>
      </c>
      <c r="BW10" s="70">
        <v>84.1</v>
      </c>
      <c r="BX10" s="70">
        <v>90.8</v>
      </c>
      <c r="BY10" s="70">
        <v>92.9</v>
      </c>
      <c r="BZ10" s="70">
        <v>94.8</v>
      </c>
      <c r="CA10" s="70">
        <v>95.8</v>
      </c>
      <c r="CB10" s="70">
        <v>97.6</v>
      </c>
      <c r="CC10" s="70">
        <v>102.8</v>
      </c>
      <c r="CD10" s="70">
        <v>106.7</v>
      </c>
      <c r="CE10" s="70">
        <v>107.5</v>
      </c>
      <c r="CF10" s="70">
        <v>108.3</v>
      </c>
      <c r="CG10" s="70">
        <v>107.2</v>
      </c>
      <c r="CH10" s="70">
        <v>105.4</v>
      </c>
      <c r="CI10" s="70">
        <v>123.2</v>
      </c>
      <c r="CJ10" s="70">
        <v>110.8</v>
      </c>
      <c r="CK10" s="70">
        <v>87.6</v>
      </c>
      <c r="CL10" s="70">
        <v>69.400000000000006</v>
      </c>
      <c r="CM10" s="70">
        <v>58.7</v>
      </c>
      <c r="CN10" s="70">
        <v>52</v>
      </c>
      <c r="CO10" s="70">
        <v>45.4</v>
      </c>
      <c r="CP10" s="70">
        <v>40.4</v>
      </c>
      <c r="CQ10" s="70">
        <v>38</v>
      </c>
      <c r="CR10" s="70">
        <v>35.9</v>
      </c>
      <c r="CS10" s="70">
        <v>34.6</v>
      </c>
      <c r="CT10" s="70">
        <v>33.4</v>
      </c>
      <c r="CU10" s="70">
        <v>21</v>
      </c>
      <c r="CV10" s="70">
        <v>22.1</v>
      </c>
      <c r="CW10" s="70">
        <v>29</v>
      </c>
      <c r="CX10" s="70">
        <v>36.6</v>
      </c>
      <c r="CY10" s="70">
        <v>43.5</v>
      </c>
      <c r="CZ10" s="70">
        <v>48.4</v>
      </c>
      <c r="DA10" s="70">
        <v>53.4</v>
      </c>
      <c r="DB10" s="70">
        <v>57.3</v>
      </c>
      <c r="DC10" s="70">
        <v>60.7</v>
      </c>
      <c r="DD10" s="70">
        <v>63.6</v>
      </c>
      <c r="DE10" s="70">
        <v>66.2</v>
      </c>
      <c r="DF10" s="70">
        <v>68.599999999999994</v>
      </c>
      <c r="DG10" s="70">
        <v>106.9</v>
      </c>
      <c r="DH10" s="70">
        <v>107</v>
      </c>
      <c r="DI10" s="70">
        <v>103.3</v>
      </c>
      <c r="DJ10" s="70">
        <v>101.6</v>
      </c>
      <c r="DK10" s="70">
        <v>99.7</v>
      </c>
      <c r="DL10" s="70">
        <v>100.3</v>
      </c>
      <c r="DM10" s="70">
        <v>99</v>
      </c>
      <c r="DN10" s="70">
        <v>98.8</v>
      </c>
      <c r="DO10" s="70">
        <v>99.1</v>
      </c>
      <c r="DP10" s="70">
        <v>99.1</v>
      </c>
      <c r="DQ10" s="70">
        <v>99.5</v>
      </c>
      <c r="DR10" s="70">
        <v>100.2</v>
      </c>
      <c r="DS10" s="70">
        <v>81.900000000000006</v>
      </c>
      <c r="DT10" s="70">
        <v>98.2</v>
      </c>
      <c r="DU10" s="70">
        <v>93.7</v>
      </c>
      <c r="DV10" s="70">
        <v>90.2</v>
      </c>
      <c r="DW10" s="70">
        <v>92</v>
      </c>
      <c r="DX10" s="70">
        <v>92.4</v>
      </c>
      <c r="DY10" s="70">
        <v>93.7</v>
      </c>
      <c r="DZ10" s="70">
        <v>94.5</v>
      </c>
      <c r="EA10" s="70">
        <v>96.8</v>
      </c>
      <c r="EB10" s="70">
        <v>97.3</v>
      </c>
      <c r="EC10" s="70">
        <v>96.2</v>
      </c>
      <c r="ED10" s="70">
        <v>94.9</v>
      </c>
    </row>
    <row r="11" spans="1:134" ht="30" customHeight="1" x14ac:dyDescent="0.3">
      <c r="A11" s="125"/>
      <c r="B11" s="53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C11" s="70">
        <v>82.5</v>
      </c>
      <c r="D11" s="70">
        <v>83</v>
      </c>
      <c r="E11" s="70">
        <v>84.3</v>
      </c>
      <c r="F11" s="70">
        <v>83.4</v>
      </c>
      <c r="G11" s="70">
        <v>82.5</v>
      </c>
      <c r="H11" s="70">
        <v>81.400000000000006</v>
      </c>
      <c r="I11" s="70">
        <v>81.3</v>
      </c>
      <c r="J11" s="70">
        <v>80.599999999999994</v>
      </c>
      <c r="K11" s="70">
        <v>79.400000000000006</v>
      </c>
      <c r="L11" s="70">
        <v>80.2</v>
      </c>
      <c r="M11" s="70">
        <v>80.8</v>
      </c>
      <c r="N11" s="70">
        <v>81.900000000000006</v>
      </c>
      <c r="O11" s="70">
        <v>84.1</v>
      </c>
      <c r="P11" s="70">
        <v>85.6</v>
      </c>
      <c r="Q11" s="70">
        <v>89.9</v>
      </c>
      <c r="R11" s="70">
        <v>91.4</v>
      </c>
      <c r="S11" s="70">
        <v>93.9</v>
      </c>
      <c r="T11" s="70">
        <v>98.8</v>
      </c>
      <c r="U11" s="70">
        <v>101.7</v>
      </c>
      <c r="V11" s="70">
        <v>103.1</v>
      </c>
      <c r="W11" s="70">
        <v>105.8</v>
      </c>
      <c r="X11" s="70">
        <v>105.8</v>
      </c>
      <c r="Y11" s="70">
        <v>105.1</v>
      </c>
      <c r="Z11" s="70">
        <v>103.2</v>
      </c>
      <c r="AA11" s="70">
        <v>100</v>
      </c>
      <c r="AB11" s="70">
        <v>100</v>
      </c>
      <c r="AC11" s="70">
        <v>94.8</v>
      </c>
      <c r="AD11" s="70">
        <v>95</v>
      </c>
      <c r="AE11" s="70">
        <v>95.7</v>
      </c>
      <c r="AF11" s="70">
        <v>96</v>
      </c>
      <c r="AG11" s="70">
        <v>97.6</v>
      </c>
      <c r="AH11" s="70">
        <v>99.7</v>
      </c>
      <c r="AI11" s="70">
        <v>100.2</v>
      </c>
      <c r="AJ11" s="70">
        <v>100.8</v>
      </c>
      <c r="AK11" s="70">
        <v>101.9</v>
      </c>
      <c r="AL11" s="70">
        <v>102.3</v>
      </c>
      <c r="AM11" s="70">
        <v>129.19999999999999</v>
      </c>
      <c r="AN11" s="70">
        <v>124.4</v>
      </c>
      <c r="AO11" s="70">
        <v>125.1</v>
      </c>
      <c r="AP11" s="70">
        <v>126.3</v>
      </c>
      <c r="AQ11" s="70">
        <v>125.3</v>
      </c>
      <c r="AR11" s="70">
        <v>123.6</v>
      </c>
      <c r="AS11" s="70">
        <v>120.9</v>
      </c>
      <c r="AT11" s="70">
        <v>119.5</v>
      </c>
      <c r="AU11" s="70">
        <v>118</v>
      </c>
      <c r="AV11" s="70">
        <v>116.8</v>
      </c>
      <c r="AW11" s="70">
        <v>115.5</v>
      </c>
      <c r="AX11" s="70">
        <v>115.3</v>
      </c>
      <c r="AY11" s="70">
        <v>85.6</v>
      </c>
      <c r="AZ11" s="70">
        <v>82.8</v>
      </c>
      <c r="BA11" s="70">
        <v>92.4</v>
      </c>
      <c r="BB11" s="70">
        <v>97.5</v>
      </c>
      <c r="BC11" s="70">
        <v>101.8</v>
      </c>
      <c r="BD11" s="70">
        <v>105</v>
      </c>
      <c r="BE11" s="70">
        <v>105.5</v>
      </c>
      <c r="BF11" s="70">
        <v>107</v>
      </c>
      <c r="BG11" s="70">
        <v>108.9</v>
      </c>
      <c r="BH11" s="70">
        <v>110.2</v>
      </c>
      <c r="BI11" s="70">
        <v>111.7</v>
      </c>
      <c r="BJ11" s="70">
        <v>112.9</v>
      </c>
      <c r="BK11" s="70">
        <v>125.8</v>
      </c>
      <c r="BL11" s="70">
        <v>125</v>
      </c>
      <c r="BM11" s="70">
        <v>116.7</v>
      </c>
      <c r="BN11" s="70">
        <v>114.4</v>
      </c>
      <c r="BO11" s="70">
        <v>110</v>
      </c>
      <c r="BP11" s="70">
        <v>108.5</v>
      </c>
      <c r="BQ11" s="70">
        <v>109.5</v>
      </c>
      <c r="BR11" s="70">
        <v>108.3</v>
      </c>
      <c r="BS11" s="70">
        <v>107.9</v>
      </c>
      <c r="BT11" s="70">
        <v>107.3</v>
      </c>
      <c r="BU11" s="70">
        <v>105.3</v>
      </c>
      <c r="BV11" s="70">
        <v>105.1</v>
      </c>
      <c r="BW11" s="70">
        <v>112.4</v>
      </c>
      <c r="BX11" s="70">
        <v>113.6</v>
      </c>
      <c r="BY11" s="70">
        <v>111.5</v>
      </c>
      <c r="BZ11" s="70">
        <v>111.1</v>
      </c>
      <c r="CA11" s="70">
        <v>110.7</v>
      </c>
      <c r="CB11" s="70">
        <v>107.8</v>
      </c>
      <c r="CC11" s="70">
        <v>105.8</v>
      </c>
      <c r="CD11" s="70">
        <v>104.4</v>
      </c>
      <c r="CE11" s="70">
        <v>102.7</v>
      </c>
      <c r="CF11" s="70">
        <v>101</v>
      </c>
      <c r="CG11" s="70">
        <v>101.6</v>
      </c>
      <c r="CH11" s="70">
        <v>99.9</v>
      </c>
      <c r="CI11" s="70">
        <v>78.3</v>
      </c>
      <c r="CJ11" s="70">
        <v>69.3</v>
      </c>
      <c r="CK11" s="70">
        <v>49.6</v>
      </c>
      <c r="CL11" s="70">
        <v>44.6</v>
      </c>
      <c r="CM11" s="70">
        <v>42.7</v>
      </c>
      <c r="CN11" s="70">
        <v>41.8</v>
      </c>
      <c r="CO11" s="70">
        <v>40</v>
      </c>
      <c r="CP11" s="70">
        <v>38.700000000000003</v>
      </c>
      <c r="CQ11" s="70">
        <v>38.4</v>
      </c>
      <c r="CR11" s="70">
        <v>38.200000000000003</v>
      </c>
      <c r="CS11" s="70">
        <v>38.200000000000003</v>
      </c>
      <c r="CT11" s="70">
        <v>38.200000000000003</v>
      </c>
      <c r="CU11" s="70">
        <v>40.200000000000003</v>
      </c>
      <c r="CV11" s="70">
        <v>48.1</v>
      </c>
      <c r="CW11" s="70">
        <v>74.599999999999994</v>
      </c>
      <c r="CX11" s="70">
        <v>84.9</v>
      </c>
      <c r="CY11" s="70">
        <v>93.4</v>
      </c>
      <c r="CZ11" s="70">
        <v>97.9</v>
      </c>
      <c r="DA11" s="70">
        <v>104.6</v>
      </c>
      <c r="DB11" s="70">
        <v>111.9</v>
      </c>
      <c r="DC11" s="70">
        <v>114.4</v>
      </c>
      <c r="DD11" s="70">
        <v>117</v>
      </c>
      <c r="DE11" s="70">
        <v>116.9</v>
      </c>
      <c r="DF11" s="70">
        <v>117.7</v>
      </c>
      <c r="DG11" s="70">
        <v>131.19999999999999</v>
      </c>
      <c r="DH11" s="70">
        <v>123.6</v>
      </c>
      <c r="DI11" s="70">
        <v>112.9</v>
      </c>
      <c r="DJ11" s="70">
        <v>112</v>
      </c>
      <c r="DK11" s="70">
        <v>105.7</v>
      </c>
      <c r="DL11" s="70">
        <v>104</v>
      </c>
      <c r="DM11" s="70">
        <v>100.8</v>
      </c>
      <c r="DN11" s="70">
        <v>97.4</v>
      </c>
      <c r="DO11" s="70">
        <v>95.6</v>
      </c>
      <c r="DP11" s="70">
        <v>95</v>
      </c>
      <c r="DQ11" s="70">
        <v>95.1</v>
      </c>
      <c r="DR11" s="70">
        <v>95.7</v>
      </c>
      <c r="DS11" s="70">
        <v>105.5</v>
      </c>
      <c r="DT11" s="70">
        <v>104.5</v>
      </c>
      <c r="DU11" s="70">
        <v>102.6</v>
      </c>
      <c r="DV11" s="70">
        <v>99.8</v>
      </c>
      <c r="DW11" s="70">
        <v>100</v>
      </c>
      <c r="DX11" s="70">
        <v>100.7</v>
      </c>
      <c r="DY11" s="70">
        <v>100.9</v>
      </c>
      <c r="DZ11" s="70">
        <v>99.6</v>
      </c>
      <c r="EA11" s="70">
        <v>100.5</v>
      </c>
      <c r="EB11" s="70">
        <v>100.9</v>
      </c>
      <c r="EC11" s="70">
        <v>100.5</v>
      </c>
      <c r="ED11" s="70">
        <v>100</v>
      </c>
    </row>
    <row r="12" spans="1:134" ht="30" customHeight="1" x14ac:dyDescent="0.3">
      <c r="A12" s="125"/>
      <c r="B12" s="53" t="str">
        <f>IF('0'!A1=1,"виробництво основних фармацевтичних продуктів і фармацевтичних препаратів","manufacture of basic pharmaceutical products and pharmaceutical preparations")</f>
        <v>виробництво основних фармацевтичних продуктів і фармацевтичних препаратів</v>
      </c>
      <c r="C12" s="70">
        <v>71.2</v>
      </c>
      <c r="D12" s="70">
        <v>77.900000000000006</v>
      </c>
      <c r="E12" s="70">
        <v>81.099999999999994</v>
      </c>
      <c r="F12" s="70">
        <v>83.7</v>
      </c>
      <c r="G12" s="70">
        <v>89.1</v>
      </c>
      <c r="H12" s="70">
        <v>87.2</v>
      </c>
      <c r="I12" s="70">
        <v>84.2</v>
      </c>
      <c r="J12" s="70">
        <v>83.7</v>
      </c>
      <c r="K12" s="70">
        <v>83.7</v>
      </c>
      <c r="L12" s="70">
        <v>85.8</v>
      </c>
      <c r="M12" s="70">
        <v>87.7</v>
      </c>
      <c r="N12" s="70">
        <v>91.9</v>
      </c>
      <c r="O12" s="70">
        <v>102.9</v>
      </c>
      <c r="P12" s="70">
        <v>119.7</v>
      </c>
      <c r="Q12" s="70">
        <v>114.9</v>
      </c>
      <c r="R12" s="70">
        <v>115.9</v>
      </c>
      <c r="S12" s="70">
        <v>114.2</v>
      </c>
      <c r="T12" s="70">
        <v>113.2</v>
      </c>
      <c r="U12" s="70">
        <v>112.5</v>
      </c>
      <c r="V12" s="70">
        <v>112.6</v>
      </c>
      <c r="W12" s="70">
        <v>112.8</v>
      </c>
      <c r="X12" s="70">
        <v>111.9</v>
      </c>
      <c r="Y12" s="70">
        <v>111.1</v>
      </c>
      <c r="Z12" s="70">
        <v>110.4</v>
      </c>
      <c r="AA12" s="70">
        <v>97.6</v>
      </c>
      <c r="AB12" s="70">
        <v>92.1</v>
      </c>
      <c r="AC12" s="70">
        <v>93</v>
      </c>
      <c r="AD12" s="70">
        <v>91.4</v>
      </c>
      <c r="AE12" s="70">
        <v>97</v>
      </c>
      <c r="AF12" s="70">
        <v>100.6</v>
      </c>
      <c r="AG12" s="70">
        <v>101.7</v>
      </c>
      <c r="AH12" s="70">
        <v>101.7</v>
      </c>
      <c r="AI12" s="70">
        <v>102.2</v>
      </c>
      <c r="AJ12" s="70">
        <v>102.5</v>
      </c>
      <c r="AK12" s="70">
        <v>103.6</v>
      </c>
      <c r="AL12" s="70">
        <v>103.6</v>
      </c>
      <c r="AM12" s="70">
        <v>105.6</v>
      </c>
      <c r="AN12" s="70">
        <v>100.6</v>
      </c>
      <c r="AO12" s="70">
        <v>98.5</v>
      </c>
      <c r="AP12" s="70">
        <v>96.9</v>
      </c>
      <c r="AQ12" s="70">
        <v>94.5</v>
      </c>
      <c r="AR12" s="70">
        <v>93.3</v>
      </c>
      <c r="AS12" s="70">
        <v>93.8</v>
      </c>
      <c r="AT12" s="70">
        <v>93.3</v>
      </c>
      <c r="AU12" s="70">
        <v>93.7</v>
      </c>
      <c r="AV12" s="70">
        <v>94.8</v>
      </c>
      <c r="AW12" s="70">
        <v>95.3</v>
      </c>
      <c r="AX12" s="70">
        <v>95</v>
      </c>
      <c r="AY12" s="70">
        <v>107</v>
      </c>
      <c r="AZ12" s="70">
        <v>111.3</v>
      </c>
      <c r="BA12" s="70">
        <v>108.4</v>
      </c>
      <c r="BB12" s="70">
        <v>111.3</v>
      </c>
      <c r="BC12" s="70">
        <v>109.5</v>
      </c>
      <c r="BD12" s="70">
        <v>108</v>
      </c>
      <c r="BE12" s="70">
        <v>107</v>
      </c>
      <c r="BF12" s="70">
        <v>105.1</v>
      </c>
      <c r="BG12" s="70">
        <v>104.9</v>
      </c>
      <c r="BH12" s="70">
        <v>104.3</v>
      </c>
      <c r="BI12" s="70">
        <v>103.8</v>
      </c>
      <c r="BJ12" s="70">
        <v>103.7</v>
      </c>
      <c r="BK12" s="70">
        <v>86.1</v>
      </c>
      <c r="BL12" s="70">
        <v>93.2</v>
      </c>
      <c r="BM12" s="70">
        <v>102.5</v>
      </c>
      <c r="BN12" s="70">
        <v>106.1</v>
      </c>
      <c r="BO12" s="70">
        <v>106.7</v>
      </c>
      <c r="BP12" s="70">
        <v>104.4</v>
      </c>
      <c r="BQ12" s="70">
        <v>100.9</v>
      </c>
      <c r="BR12" s="70">
        <v>102.2</v>
      </c>
      <c r="BS12" s="70">
        <v>101.4</v>
      </c>
      <c r="BT12" s="70">
        <v>101</v>
      </c>
      <c r="BU12" s="70">
        <v>100.9</v>
      </c>
      <c r="BV12" s="70">
        <v>103</v>
      </c>
      <c r="BW12" s="70">
        <v>121.5</v>
      </c>
      <c r="BX12" s="70">
        <v>109.7</v>
      </c>
      <c r="BY12" s="70">
        <v>98.8</v>
      </c>
      <c r="BZ12" s="70">
        <v>96.2</v>
      </c>
      <c r="CA12" s="70">
        <v>94.6</v>
      </c>
      <c r="CB12" s="70">
        <v>96.6</v>
      </c>
      <c r="CC12" s="70">
        <v>98.6</v>
      </c>
      <c r="CD12" s="70">
        <v>95.1</v>
      </c>
      <c r="CE12" s="70">
        <v>96.2</v>
      </c>
      <c r="CF12" s="70">
        <v>96.5</v>
      </c>
      <c r="CG12" s="70">
        <v>98.4</v>
      </c>
      <c r="CH12" s="70">
        <v>97.4</v>
      </c>
      <c r="CI12" s="70">
        <v>112</v>
      </c>
      <c r="CJ12" s="70">
        <v>91.9</v>
      </c>
      <c r="CK12" s="70">
        <v>83.6</v>
      </c>
      <c r="CL12" s="70">
        <v>81.900000000000006</v>
      </c>
      <c r="CM12" s="70">
        <v>77.099999999999994</v>
      </c>
      <c r="CN12" s="70">
        <v>73.900000000000006</v>
      </c>
      <c r="CO12" s="70">
        <v>74.3</v>
      </c>
      <c r="CP12" s="70">
        <v>74.900000000000006</v>
      </c>
      <c r="CQ12" s="70">
        <v>73.400000000000006</v>
      </c>
      <c r="CR12" s="70">
        <v>73.099999999999994</v>
      </c>
      <c r="CS12" s="70">
        <v>71.2</v>
      </c>
      <c r="CT12" s="70">
        <v>70.2</v>
      </c>
      <c r="CU12" s="70">
        <v>46</v>
      </c>
      <c r="CV12" s="70">
        <v>63.6</v>
      </c>
      <c r="CW12" s="70">
        <v>76.3</v>
      </c>
      <c r="CX12" s="70">
        <v>80.2</v>
      </c>
      <c r="CY12" s="70">
        <v>86.6</v>
      </c>
      <c r="CZ12" s="70">
        <v>94.2</v>
      </c>
      <c r="DA12" s="70">
        <v>93.3</v>
      </c>
      <c r="DB12" s="70">
        <v>96.8</v>
      </c>
      <c r="DC12" s="70">
        <v>99.9</v>
      </c>
      <c r="DD12" s="70">
        <v>101.1</v>
      </c>
      <c r="DE12" s="70">
        <v>102.4</v>
      </c>
      <c r="DF12" s="70">
        <v>103.1</v>
      </c>
      <c r="DG12" s="70">
        <v>122.8</v>
      </c>
      <c r="DH12" s="70">
        <v>117.7</v>
      </c>
      <c r="DI12" s="70">
        <v>120.5</v>
      </c>
      <c r="DJ12" s="70">
        <v>116.3</v>
      </c>
      <c r="DK12" s="70">
        <v>115.7</v>
      </c>
      <c r="DL12" s="70">
        <v>109.8</v>
      </c>
      <c r="DM12" s="70">
        <v>111.2</v>
      </c>
      <c r="DN12" s="70">
        <v>109.9</v>
      </c>
      <c r="DO12" s="70">
        <v>108.9</v>
      </c>
      <c r="DP12" s="70">
        <v>107.4</v>
      </c>
      <c r="DQ12" s="70">
        <v>106.1</v>
      </c>
      <c r="DR12" s="70">
        <v>106.3</v>
      </c>
      <c r="DS12" s="70">
        <v>110.5</v>
      </c>
      <c r="DT12" s="70">
        <v>114.5</v>
      </c>
      <c r="DU12" s="70">
        <v>115.9</v>
      </c>
      <c r="DV12" s="70">
        <v>116.2</v>
      </c>
      <c r="DW12" s="70">
        <v>117.9</v>
      </c>
      <c r="DX12" s="70">
        <v>121.3</v>
      </c>
      <c r="DY12" s="70">
        <v>121.7</v>
      </c>
      <c r="DZ12" s="70">
        <v>122.5</v>
      </c>
      <c r="EA12" s="70">
        <v>121.1</v>
      </c>
      <c r="EB12" s="70">
        <v>121.6</v>
      </c>
      <c r="EC12" s="70">
        <v>121.4</v>
      </c>
      <c r="ED12" s="70">
        <v>118.9</v>
      </c>
    </row>
    <row r="13" spans="1:134" ht="30" customHeight="1" x14ac:dyDescent="0.3">
      <c r="A13" s="125"/>
      <c r="B13" s="53" t="str">
        <f>IF('0'!A1=1,"виробництво гумових і пластмасових виробів; іншої неметалевої мінеральної продукціі","manufacture of rubber and plastic products, manufacture of other non-metallic mineral products")</f>
        <v>виробництво гумових і пластмасових виробів; іншої неметалевої мінеральної продукціі</v>
      </c>
      <c r="C13" s="70">
        <v>92.4</v>
      </c>
      <c r="D13" s="70">
        <v>92.8</v>
      </c>
      <c r="E13" s="70">
        <v>93.3</v>
      </c>
      <c r="F13" s="70">
        <v>92.7</v>
      </c>
      <c r="G13" s="70">
        <v>92.8</v>
      </c>
      <c r="H13" s="70">
        <v>93.2</v>
      </c>
      <c r="I13" s="70">
        <v>93.6</v>
      </c>
      <c r="J13" s="70">
        <v>94</v>
      </c>
      <c r="K13" s="70">
        <v>94.4</v>
      </c>
      <c r="L13" s="70">
        <v>94.5</v>
      </c>
      <c r="M13" s="70">
        <v>94.6</v>
      </c>
      <c r="N13" s="70">
        <v>95</v>
      </c>
      <c r="O13" s="70">
        <v>100.1</v>
      </c>
      <c r="P13" s="70">
        <v>105.7</v>
      </c>
      <c r="Q13" s="70">
        <v>111.3</v>
      </c>
      <c r="R13" s="70">
        <v>113.3</v>
      </c>
      <c r="S13" s="70">
        <v>111.6</v>
      </c>
      <c r="T13" s="70">
        <v>110.9</v>
      </c>
      <c r="U13" s="70">
        <v>110.9</v>
      </c>
      <c r="V13" s="70">
        <v>111.1</v>
      </c>
      <c r="W13" s="70">
        <v>111.1</v>
      </c>
      <c r="X13" s="70">
        <v>110.5</v>
      </c>
      <c r="Y13" s="70">
        <v>110.7</v>
      </c>
      <c r="Z13" s="70">
        <v>111.1</v>
      </c>
      <c r="AA13" s="70">
        <v>115.7</v>
      </c>
      <c r="AB13" s="70">
        <v>107.7</v>
      </c>
      <c r="AC13" s="70">
        <v>107.7</v>
      </c>
      <c r="AD13" s="70">
        <v>105.4</v>
      </c>
      <c r="AE13" s="70">
        <v>105.9</v>
      </c>
      <c r="AF13" s="70">
        <v>106.3</v>
      </c>
      <c r="AG13" s="70">
        <v>105.9</v>
      </c>
      <c r="AH13" s="70">
        <v>105.8</v>
      </c>
      <c r="AI13" s="70">
        <v>105.6</v>
      </c>
      <c r="AJ13" s="70">
        <v>105.6</v>
      </c>
      <c r="AK13" s="70">
        <v>105.7</v>
      </c>
      <c r="AL13" s="70">
        <v>105.3</v>
      </c>
      <c r="AM13" s="70">
        <v>104</v>
      </c>
      <c r="AN13" s="70">
        <v>103.1</v>
      </c>
      <c r="AO13" s="70">
        <v>95.3</v>
      </c>
      <c r="AP13" s="70">
        <v>96.3</v>
      </c>
      <c r="AQ13" s="70">
        <v>99.3</v>
      </c>
      <c r="AR13" s="70">
        <v>100.4</v>
      </c>
      <c r="AS13" s="70">
        <v>100.8</v>
      </c>
      <c r="AT13" s="70">
        <v>101.2</v>
      </c>
      <c r="AU13" s="70">
        <v>101.1</v>
      </c>
      <c r="AV13" s="70">
        <v>101.6</v>
      </c>
      <c r="AW13" s="70">
        <v>101.4</v>
      </c>
      <c r="AX13" s="70">
        <v>100.8</v>
      </c>
      <c r="AY13" s="70">
        <v>104.4</v>
      </c>
      <c r="AZ13" s="70">
        <v>108.1</v>
      </c>
      <c r="BA13" s="70">
        <v>112.8</v>
      </c>
      <c r="BB13" s="70">
        <v>113.5</v>
      </c>
      <c r="BC13" s="70">
        <v>109.9</v>
      </c>
      <c r="BD13" s="70">
        <v>107.3</v>
      </c>
      <c r="BE13" s="70">
        <v>107.8</v>
      </c>
      <c r="BF13" s="70">
        <v>107.6</v>
      </c>
      <c r="BG13" s="70">
        <v>107.4</v>
      </c>
      <c r="BH13" s="70">
        <v>107.1</v>
      </c>
      <c r="BI13" s="70">
        <v>106.7</v>
      </c>
      <c r="BJ13" s="70">
        <v>106.7</v>
      </c>
      <c r="BK13" s="70">
        <v>95.3</v>
      </c>
      <c r="BL13" s="70">
        <v>97.2</v>
      </c>
      <c r="BM13" s="70">
        <v>97.2</v>
      </c>
      <c r="BN13" s="70">
        <v>90.9</v>
      </c>
      <c r="BO13" s="70">
        <v>89.5</v>
      </c>
      <c r="BP13" s="70">
        <v>91.3</v>
      </c>
      <c r="BQ13" s="70">
        <v>93</v>
      </c>
      <c r="BR13" s="70">
        <v>94.3</v>
      </c>
      <c r="BS13" s="70">
        <v>96.5</v>
      </c>
      <c r="BT13" s="70">
        <v>97.5</v>
      </c>
      <c r="BU13" s="70">
        <v>98.8</v>
      </c>
      <c r="BV13" s="70">
        <v>100.1</v>
      </c>
      <c r="BW13" s="70">
        <v>96</v>
      </c>
      <c r="BX13" s="70">
        <v>93.5</v>
      </c>
      <c r="BY13" s="70">
        <v>98.3</v>
      </c>
      <c r="BZ13" s="70">
        <v>110.1</v>
      </c>
      <c r="CA13" s="70">
        <v>113.4</v>
      </c>
      <c r="CB13" s="70">
        <v>115.2</v>
      </c>
      <c r="CC13" s="70">
        <v>114.8</v>
      </c>
      <c r="CD13" s="70">
        <v>114.7</v>
      </c>
      <c r="CE13" s="70">
        <v>113.1</v>
      </c>
      <c r="CF13" s="70">
        <v>111.7</v>
      </c>
      <c r="CG13" s="70">
        <v>110.7</v>
      </c>
      <c r="CH13" s="70">
        <v>109.8</v>
      </c>
      <c r="CI13" s="70">
        <v>110.5</v>
      </c>
      <c r="CJ13" s="70">
        <v>98.5</v>
      </c>
      <c r="CK13" s="70">
        <v>64.7</v>
      </c>
      <c r="CL13" s="70">
        <v>52.7</v>
      </c>
      <c r="CM13" s="70">
        <v>49.5</v>
      </c>
      <c r="CN13" s="70">
        <v>47.8</v>
      </c>
      <c r="CO13" s="70">
        <v>46</v>
      </c>
      <c r="CP13" s="70">
        <v>45.1</v>
      </c>
      <c r="CQ13" s="70">
        <v>44.6</v>
      </c>
      <c r="CR13" s="70">
        <v>44.3</v>
      </c>
      <c r="CS13" s="70">
        <v>43.9</v>
      </c>
      <c r="CT13" s="70">
        <v>43.7</v>
      </c>
      <c r="CU13" s="70">
        <v>48.7</v>
      </c>
      <c r="CV13" s="70">
        <v>54.4</v>
      </c>
      <c r="CW13" s="70">
        <v>82.3</v>
      </c>
      <c r="CX13" s="70">
        <v>96.2</v>
      </c>
      <c r="CY13" s="70">
        <v>104.7</v>
      </c>
      <c r="CZ13" s="70">
        <v>108.7</v>
      </c>
      <c r="DA13" s="70">
        <v>113.2</v>
      </c>
      <c r="DB13" s="70">
        <v>115.6</v>
      </c>
      <c r="DC13" s="70">
        <v>118.3</v>
      </c>
      <c r="DD13" s="70">
        <v>120.4</v>
      </c>
      <c r="DE13" s="70">
        <v>122.2</v>
      </c>
      <c r="DF13" s="70">
        <v>122.6</v>
      </c>
      <c r="DG13" s="70">
        <v>128</v>
      </c>
      <c r="DH13" s="70">
        <v>130.80000000000001</v>
      </c>
      <c r="DI13" s="70">
        <v>125.5</v>
      </c>
      <c r="DJ13" s="70">
        <v>126.8</v>
      </c>
      <c r="DK13" s="70">
        <v>121</v>
      </c>
      <c r="DL13" s="70">
        <v>115.5</v>
      </c>
      <c r="DM13" s="70">
        <v>111.4</v>
      </c>
      <c r="DN13" s="70">
        <v>108.5</v>
      </c>
      <c r="DO13" s="70">
        <v>106.3</v>
      </c>
      <c r="DP13" s="70">
        <v>105.5</v>
      </c>
      <c r="DQ13" s="70">
        <v>104.8</v>
      </c>
      <c r="DR13" s="70">
        <v>104.8</v>
      </c>
      <c r="DS13" s="70">
        <v>108.5</v>
      </c>
      <c r="DT13" s="70">
        <v>102.3</v>
      </c>
      <c r="DU13" s="70">
        <v>102.8</v>
      </c>
      <c r="DV13" s="70">
        <v>100.2</v>
      </c>
      <c r="DW13" s="70">
        <v>101.4</v>
      </c>
      <c r="DX13" s="70">
        <v>103.6</v>
      </c>
      <c r="DY13" s="70">
        <v>105</v>
      </c>
      <c r="DZ13" s="70">
        <v>105.9</v>
      </c>
      <c r="EA13" s="70">
        <v>107.8</v>
      </c>
      <c r="EB13" s="70">
        <v>107.1</v>
      </c>
      <c r="EC13" s="70">
        <v>106.8</v>
      </c>
      <c r="ED13" s="70">
        <v>107.7</v>
      </c>
    </row>
    <row r="14" spans="1:134" ht="30" customHeight="1" x14ac:dyDescent="0.3">
      <c r="A14" s="125"/>
      <c r="B14" s="53" t="str">
        <f>IF('0'!A1=1,"металургійне виробництво, виробництво готових металевих виробів, крім машин і устаткування","manufacture of basic metals, manufacture of fabricated metal products, except machinery and equipment")</f>
        <v>металургійне виробництво, виробництво готових металевих виробів, крім машин і устаткування</v>
      </c>
      <c r="C14" s="70">
        <v>79.099999999999994</v>
      </c>
      <c r="D14" s="70">
        <v>77.599999999999994</v>
      </c>
      <c r="E14" s="70">
        <v>76.3</v>
      </c>
      <c r="F14" s="70">
        <v>77</v>
      </c>
      <c r="G14" s="70">
        <v>77.599999999999994</v>
      </c>
      <c r="H14" s="70">
        <v>78.400000000000006</v>
      </c>
      <c r="I14" s="70">
        <v>79</v>
      </c>
      <c r="J14" s="70">
        <v>81.099999999999994</v>
      </c>
      <c r="K14" s="70">
        <v>83.2</v>
      </c>
      <c r="L14" s="70">
        <v>84.6</v>
      </c>
      <c r="M14" s="70">
        <v>85.6</v>
      </c>
      <c r="N14" s="70">
        <v>86.4</v>
      </c>
      <c r="O14" s="70">
        <v>100.6</v>
      </c>
      <c r="P14" s="70">
        <v>107.2</v>
      </c>
      <c r="Q14" s="70">
        <v>110.2</v>
      </c>
      <c r="R14" s="70">
        <v>111.6</v>
      </c>
      <c r="S14" s="70">
        <v>111.4</v>
      </c>
      <c r="T14" s="70">
        <v>109</v>
      </c>
      <c r="U14" s="70">
        <v>108.2</v>
      </c>
      <c r="V14" s="70">
        <v>107.3</v>
      </c>
      <c r="W14" s="70">
        <v>106.1</v>
      </c>
      <c r="X14" s="70">
        <v>105.4</v>
      </c>
      <c r="Y14" s="70">
        <v>105.2</v>
      </c>
      <c r="Z14" s="70">
        <v>105</v>
      </c>
      <c r="AA14" s="70">
        <v>105</v>
      </c>
      <c r="AB14" s="70">
        <v>98</v>
      </c>
      <c r="AC14" s="70">
        <v>96.3</v>
      </c>
      <c r="AD14" s="70">
        <v>93.5</v>
      </c>
      <c r="AE14" s="70">
        <v>92.3</v>
      </c>
      <c r="AF14" s="70">
        <v>93.1</v>
      </c>
      <c r="AG14" s="70">
        <v>93.5</v>
      </c>
      <c r="AH14" s="70">
        <v>94.5</v>
      </c>
      <c r="AI14" s="70">
        <v>95.4</v>
      </c>
      <c r="AJ14" s="70">
        <v>96.2</v>
      </c>
      <c r="AK14" s="70">
        <v>96.8</v>
      </c>
      <c r="AL14" s="70">
        <v>97.4</v>
      </c>
      <c r="AM14" s="70">
        <v>106.1</v>
      </c>
      <c r="AN14" s="70">
        <v>105.3</v>
      </c>
      <c r="AO14" s="70">
        <v>103.3</v>
      </c>
      <c r="AP14" s="70">
        <v>103.9</v>
      </c>
      <c r="AQ14" s="70">
        <v>103</v>
      </c>
      <c r="AR14" s="70">
        <v>103.5</v>
      </c>
      <c r="AS14" s="70">
        <v>103.7</v>
      </c>
      <c r="AT14" s="70">
        <v>103.3</v>
      </c>
      <c r="AU14" s="70">
        <v>102.7</v>
      </c>
      <c r="AV14" s="70">
        <v>102.2</v>
      </c>
      <c r="AW14" s="70">
        <v>101.5</v>
      </c>
      <c r="AX14" s="70">
        <v>100.8</v>
      </c>
      <c r="AY14" s="70">
        <v>96.4</v>
      </c>
      <c r="AZ14" s="70">
        <v>98.5</v>
      </c>
      <c r="BA14" s="70">
        <v>102.4</v>
      </c>
      <c r="BB14" s="70">
        <v>104</v>
      </c>
      <c r="BC14" s="70">
        <v>104.8</v>
      </c>
      <c r="BD14" s="70">
        <v>103.4</v>
      </c>
      <c r="BE14" s="70">
        <v>102.6</v>
      </c>
      <c r="BF14" s="70">
        <v>102.5</v>
      </c>
      <c r="BG14" s="70">
        <v>101.9</v>
      </c>
      <c r="BH14" s="70">
        <v>100.6</v>
      </c>
      <c r="BI14" s="70">
        <v>99.3</v>
      </c>
      <c r="BJ14" s="70">
        <v>98.6</v>
      </c>
      <c r="BK14" s="70">
        <v>90</v>
      </c>
      <c r="BL14" s="70">
        <v>92.9</v>
      </c>
      <c r="BM14" s="70">
        <v>89.9</v>
      </c>
      <c r="BN14" s="70">
        <v>84.8</v>
      </c>
      <c r="BO14" s="70">
        <v>84.1</v>
      </c>
      <c r="BP14" s="70">
        <v>86</v>
      </c>
      <c r="BQ14" s="70">
        <v>86.6</v>
      </c>
      <c r="BR14" s="70">
        <v>87</v>
      </c>
      <c r="BS14" s="70">
        <v>87.7</v>
      </c>
      <c r="BT14" s="70">
        <v>88.6</v>
      </c>
      <c r="BU14" s="70">
        <v>90.1</v>
      </c>
      <c r="BV14" s="70">
        <v>91.3</v>
      </c>
      <c r="BW14" s="70">
        <v>96.9</v>
      </c>
      <c r="BX14" s="70">
        <v>97.1</v>
      </c>
      <c r="BY14" s="70">
        <v>100.1</v>
      </c>
      <c r="BZ14" s="70">
        <v>106.5</v>
      </c>
      <c r="CA14" s="70">
        <v>107.8</v>
      </c>
      <c r="CB14" s="70">
        <v>107.8</v>
      </c>
      <c r="CC14" s="70">
        <v>108</v>
      </c>
      <c r="CD14" s="70">
        <v>107.8</v>
      </c>
      <c r="CE14" s="70">
        <v>107</v>
      </c>
      <c r="CF14" s="70">
        <v>106.4</v>
      </c>
      <c r="CG14" s="70">
        <v>106.2</v>
      </c>
      <c r="CH14" s="70">
        <v>105.8</v>
      </c>
      <c r="CI14" s="70">
        <v>108.4</v>
      </c>
      <c r="CJ14" s="70">
        <v>97</v>
      </c>
      <c r="CK14" s="70">
        <v>68.099999999999994</v>
      </c>
      <c r="CL14" s="70">
        <v>56.5</v>
      </c>
      <c r="CM14" s="70">
        <v>51.2</v>
      </c>
      <c r="CN14" s="70">
        <v>47.3</v>
      </c>
      <c r="CO14" s="70">
        <v>44.3</v>
      </c>
      <c r="CP14" s="70">
        <v>42.4</v>
      </c>
      <c r="CQ14" s="70">
        <v>41.3</v>
      </c>
      <c r="CR14" s="70">
        <v>40.4</v>
      </c>
      <c r="CS14" s="70">
        <v>39.200000000000003</v>
      </c>
      <c r="CT14" s="70">
        <v>37.6</v>
      </c>
      <c r="CU14" s="70">
        <v>27.8</v>
      </c>
      <c r="CV14" s="70">
        <v>33.5</v>
      </c>
      <c r="CW14" s="70">
        <v>51.7</v>
      </c>
      <c r="CX14" s="70">
        <v>64.8</v>
      </c>
      <c r="CY14" s="70">
        <v>74.099999999999994</v>
      </c>
      <c r="CZ14" s="70">
        <v>79.7</v>
      </c>
      <c r="DA14" s="70">
        <v>86</v>
      </c>
      <c r="DB14" s="70">
        <v>91.2</v>
      </c>
      <c r="DC14" s="70">
        <v>95.2</v>
      </c>
      <c r="DD14" s="70">
        <v>99.8</v>
      </c>
      <c r="DE14" s="70">
        <v>103.7</v>
      </c>
      <c r="DF14" s="70">
        <v>109</v>
      </c>
      <c r="DG14" s="70">
        <v>156.69999999999999</v>
      </c>
      <c r="DH14" s="70">
        <v>143.69999999999999</v>
      </c>
      <c r="DI14" s="70">
        <v>133.5</v>
      </c>
      <c r="DJ14" s="70">
        <v>131.9</v>
      </c>
      <c r="DK14" s="70">
        <v>129.80000000000001</v>
      </c>
      <c r="DL14" s="70">
        <v>130.6</v>
      </c>
      <c r="DM14" s="70">
        <v>130.19999999999999</v>
      </c>
      <c r="DN14" s="70">
        <v>128.4</v>
      </c>
      <c r="DO14" s="70">
        <v>126.7</v>
      </c>
      <c r="DP14" s="70">
        <v>124.7</v>
      </c>
      <c r="DQ14" s="70">
        <v>123.7</v>
      </c>
      <c r="DR14" s="70">
        <v>123.3</v>
      </c>
      <c r="DS14" s="70">
        <v>115.7</v>
      </c>
      <c r="DT14" s="70">
        <v>112.3</v>
      </c>
      <c r="DU14" s="70">
        <v>109.5</v>
      </c>
      <c r="DV14" s="70">
        <v>109</v>
      </c>
      <c r="DW14" s="70">
        <v>108.9</v>
      </c>
      <c r="DX14" s="70">
        <v>108.7</v>
      </c>
      <c r="DY14" s="70">
        <v>107.2</v>
      </c>
      <c r="DZ14" s="70">
        <v>107</v>
      </c>
      <c r="EA14" s="70">
        <v>107.5</v>
      </c>
      <c r="EB14" s="70">
        <v>107.8</v>
      </c>
      <c r="EC14" s="70">
        <v>108.3</v>
      </c>
      <c r="ED14" s="70">
        <v>108.4</v>
      </c>
    </row>
    <row r="15" spans="1:134" ht="30" customHeight="1" x14ac:dyDescent="0.3">
      <c r="A15" s="126"/>
      <c r="B15" s="53" t="str">
        <f>IF('0'!A1=1,"машинобудування","Engineering")</f>
        <v>машинобудування</v>
      </c>
      <c r="C15" s="70">
        <v>80.8</v>
      </c>
      <c r="D15" s="70">
        <v>82</v>
      </c>
      <c r="E15" s="70">
        <v>79.900000000000006</v>
      </c>
      <c r="F15" s="70">
        <v>79.5</v>
      </c>
      <c r="G15" s="70">
        <v>79.5</v>
      </c>
      <c r="H15" s="70">
        <v>79.8</v>
      </c>
      <c r="I15" s="70">
        <v>81.7</v>
      </c>
      <c r="J15" s="70">
        <v>82.3</v>
      </c>
      <c r="K15" s="70">
        <v>82.6</v>
      </c>
      <c r="L15" s="70">
        <v>82.8</v>
      </c>
      <c r="M15" s="70">
        <v>83.8</v>
      </c>
      <c r="N15" s="70">
        <v>85.2</v>
      </c>
      <c r="O15" s="70">
        <v>87.1</v>
      </c>
      <c r="P15" s="70">
        <v>97</v>
      </c>
      <c r="Q15" s="70">
        <v>100.8</v>
      </c>
      <c r="R15" s="70">
        <v>101.2</v>
      </c>
      <c r="S15" s="70">
        <v>99.7</v>
      </c>
      <c r="T15" s="70">
        <v>99</v>
      </c>
      <c r="U15" s="70">
        <v>97.3</v>
      </c>
      <c r="V15" s="70">
        <v>97.9</v>
      </c>
      <c r="W15" s="70">
        <v>98.7</v>
      </c>
      <c r="X15" s="70">
        <v>99.9</v>
      </c>
      <c r="Y15" s="70">
        <v>101.3</v>
      </c>
      <c r="Z15" s="70">
        <v>101.8</v>
      </c>
      <c r="AA15" s="70">
        <v>112.8</v>
      </c>
      <c r="AB15" s="70">
        <v>105.3</v>
      </c>
      <c r="AC15" s="70">
        <v>106</v>
      </c>
      <c r="AD15" s="70">
        <v>105.6</v>
      </c>
      <c r="AE15" s="70">
        <v>108.4</v>
      </c>
      <c r="AF15" s="70">
        <v>111</v>
      </c>
      <c r="AG15" s="70">
        <v>111.6</v>
      </c>
      <c r="AH15" s="70">
        <v>112</v>
      </c>
      <c r="AI15" s="70">
        <v>111.5</v>
      </c>
      <c r="AJ15" s="70">
        <v>111.7</v>
      </c>
      <c r="AK15" s="70">
        <v>111.5</v>
      </c>
      <c r="AL15" s="70">
        <v>111.7</v>
      </c>
      <c r="AM15" s="70">
        <v>131.69999999999999</v>
      </c>
      <c r="AN15" s="70">
        <v>131.19999999999999</v>
      </c>
      <c r="AO15" s="70">
        <v>123.8</v>
      </c>
      <c r="AP15" s="70">
        <v>122.3</v>
      </c>
      <c r="AQ15" s="70">
        <v>122</v>
      </c>
      <c r="AR15" s="70">
        <v>119.9</v>
      </c>
      <c r="AS15" s="70">
        <v>119</v>
      </c>
      <c r="AT15" s="70">
        <v>117.6</v>
      </c>
      <c r="AU15" s="70">
        <v>116.4</v>
      </c>
      <c r="AV15" s="70">
        <v>115</v>
      </c>
      <c r="AW15" s="70">
        <v>114.3</v>
      </c>
      <c r="AX15" s="70">
        <v>112.4</v>
      </c>
      <c r="AY15" s="70">
        <v>96.8</v>
      </c>
      <c r="AZ15" s="70">
        <v>94.1</v>
      </c>
      <c r="BA15" s="70">
        <v>96.3</v>
      </c>
      <c r="BB15" s="70">
        <v>97.3</v>
      </c>
      <c r="BC15" s="70">
        <v>97.1</v>
      </c>
      <c r="BD15" s="70">
        <v>97</v>
      </c>
      <c r="BE15" s="70">
        <v>97.9</v>
      </c>
      <c r="BF15" s="70">
        <v>98.2</v>
      </c>
      <c r="BG15" s="70">
        <v>98.5</v>
      </c>
      <c r="BH15" s="70">
        <v>98.9</v>
      </c>
      <c r="BI15" s="70">
        <v>98.2</v>
      </c>
      <c r="BJ15" s="70">
        <v>97.8</v>
      </c>
      <c r="BK15" s="70">
        <v>86.7</v>
      </c>
      <c r="BL15" s="70">
        <v>87.1</v>
      </c>
      <c r="BM15" s="70">
        <v>86.5</v>
      </c>
      <c r="BN15" s="70">
        <v>81</v>
      </c>
      <c r="BO15" s="70">
        <v>78.5</v>
      </c>
      <c r="BP15" s="70">
        <v>78.5</v>
      </c>
      <c r="BQ15" s="70">
        <v>78.8</v>
      </c>
      <c r="BR15" s="70">
        <v>78.7</v>
      </c>
      <c r="BS15" s="70">
        <v>80.2</v>
      </c>
      <c r="BT15" s="70">
        <v>80.5</v>
      </c>
      <c r="BU15" s="70">
        <v>81</v>
      </c>
      <c r="BV15" s="70">
        <v>82.4</v>
      </c>
      <c r="BW15" s="70">
        <v>91.3</v>
      </c>
      <c r="BX15" s="70">
        <v>92.5</v>
      </c>
      <c r="BY15" s="70">
        <v>98.1</v>
      </c>
      <c r="BZ15" s="70">
        <v>107</v>
      </c>
      <c r="CA15" s="70">
        <v>110.8</v>
      </c>
      <c r="CB15" s="70">
        <v>112.1</v>
      </c>
      <c r="CC15" s="70">
        <v>111</v>
      </c>
      <c r="CD15" s="70">
        <v>110.3</v>
      </c>
      <c r="CE15" s="70">
        <v>109.2</v>
      </c>
      <c r="CF15" s="70">
        <v>108.6</v>
      </c>
      <c r="CG15" s="70">
        <v>108.4</v>
      </c>
      <c r="CH15" s="70">
        <v>108.5</v>
      </c>
      <c r="CI15" s="70">
        <v>103.8</v>
      </c>
      <c r="CJ15" s="70">
        <v>92.4</v>
      </c>
      <c r="CK15" s="70">
        <v>68.8</v>
      </c>
      <c r="CL15" s="70">
        <v>62.1</v>
      </c>
      <c r="CM15" s="70">
        <v>60</v>
      </c>
      <c r="CN15" s="70">
        <v>58.3</v>
      </c>
      <c r="CO15" s="70">
        <v>57.6</v>
      </c>
      <c r="CP15" s="70">
        <v>57.9</v>
      </c>
      <c r="CQ15" s="70">
        <v>57.9</v>
      </c>
      <c r="CR15" s="70">
        <v>57.6</v>
      </c>
      <c r="CS15" s="70">
        <v>57.2</v>
      </c>
      <c r="CT15" s="70">
        <v>56.9</v>
      </c>
      <c r="CU15" s="70">
        <v>62.9</v>
      </c>
      <c r="CV15" s="70">
        <v>72.099999999999994</v>
      </c>
      <c r="CW15" s="70">
        <v>96.7</v>
      </c>
      <c r="CX15" s="70">
        <v>104</v>
      </c>
      <c r="CY15" s="70">
        <v>110.8</v>
      </c>
      <c r="CZ15" s="70">
        <v>115.3</v>
      </c>
      <c r="DA15" s="70">
        <v>117</v>
      </c>
      <c r="DB15" s="70">
        <v>118.3</v>
      </c>
      <c r="DC15" s="70">
        <v>117.4</v>
      </c>
      <c r="DD15" s="70">
        <v>117.6</v>
      </c>
      <c r="DE15" s="70">
        <v>118.1</v>
      </c>
      <c r="DF15" s="70">
        <v>118.4</v>
      </c>
      <c r="DG15" s="70">
        <v>115.2</v>
      </c>
      <c r="DH15" s="70">
        <v>109.1</v>
      </c>
      <c r="DI15" s="70">
        <v>101.6</v>
      </c>
      <c r="DJ15" s="70">
        <v>104.5</v>
      </c>
      <c r="DK15" s="70">
        <v>102.5</v>
      </c>
      <c r="DL15" s="70">
        <v>101.4</v>
      </c>
      <c r="DM15" s="70">
        <v>101.5</v>
      </c>
      <c r="DN15" s="70">
        <v>100.8</v>
      </c>
      <c r="DO15" s="70">
        <v>100.6</v>
      </c>
      <c r="DP15" s="70">
        <v>101.1</v>
      </c>
      <c r="DQ15" s="70">
        <v>100.4</v>
      </c>
      <c r="DR15" s="70">
        <v>99.6</v>
      </c>
      <c r="DS15" s="70">
        <v>92.6</v>
      </c>
      <c r="DT15" s="70">
        <v>97.5</v>
      </c>
      <c r="DU15" s="70">
        <v>101.9</v>
      </c>
      <c r="DV15" s="70">
        <v>101.2</v>
      </c>
      <c r="DW15" s="70">
        <v>101.2</v>
      </c>
      <c r="DX15" s="70">
        <v>100.9</v>
      </c>
      <c r="DY15" s="70">
        <v>100.8</v>
      </c>
      <c r="DZ15" s="70">
        <v>100.8</v>
      </c>
      <c r="EA15" s="70">
        <v>102.5</v>
      </c>
      <c r="EB15" s="70">
        <v>101.8</v>
      </c>
      <c r="EC15" s="70">
        <v>101.9</v>
      </c>
      <c r="ED15" s="70">
        <v>101.3</v>
      </c>
    </row>
    <row r="16" spans="1:134" ht="30" customHeight="1" x14ac:dyDescent="0.3">
      <c r="A16" s="126"/>
      <c r="B16" s="52" t="str">
        <f>IF('0'!A1=1,"Виробництво меблів, іншої продукції, ремонт та монтаж машин і устаткування","Manufacture of furniture and other manufacturing;, repair and installation of machinery and equipment")</f>
        <v>Виробництво меблів, іншої продукції, ремонт та монтаж машин і устаткування</v>
      </c>
      <c r="C16" s="70">
        <v>78.3</v>
      </c>
      <c r="D16" s="70">
        <v>76.2</v>
      </c>
      <c r="E16" s="70">
        <v>78.599999999999994</v>
      </c>
      <c r="F16" s="70">
        <v>79.7</v>
      </c>
      <c r="G16" s="70">
        <v>78.400000000000006</v>
      </c>
      <c r="H16" s="70">
        <v>79.400000000000006</v>
      </c>
      <c r="I16" s="70">
        <v>80.099999999999994</v>
      </c>
      <c r="J16" s="70">
        <v>80.8</v>
      </c>
      <c r="K16" s="70">
        <v>82.1</v>
      </c>
      <c r="L16" s="70">
        <v>82.3</v>
      </c>
      <c r="M16" s="70">
        <v>82.6</v>
      </c>
      <c r="N16" s="70">
        <v>83</v>
      </c>
      <c r="O16" s="70">
        <v>108.5</v>
      </c>
      <c r="P16" s="70">
        <v>109.3</v>
      </c>
      <c r="Q16" s="70">
        <v>108.4</v>
      </c>
      <c r="R16" s="70">
        <v>108.2</v>
      </c>
      <c r="S16" s="70">
        <v>109</v>
      </c>
      <c r="T16" s="70">
        <v>106.9</v>
      </c>
      <c r="U16" s="70">
        <v>106.2</v>
      </c>
      <c r="V16" s="70">
        <v>107</v>
      </c>
      <c r="W16" s="70">
        <v>106.9</v>
      </c>
      <c r="X16" s="70">
        <v>106.3</v>
      </c>
      <c r="Y16" s="70">
        <v>105.7</v>
      </c>
      <c r="Z16" s="70">
        <v>106.2</v>
      </c>
      <c r="AA16" s="70">
        <v>111.5</v>
      </c>
      <c r="AB16" s="70">
        <v>108.3</v>
      </c>
      <c r="AC16" s="70">
        <v>111.5</v>
      </c>
      <c r="AD16" s="70">
        <v>109.1</v>
      </c>
      <c r="AE16" s="70">
        <v>111</v>
      </c>
      <c r="AF16" s="70">
        <v>111.6</v>
      </c>
      <c r="AG16" s="70">
        <v>110.6</v>
      </c>
      <c r="AH16" s="70">
        <v>111.4</v>
      </c>
      <c r="AI16" s="70">
        <v>111</v>
      </c>
      <c r="AJ16" s="70">
        <v>111.9</v>
      </c>
      <c r="AK16" s="70">
        <v>111.9</v>
      </c>
      <c r="AL16" s="70">
        <v>111.9</v>
      </c>
      <c r="AM16" s="70">
        <v>116.4</v>
      </c>
      <c r="AN16" s="70">
        <v>121</v>
      </c>
      <c r="AO16" s="70">
        <v>115</v>
      </c>
      <c r="AP16" s="70">
        <v>112.9</v>
      </c>
      <c r="AQ16" s="70">
        <v>111.8</v>
      </c>
      <c r="AR16" s="70">
        <v>110.9</v>
      </c>
      <c r="AS16" s="70">
        <v>112.2</v>
      </c>
      <c r="AT16" s="70">
        <v>111.3</v>
      </c>
      <c r="AU16" s="70">
        <v>110.3</v>
      </c>
      <c r="AV16" s="70">
        <v>110.4</v>
      </c>
      <c r="AW16" s="70">
        <v>110.4</v>
      </c>
      <c r="AX16" s="70">
        <v>110.4</v>
      </c>
      <c r="AY16" s="70">
        <v>102.8</v>
      </c>
      <c r="AZ16" s="70">
        <v>96.1</v>
      </c>
      <c r="BA16" s="70">
        <v>98</v>
      </c>
      <c r="BB16" s="70">
        <v>99.9</v>
      </c>
      <c r="BC16" s="70">
        <v>101.6</v>
      </c>
      <c r="BD16" s="70">
        <v>101.4</v>
      </c>
      <c r="BE16" s="70">
        <v>101.6</v>
      </c>
      <c r="BF16" s="70">
        <v>102.6</v>
      </c>
      <c r="BG16" s="70">
        <v>104.5</v>
      </c>
      <c r="BH16" s="70">
        <v>103.8</v>
      </c>
      <c r="BI16" s="70">
        <v>103.4</v>
      </c>
      <c r="BJ16" s="70">
        <v>103</v>
      </c>
      <c r="BK16" s="70">
        <v>99.4</v>
      </c>
      <c r="BL16" s="70">
        <v>98.5</v>
      </c>
      <c r="BM16" s="70">
        <v>92.5</v>
      </c>
      <c r="BN16" s="70">
        <v>87.5</v>
      </c>
      <c r="BO16" s="70">
        <v>83.1</v>
      </c>
      <c r="BP16" s="70">
        <v>84.7</v>
      </c>
      <c r="BQ16" s="70">
        <v>85.6</v>
      </c>
      <c r="BR16" s="70">
        <v>85.7</v>
      </c>
      <c r="BS16" s="70">
        <v>85.3</v>
      </c>
      <c r="BT16" s="70">
        <v>86.9</v>
      </c>
      <c r="BU16" s="70">
        <v>88.3</v>
      </c>
      <c r="BV16" s="70">
        <v>89.6</v>
      </c>
      <c r="BW16" s="70">
        <v>94.2</v>
      </c>
      <c r="BX16" s="70">
        <v>99.8</v>
      </c>
      <c r="BY16" s="70">
        <v>108.8</v>
      </c>
      <c r="BZ16" s="70">
        <v>116.7</v>
      </c>
      <c r="CA16" s="70">
        <v>120.5</v>
      </c>
      <c r="CB16" s="70">
        <v>119.9</v>
      </c>
      <c r="CC16" s="70">
        <v>117.1</v>
      </c>
      <c r="CD16" s="70">
        <v>115.6</v>
      </c>
      <c r="CE16" s="70">
        <v>114.6</v>
      </c>
      <c r="CF16" s="70">
        <v>112.6</v>
      </c>
      <c r="CG16" s="70">
        <v>111.1</v>
      </c>
      <c r="CH16" s="70">
        <v>109.9</v>
      </c>
      <c r="CI16" s="70">
        <v>94.9</v>
      </c>
      <c r="CJ16" s="70">
        <v>88.1</v>
      </c>
      <c r="CK16" s="70">
        <v>68.8</v>
      </c>
      <c r="CL16" s="70">
        <v>62.3</v>
      </c>
      <c r="CM16" s="70">
        <v>60.2</v>
      </c>
      <c r="CN16" s="70">
        <v>59.4</v>
      </c>
      <c r="CO16" s="70">
        <v>59.1</v>
      </c>
      <c r="CP16" s="70">
        <v>59.2</v>
      </c>
      <c r="CQ16" s="70">
        <v>58.9</v>
      </c>
      <c r="CR16" s="70">
        <v>58.6</v>
      </c>
      <c r="CS16" s="70">
        <v>58.6</v>
      </c>
      <c r="CT16" s="70">
        <v>58.3</v>
      </c>
      <c r="CU16" s="70">
        <v>72.099999999999994</v>
      </c>
      <c r="CV16" s="70">
        <v>75.599999999999994</v>
      </c>
      <c r="CW16" s="70">
        <v>97.4</v>
      </c>
      <c r="CX16" s="70">
        <v>106.4</v>
      </c>
      <c r="CY16" s="70">
        <v>112.4</v>
      </c>
      <c r="CZ16" s="70">
        <v>114.9</v>
      </c>
      <c r="DA16" s="70">
        <v>115.3</v>
      </c>
      <c r="DB16" s="70">
        <v>116.2</v>
      </c>
      <c r="DC16" s="70">
        <v>117.2</v>
      </c>
      <c r="DD16" s="70">
        <v>119.1</v>
      </c>
      <c r="DE16" s="70">
        <v>119.8</v>
      </c>
      <c r="DF16" s="70">
        <v>119.2</v>
      </c>
      <c r="DG16" s="70">
        <v>110.2</v>
      </c>
      <c r="DH16" s="70">
        <v>112.3</v>
      </c>
      <c r="DI16" s="70">
        <v>107.4</v>
      </c>
      <c r="DJ16" s="70">
        <v>107.4</v>
      </c>
      <c r="DK16" s="70">
        <v>104.3</v>
      </c>
      <c r="DL16" s="70">
        <v>101.8</v>
      </c>
      <c r="DM16" s="70">
        <v>101.1</v>
      </c>
      <c r="DN16" s="70">
        <v>100.3</v>
      </c>
      <c r="DO16" s="70">
        <v>100.4</v>
      </c>
      <c r="DP16" s="70">
        <v>100.2</v>
      </c>
      <c r="DQ16" s="70">
        <v>99.2</v>
      </c>
      <c r="DR16" s="70">
        <v>99.4</v>
      </c>
      <c r="DS16" s="70">
        <v>112.2</v>
      </c>
      <c r="DT16" s="70">
        <v>102.8</v>
      </c>
      <c r="DU16" s="70">
        <v>101.1</v>
      </c>
      <c r="DV16" s="70">
        <v>99.9</v>
      </c>
      <c r="DW16" s="70">
        <v>102.1</v>
      </c>
      <c r="DX16" s="70">
        <v>103.9</v>
      </c>
      <c r="DY16" s="70">
        <v>105.3</v>
      </c>
      <c r="DZ16" s="70">
        <v>104.4</v>
      </c>
      <c r="EA16" s="70">
        <v>104.8</v>
      </c>
      <c r="EB16" s="70">
        <v>103.8</v>
      </c>
      <c r="EC16" s="70">
        <v>103.2</v>
      </c>
      <c r="ED16" s="70">
        <v>103.7</v>
      </c>
    </row>
    <row r="17" spans="1:134" ht="30" customHeight="1" thickBot="1" x14ac:dyDescent="0.35">
      <c r="A17" s="127"/>
      <c r="B17" s="58" t="str">
        <f>IF('0'!A1=1,"Постачання електроенергії, газу, пари та кондиційованого повітря","Electricity, gas, steam and air conditioning supply")</f>
        <v>Постачання електроенергії, газу, пари та кондиційованого повітря</v>
      </c>
      <c r="C17" s="21">
        <v>86</v>
      </c>
      <c r="D17" s="21">
        <v>85.6</v>
      </c>
      <c r="E17" s="21">
        <v>86.1</v>
      </c>
      <c r="F17" s="21">
        <v>86.6</v>
      </c>
      <c r="G17" s="21">
        <v>86.7</v>
      </c>
      <c r="H17" s="21">
        <v>86.8</v>
      </c>
      <c r="I17" s="21">
        <v>87</v>
      </c>
      <c r="J17" s="21">
        <v>87.2</v>
      </c>
      <c r="K17" s="21">
        <v>87.2</v>
      </c>
      <c r="L17" s="21">
        <v>87.3</v>
      </c>
      <c r="M17" s="21">
        <v>87.1</v>
      </c>
      <c r="N17" s="21">
        <v>87</v>
      </c>
      <c r="O17" s="21">
        <v>109.4</v>
      </c>
      <c r="P17" s="21">
        <v>106.5</v>
      </c>
      <c r="Q17" s="21">
        <v>101.1</v>
      </c>
      <c r="R17" s="21">
        <v>99</v>
      </c>
      <c r="S17" s="21">
        <v>98</v>
      </c>
      <c r="T17" s="21">
        <v>98</v>
      </c>
      <c r="U17" s="21">
        <v>98.2</v>
      </c>
      <c r="V17" s="21">
        <v>100</v>
      </c>
      <c r="W17" s="21">
        <v>101</v>
      </c>
      <c r="X17" s="21">
        <v>102.4</v>
      </c>
      <c r="Y17" s="21">
        <v>103.1</v>
      </c>
      <c r="Z17" s="21">
        <v>103.1</v>
      </c>
      <c r="AA17" s="21">
        <v>93.3</v>
      </c>
      <c r="AB17" s="21">
        <v>95.6</v>
      </c>
      <c r="AC17" s="21">
        <v>95.2</v>
      </c>
      <c r="AD17" s="21">
        <v>95.7</v>
      </c>
      <c r="AE17" s="21">
        <v>96.3</v>
      </c>
      <c r="AF17" s="21">
        <v>96.4</v>
      </c>
      <c r="AG17" s="21">
        <v>96.3</v>
      </c>
      <c r="AH17" s="21">
        <v>96.1</v>
      </c>
      <c r="AI17" s="21">
        <v>95.7</v>
      </c>
      <c r="AJ17" s="21">
        <v>95</v>
      </c>
      <c r="AK17" s="21">
        <v>94.5</v>
      </c>
      <c r="AL17" s="21">
        <v>94</v>
      </c>
      <c r="AM17" s="21">
        <v>92.7</v>
      </c>
      <c r="AN17" s="21">
        <v>95</v>
      </c>
      <c r="AO17" s="21">
        <v>103.2</v>
      </c>
      <c r="AP17" s="21">
        <v>103.9</v>
      </c>
      <c r="AQ17" s="21">
        <v>104.5</v>
      </c>
      <c r="AR17" s="21">
        <v>104.5</v>
      </c>
      <c r="AS17" s="21">
        <v>104.5</v>
      </c>
      <c r="AT17" s="21">
        <v>103.5</v>
      </c>
      <c r="AU17" s="21">
        <v>103</v>
      </c>
      <c r="AV17" s="21">
        <v>102.2</v>
      </c>
      <c r="AW17" s="21">
        <v>102.2</v>
      </c>
      <c r="AX17" s="21">
        <v>103</v>
      </c>
      <c r="AY17" s="21">
        <v>99.2</v>
      </c>
      <c r="AZ17" s="21">
        <v>95.7</v>
      </c>
      <c r="BA17" s="21">
        <v>93.3</v>
      </c>
      <c r="BB17" s="21">
        <v>94.7</v>
      </c>
      <c r="BC17" s="21">
        <v>95.6</v>
      </c>
      <c r="BD17" s="21">
        <v>97</v>
      </c>
      <c r="BE17" s="21">
        <v>97.1</v>
      </c>
      <c r="BF17" s="21">
        <v>97.7</v>
      </c>
      <c r="BG17" s="21">
        <v>98</v>
      </c>
      <c r="BH17" s="21">
        <v>98</v>
      </c>
      <c r="BI17" s="21">
        <v>96.9</v>
      </c>
      <c r="BJ17" s="21">
        <v>95.6</v>
      </c>
      <c r="BK17" s="21">
        <v>88.1</v>
      </c>
      <c r="BL17" s="21">
        <v>93</v>
      </c>
      <c r="BM17" s="21">
        <v>92.6</v>
      </c>
      <c r="BN17" s="21">
        <v>93.2</v>
      </c>
      <c r="BO17" s="21">
        <v>94.1</v>
      </c>
      <c r="BP17" s="21">
        <v>94.5</v>
      </c>
      <c r="BQ17" s="21">
        <v>95.7</v>
      </c>
      <c r="BR17" s="21">
        <v>96</v>
      </c>
      <c r="BS17" s="21">
        <v>96.6</v>
      </c>
      <c r="BT17" s="21">
        <v>96.7</v>
      </c>
      <c r="BU17" s="21">
        <v>97.7</v>
      </c>
      <c r="BV17" s="21">
        <v>99.1</v>
      </c>
      <c r="BW17" s="21">
        <v>101.6</v>
      </c>
      <c r="BX17" s="21">
        <v>101.2</v>
      </c>
      <c r="BY17" s="21">
        <v>103.1</v>
      </c>
      <c r="BZ17" s="21">
        <v>103.6</v>
      </c>
      <c r="CA17" s="21">
        <v>103</v>
      </c>
      <c r="CB17" s="21">
        <v>102.3</v>
      </c>
      <c r="CC17" s="21">
        <v>102.8</v>
      </c>
      <c r="CD17" s="21">
        <v>103</v>
      </c>
      <c r="CE17" s="21">
        <v>102.4</v>
      </c>
      <c r="CF17" s="21">
        <v>103</v>
      </c>
      <c r="CG17" s="21">
        <v>102</v>
      </c>
      <c r="CH17" s="21">
        <v>100.8</v>
      </c>
      <c r="CI17" s="21">
        <v>99.2</v>
      </c>
      <c r="CJ17" s="21">
        <v>92.9</v>
      </c>
      <c r="CK17" s="21">
        <v>83.9</v>
      </c>
      <c r="CL17" s="21">
        <v>80.099999999999994</v>
      </c>
      <c r="CM17" s="21">
        <v>77.8</v>
      </c>
      <c r="CN17" s="21">
        <v>75.900000000000006</v>
      </c>
      <c r="CO17" s="21">
        <v>73.900000000000006</v>
      </c>
      <c r="CP17" s="21">
        <v>72.7</v>
      </c>
      <c r="CQ17" s="21">
        <v>72.400000000000006</v>
      </c>
      <c r="CR17" s="21">
        <v>71.400000000000006</v>
      </c>
      <c r="CS17" s="21">
        <v>70.599999999999994</v>
      </c>
      <c r="CT17" s="21">
        <v>69.400000000000006</v>
      </c>
      <c r="CU17" s="21">
        <v>62.4</v>
      </c>
      <c r="CV17" s="21">
        <v>70.3</v>
      </c>
      <c r="CW17" s="21">
        <v>78.3</v>
      </c>
      <c r="CX17" s="21">
        <v>82.6</v>
      </c>
      <c r="CY17" s="21">
        <v>87.1</v>
      </c>
      <c r="CZ17" s="21">
        <v>90.2</v>
      </c>
      <c r="DA17" s="21">
        <v>92.3</v>
      </c>
      <c r="DB17" s="21">
        <v>94.6</v>
      </c>
      <c r="DC17" s="21">
        <v>95.2</v>
      </c>
      <c r="DD17" s="21">
        <v>95.8</v>
      </c>
      <c r="DE17" s="21">
        <v>97.3</v>
      </c>
      <c r="DF17" s="21">
        <v>99.4</v>
      </c>
      <c r="DG17" s="21">
        <v>121.7</v>
      </c>
      <c r="DH17" s="21">
        <v>111.3</v>
      </c>
      <c r="DI17" s="21">
        <v>110.1</v>
      </c>
      <c r="DJ17" s="21">
        <v>106.8</v>
      </c>
      <c r="DK17" s="21">
        <v>104.5</v>
      </c>
      <c r="DL17" s="21">
        <v>102.3</v>
      </c>
      <c r="DM17" s="21">
        <v>100.6</v>
      </c>
      <c r="DN17" s="21">
        <v>99.1</v>
      </c>
      <c r="DO17" s="21">
        <v>98.5</v>
      </c>
      <c r="DP17" s="21">
        <v>98.4</v>
      </c>
      <c r="DQ17" s="21">
        <v>98.4</v>
      </c>
      <c r="DR17" s="21">
        <v>97.9</v>
      </c>
      <c r="DS17" s="21">
        <v>89</v>
      </c>
      <c r="DT17" s="21">
        <v>95.1</v>
      </c>
      <c r="DU17" s="21">
        <v>93.7</v>
      </c>
      <c r="DV17" s="21">
        <v>96.4</v>
      </c>
      <c r="DW17" s="21">
        <v>96.9</v>
      </c>
      <c r="DX17" s="21">
        <v>98.4</v>
      </c>
      <c r="DY17" s="21">
        <v>99.9</v>
      </c>
      <c r="DZ17" s="21">
        <v>100.4</v>
      </c>
      <c r="EA17" s="21">
        <v>100.9</v>
      </c>
      <c r="EB17" s="21">
        <v>101</v>
      </c>
      <c r="EC17" s="21">
        <v>99.2</v>
      </c>
      <c r="ED17" s="21">
        <v>97.8</v>
      </c>
    </row>
    <row r="18" spans="1:134" ht="16.2" thickTop="1" x14ac:dyDescent="0.3">
      <c r="A18" s="128" t="str">
        <f>IF('0'!A1=1,"РЕГІОНИ","OBLAST")</f>
        <v>РЕГІОНИ</v>
      </c>
      <c r="B18" s="59" t="str">
        <f>IF('0'!A1=1,"АР Крим","AR Crimea")</f>
        <v>АР Крим</v>
      </c>
      <c r="C18" s="74" t="s">
        <v>0</v>
      </c>
      <c r="D18" s="70" t="s">
        <v>0</v>
      </c>
      <c r="E18" s="70" t="s">
        <v>0</v>
      </c>
      <c r="F18" s="70" t="s">
        <v>0</v>
      </c>
      <c r="G18" s="70" t="s">
        <v>0</v>
      </c>
      <c r="H18" s="70" t="s">
        <v>0</v>
      </c>
      <c r="I18" s="70" t="s">
        <v>0</v>
      </c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70" t="s">
        <v>0</v>
      </c>
      <c r="Q18" s="70" t="s">
        <v>0</v>
      </c>
      <c r="R18" s="70" t="s">
        <v>0</v>
      </c>
      <c r="S18" s="70" t="s">
        <v>0</v>
      </c>
      <c r="T18" s="70" t="s">
        <v>0</v>
      </c>
      <c r="U18" s="70" t="s">
        <v>0</v>
      </c>
      <c r="V18" s="70" t="s">
        <v>0</v>
      </c>
      <c r="W18" s="70" t="s">
        <v>0</v>
      </c>
      <c r="X18" s="70" t="s">
        <v>0</v>
      </c>
      <c r="Y18" s="70" t="s">
        <v>0</v>
      </c>
      <c r="Z18" s="70" t="s">
        <v>0</v>
      </c>
      <c r="AA18" s="70" t="s">
        <v>0</v>
      </c>
      <c r="AB18" s="70" t="s">
        <v>0</v>
      </c>
      <c r="AC18" s="70" t="s">
        <v>0</v>
      </c>
      <c r="AD18" s="70" t="s">
        <v>0</v>
      </c>
      <c r="AE18" s="70" t="s">
        <v>0</v>
      </c>
      <c r="AF18" s="70" t="s">
        <v>0</v>
      </c>
      <c r="AG18" s="70" t="s">
        <v>0</v>
      </c>
      <c r="AH18" s="70" t="s">
        <v>0</v>
      </c>
      <c r="AI18" s="70" t="s">
        <v>0</v>
      </c>
      <c r="AJ18" s="70" t="s">
        <v>0</v>
      </c>
      <c r="AK18" s="70" t="s">
        <v>0</v>
      </c>
      <c r="AL18" s="70" t="s">
        <v>0</v>
      </c>
      <c r="AM18" s="70" t="s">
        <v>0</v>
      </c>
      <c r="AN18" s="70" t="s">
        <v>0</v>
      </c>
      <c r="AO18" s="70" t="s">
        <v>0</v>
      </c>
      <c r="AP18" s="70" t="s">
        <v>0</v>
      </c>
      <c r="AQ18" s="70" t="s">
        <v>0</v>
      </c>
      <c r="AR18" s="70" t="s">
        <v>0</v>
      </c>
      <c r="AS18" s="70" t="s">
        <v>0</v>
      </c>
      <c r="AT18" s="70" t="s">
        <v>0</v>
      </c>
      <c r="AU18" s="70" t="s">
        <v>0</v>
      </c>
      <c r="AV18" s="70" t="s">
        <v>0</v>
      </c>
      <c r="AW18" s="70" t="s">
        <v>0</v>
      </c>
      <c r="AX18" s="70" t="s">
        <v>0</v>
      </c>
      <c r="AY18" s="70" t="s">
        <v>0</v>
      </c>
      <c r="AZ18" s="70" t="s">
        <v>0</v>
      </c>
      <c r="BA18" s="70" t="s">
        <v>0</v>
      </c>
      <c r="BB18" s="70" t="s">
        <v>0</v>
      </c>
      <c r="BC18" s="70" t="s">
        <v>0</v>
      </c>
      <c r="BD18" s="70" t="s">
        <v>0</v>
      </c>
      <c r="BE18" s="70" t="s">
        <v>0</v>
      </c>
      <c r="BF18" s="70" t="s">
        <v>0</v>
      </c>
      <c r="BG18" s="70" t="s">
        <v>0</v>
      </c>
      <c r="BH18" s="70" t="s">
        <v>0</v>
      </c>
      <c r="BI18" s="70" t="s">
        <v>0</v>
      </c>
      <c r="BJ18" s="70" t="s">
        <v>0</v>
      </c>
      <c r="BK18" s="70" t="s">
        <v>0</v>
      </c>
      <c r="BL18" s="70" t="s">
        <v>0</v>
      </c>
      <c r="BM18" s="70" t="s">
        <v>0</v>
      </c>
      <c r="BN18" s="70" t="s">
        <v>0</v>
      </c>
      <c r="BO18" s="70" t="s">
        <v>0</v>
      </c>
      <c r="BP18" s="70" t="s">
        <v>0</v>
      </c>
      <c r="BQ18" s="70" t="s">
        <v>0</v>
      </c>
      <c r="BR18" s="70" t="s">
        <v>0</v>
      </c>
      <c r="BS18" s="70" t="s">
        <v>0</v>
      </c>
      <c r="BT18" s="70" t="s">
        <v>0</v>
      </c>
      <c r="BU18" s="70" t="s">
        <v>0</v>
      </c>
      <c r="BV18" s="70" t="s">
        <v>0</v>
      </c>
      <c r="BW18" s="70" t="s">
        <v>0</v>
      </c>
      <c r="BX18" s="70" t="s">
        <v>0</v>
      </c>
      <c r="BY18" s="70" t="s">
        <v>0</v>
      </c>
      <c r="BZ18" s="70" t="s">
        <v>0</v>
      </c>
      <c r="CA18" s="70" t="s">
        <v>0</v>
      </c>
      <c r="CB18" s="70" t="s">
        <v>0</v>
      </c>
      <c r="CC18" s="70" t="s">
        <v>0</v>
      </c>
      <c r="CD18" s="70" t="s">
        <v>0</v>
      </c>
      <c r="CE18" s="70" t="s">
        <v>0</v>
      </c>
      <c r="CF18" s="70" t="s">
        <v>0</v>
      </c>
      <c r="CG18" s="70" t="s">
        <v>0</v>
      </c>
      <c r="CH18" s="70" t="s">
        <v>0</v>
      </c>
      <c r="CI18" s="70" t="s">
        <v>0</v>
      </c>
      <c r="CJ18" s="70" t="s">
        <v>0</v>
      </c>
      <c r="CK18" s="70" t="s">
        <v>0</v>
      </c>
      <c r="CL18" s="70" t="s">
        <v>0</v>
      </c>
      <c r="CM18" s="70" t="s">
        <v>0</v>
      </c>
      <c r="CN18" s="70" t="s">
        <v>0</v>
      </c>
      <c r="CO18" s="70" t="s">
        <v>0</v>
      </c>
      <c r="CP18" s="70" t="s">
        <v>0</v>
      </c>
      <c r="CQ18" s="70" t="s">
        <v>0</v>
      </c>
      <c r="CR18" s="70" t="s">
        <v>0</v>
      </c>
      <c r="CS18" s="70" t="s">
        <v>0</v>
      </c>
      <c r="CT18" s="70" t="s">
        <v>0</v>
      </c>
      <c r="CU18" s="70" t="s">
        <v>0</v>
      </c>
      <c r="CV18" s="70" t="s">
        <v>0</v>
      </c>
      <c r="CW18" s="70" t="s">
        <v>0</v>
      </c>
      <c r="CX18" s="70" t="s">
        <v>0</v>
      </c>
      <c r="CY18" s="70" t="s">
        <v>0</v>
      </c>
      <c r="CZ18" s="70" t="s">
        <v>0</v>
      </c>
      <c r="DA18" s="70" t="s">
        <v>0</v>
      </c>
      <c r="DB18" s="70" t="s">
        <v>0</v>
      </c>
      <c r="DC18" s="70" t="s">
        <v>0</v>
      </c>
      <c r="DD18" s="70" t="s">
        <v>0</v>
      </c>
      <c r="DE18" s="70" t="s">
        <v>0</v>
      </c>
      <c r="DF18" s="70" t="s">
        <v>0</v>
      </c>
      <c r="DG18" s="70" t="s">
        <v>0</v>
      </c>
      <c r="DH18" s="70" t="s">
        <v>0</v>
      </c>
      <c r="DI18" s="70" t="s">
        <v>0</v>
      </c>
      <c r="DJ18" s="70" t="s">
        <v>0</v>
      </c>
      <c r="DK18" s="70" t="s">
        <v>0</v>
      </c>
      <c r="DL18" s="70" t="s">
        <v>0</v>
      </c>
      <c r="DM18" s="70" t="s">
        <v>0</v>
      </c>
      <c r="DN18" s="70" t="s">
        <v>0</v>
      </c>
      <c r="DO18" s="70" t="s">
        <v>0</v>
      </c>
      <c r="DP18" s="70" t="s">
        <v>0</v>
      </c>
      <c r="DQ18" s="70" t="s">
        <v>0</v>
      </c>
      <c r="DR18" s="70" t="s">
        <v>0</v>
      </c>
      <c r="DS18" s="70" t="s">
        <v>0</v>
      </c>
      <c r="DT18" s="70" t="s">
        <v>0</v>
      </c>
      <c r="DU18" s="70" t="s">
        <v>0</v>
      </c>
      <c r="DV18" s="70" t="s">
        <v>0</v>
      </c>
      <c r="DW18" s="70" t="s">
        <v>0</v>
      </c>
      <c r="DX18" s="70" t="s">
        <v>0</v>
      </c>
      <c r="DY18" s="70" t="s">
        <v>0</v>
      </c>
      <c r="DZ18" s="70" t="s">
        <v>0</v>
      </c>
      <c r="EA18" s="70" t="s">
        <v>0</v>
      </c>
      <c r="EB18" s="70" t="s">
        <v>0</v>
      </c>
      <c r="EC18" s="70" t="s">
        <v>0</v>
      </c>
      <c r="ED18" s="70" t="s">
        <v>0</v>
      </c>
    </row>
    <row r="19" spans="1:134" ht="17.25" customHeight="1" x14ac:dyDescent="0.3">
      <c r="A19" s="129"/>
      <c r="B19" s="59" t="str">
        <f>IF('0'!A1=1,"Вінницька","Vinnitsa")</f>
        <v>Вінницька</v>
      </c>
      <c r="C19" s="70">
        <v>100.5</v>
      </c>
      <c r="D19" s="70">
        <v>109</v>
      </c>
      <c r="E19" s="70">
        <v>115.7</v>
      </c>
      <c r="F19" s="70">
        <v>113.7</v>
      </c>
      <c r="G19" s="70">
        <v>110.6</v>
      </c>
      <c r="H19" s="70">
        <v>107.7</v>
      </c>
      <c r="I19" s="70">
        <v>112.4</v>
      </c>
      <c r="J19" s="70">
        <v>113</v>
      </c>
      <c r="K19" s="70">
        <v>109.1</v>
      </c>
      <c r="L19" s="70">
        <v>106.8</v>
      </c>
      <c r="M19" s="70">
        <v>104.5</v>
      </c>
      <c r="N19" s="70">
        <v>104</v>
      </c>
      <c r="O19" s="70">
        <v>97.6</v>
      </c>
      <c r="P19" s="70">
        <v>95.1</v>
      </c>
      <c r="Q19" s="70">
        <v>92.3</v>
      </c>
      <c r="R19" s="70">
        <v>93.4</v>
      </c>
      <c r="S19" s="70">
        <v>96.4</v>
      </c>
      <c r="T19" s="70">
        <v>99.1</v>
      </c>
      <c r="U19" s="70">
        <v>99.7</v>
      </c>
      <c r="V19" s="70">
        <v>100.6</v>
      </c>
      <c r="W19" s="70">
        <v>102.6</v>
      </c>
      <c r="X19" s="70">
        <v>102.3</v>
      </c>
      <c r="Y19" s="70">
        <v>103.7</v>
      </c>
      <c r="Z19" s="70">
        <v>105.3</v>
      </c>
      <c r="AA19" s="70">
        <v>126.1</v>
      </c>
      <c r="AB19" s="70">
        <v>118.5</v>
      </c>
      <c r="AC19" s="70">
        <v>117.6</v>
      </c>
      <c r="AD19" s="70">
        <v>117.9</v>
      </c>
      <c r="AE19" s="70">
        <v>114.2</v>
      </c>
      <c r="AF19" s="70">
        <v>112.4</v>
      </c>
      <c r="AG19" s="70">
        <v>110.2</v>
      </c>
      <c r="AH19" s="70">
        <v>109.5</v>
      </c>
      <c r="AI19" s="70">
        <v>109</v>
      </c>
      <c r="AJ19" s="70">
        <v>109.3</v>
      </c>
      <c r="AK19" s="70">
        <v>108.8</v>
      </c>
      <c r="AL19" s="70">
        <v>108.2</v>
      </c>
      <c r="AM19" s="70">
        <v>98.6</v>
      </c>
      <c r="AN19" s="70">
        <v>98.3</v>
      </c>
      <c r="AO19" s="70">
        <v>97.8</v>
      </c>
      <c r="AP19" s="70">
        <v>95.2</v>
      </c>
      <c r="AQ19" s="70">
        <v>96.8</v>
      </c>
      <c r="AR19" s="70">
        <v>97.2</v>
      </c>
      <c r="AS19" s="70">
        <v>97.9</v>
      </c>
      <c r="AT19" s="70">
        <v>97.4</v>
      </c>
      <c r="AU19" s="70">
        <v>97.4</v>
      </c>
      <c r="AV19" s="70">
        <v>97.8</v>
      </c>
      <c r="AW19" s="70">
        <v>98.6</v>
      </c>
      <c r="AX19" s="70">
        <v>99.2</v>
      </c>
      <c r="AY19" s="70">
        <v>115.1</v>
      </c>
      <c r="AZ19" s="70">
        <v>109.7</v>
      </c>
      <c r="BA19" s="70">
        <v>113.1</v>
      </c>
      <c r="BB19" s="70">
        <v>117.1</v>
      </c>
      <c r="BC19" s="70">
        <v>119.6</v>
      </c>
      <c r="BD19" s="70">
        <v>121.4</v>
      </c>
      <c r="BE19" s="70">
        <v>121.8</v>
      </c>
      <c r="BF19" s="70">
        <v>122.4</v>
      </c>
      <c r="BG19" s="70">
        <v>120.5</v>
      </c>
      <c r="BH19" s="70">
        <v>118.9</v>
      </c>
      <c r="BI19" s="70">
        <v>117.2</v>
      </c>
      <c r="BJ19" s="70">
        <v>114.7</v>
      </c>
      <c r="BK19" s="70">
        <v>88.2</v>
      </c>
      <c r="BL19" s="70">
        <v>100.2</v>
      </c>
      <c r="BM19" s="70">
        <v>98.8</v>
      </c>
      <c r="BN19" s="70">
        <v>93.5</v>
      </c>
      <c r="BO19" s="70">
        <v>91.7</v>
      </c>
      <c r="BP19" s="70">
        <v>91.1</v>
      </c>
      <c r="BQ19" s="70">
        <v>91.9</v>
      </c>
      <c r="BR19" s="70">
        <v>91.9</v>
      </c>
      <c r="BS19" s="70">
        <v>91.5</v>
      </c>
      <c r="BT19" s="70">
        <v>91.4</v>
      </c>
      <c r="BU19" s="70">
        <v>92.3</v>
      </c>
      <c r="BV19" s="70">
        <v>94.5</v>
      </c>
      <c r="BW19" s="70">
        <v>107.4</v>
      </c>
      <c r="BX19" s="70">
        <v>96.4</v>
      </c>
      <c r="BY19" s="70">
        <v>98</v>
      </c>
      <c r="BZ19" s="70">
        <v>99.8</v>
      </c>
      <c r="CA19" s="70">
        <v>97.7</v>
      </c>
      <c r="CB19" s="70">
        <v>96.4</v>
      </c>
      <c r="CC19" s="70">
        <v>96.3</v>
      </c>
      <c r="CD19" s="70">
        <v>96.1</v>
      </c>
      <c r="CE19" s="70">
        <v>98</v>
      </c>
      <c r="CF19" s="70">
        <v>99.8</v>
      </c>
      <c r="CG19" s="70">
        <v>101.3</v>
      </c>
      <c r="CH19" s="70">
        <v>100.8</v>
      </c>
      <c r="CI19" s="70" t="s">
        <v>0</v>
      </c>
      <c r="CJ19" s="70" t="s">
        <v>0</v>
      </c>
      <c r="CK19" s="70" t="s">
        <v>0</v>
      </c>
      <c r="CL19" s="70" t="s">
        <v>0</v>
      </c>
      <c r="CM19" s="70" t="s">
        <v>0</v>
      </c>
      <c r="CN19" s="70" t="s">
        <v>0</v>
      </c>
      <c r="CO19" s="70" t="s">
        <v>0</v>
      </c>
      <c r="CP19" s="70" t="s">
        <v>0</v>
      </c>
      <c r="CQ19" s="70" t="s">
        <v>0</v>
      </c>
      <c r="CR19" s="70" t="s">
        <v>0</v>
      </c>
      <c r="CS19" s="70" t="s">
        <v>0</v>
      </c>
      <c r="CT19" s="70" t="s">
        <v>0</v>
      </c>
      <c r="CU19" s="70" t="s">
        <v>0</v>
      </c>
      <c r="CV19" s="70" t="s">
        <v>0</v>
      </c>
      <c r="CW19" s="70" t="s">
        <v>0</v>
      </c>
      <c r="CX19" s="70" t="s">
        <v>0</v>
      </c>
      <c r="CY19" s="70" t="s">
        <v>0</v>
      </c>
      <c r="CZ19" s="70" t="s">
        <v>0</v>
      </c>
      <c r="DA19" s="70" t="s">
        <v>0</v>
      </c>
      <c r="DB19" s="70" t="s">
        <v>0</v>
      </c>
      <c r="DC19" s="70" t="s">
        <v>0</v>
      </c>
      <c r="DD19" s="70" t="s">
        <v>0</v>
      </c>
      <c r="DE19" s="70" t="s">
        <v>0</v>
      </c>
      <c r="DF19" s="70" t="s">
        <v>0</v>
      </c>
      <c r="DG19" s="70" t="s">
        <v>0</v>
      </c>
      <c r="DH19" s="70" t="s">
        <v>0</v>
      </c>
      <c r="DI19" s="70" t="s">
        <v>0</v>
      </c>
      <c r="DJ19" s="70" t="s">
        <v>0</v>
      </c>
      <c r="DK19" s="70" t="s">
        <v>0</v>
      </c>
      <c r="DL19" s="70" t="s">
        <v>0</v>
      </c>
      <c r="DM19" s="70" t="s">
        <v>0</v>
      </c>
      <c r="DN19" s="70" t="s">
        <v>0</v>
      </c>
      <c r="DO19" s="70" t="s">
        <v>0</v>
      </c>
      <c r="DP19" s="70" t="s">
        <v>0</v>
      </c>
      <c r="DQ19" s="70" t="s">
        <v>0</v>
      </c>
      <c r="DR19" s="70" t="s">
        <v>0</v>
      </c>
      <c r="DS19" s="70" t="s">
        <v>0</v>
      </c>
      <c r="DT19" s="70" t="s">
        <v>0</v>
      </c>
      <c r="DU19" s="70" t="s">
        <v>0</v>
      </c>
      <c r="DV19" s="70" t="s">
        <v>0</v>
      </c>
      <c r="DW19" s="70" t="s">
        <v>0</v>
      </c>
      <c r="DX19" s="70" t="s">
        <v>0</v>
      </c>
      <c r="DY19" s="70" t="s">
        <v>0</v>
      </c>
      <c r="DZ19" s="70" t="s">
        <v>0</v>
      </c>
      <c r="EA19" s="70" t="s">
        <v>0</v>
      </c>
      <c r="EB19" s="70" t="s">
        <v>0</v>
      </c>
      <c r="EC19" s="70" t="s">
        <v>0</v>
      </c>
      <c r="ED19" s="70" t="s">
        <v>0</v>
      </c>
    </row>
    <row r="20" spans="1:134" ht="17.25" customHeight="1" x14ac:dyDescent="0.3">
      <c r="A20" s="129"/>
      <c r="B20" s="59" t="str">
        <f>IF('0'!A1=1,"Волинська","Volyn")</f>
        <v>Волинська</v>
      </c>
      <c r="C20" s="70">
        <v>99.4</v>
      </c>
      <c r="D20" s="70">
        <v>105.4</v>
      </c>
      <c r="E20" s="70">
        <v>107.3</v>
      </c>
      <c r="F20" s="70">
        <v>107.9</v>
      </c>
      <c r="G20" s="70">
        <v>104.8</v>
      </c>
      <c r="H20" s="70">
        <v>104.9</v>
      </c>
      <c r="I20" s="70">
        <v>103.6</v>
      </c>
      <c r="J20" s="70">
        <v>102.1</v>
      </c>
      <c r="K20" s="70">
        <v>101.2</v>
      </c>
      <c r="L20" s="70">
        <v>99.8</v>
      </c>
      <c r="M20" s="70">
        <v>99</v>
      </c>
      <c r="N20" s="70">
        <v>98.6</v>
      </c>
      <c r="O20" s="70">
        <v>95.3</v>
      </c>
      <c r="P20" s="70">
        <v>95.1</v>
      </c>
      <c r="Q20" s="70">
        <v>94</v>
      </c>
      <c r="R20" s="70">
        <v>93.4</v>
      </c>
      <c r="S20" s="70">
        <v>94.7</v>
      </c>
      <c r="T20" s="70">
        <v>94.3</v>
      </c>
      <c r="U20" s="70">
        <v>94.6</v>
      </c>
      <c r="V20" s="70">
        <v>95.4</v>
      </c>
      <c r="W20" s="70">
        <v>96.9</v>
      </c>
      <c r="X20" s="70">
        <v>98</v>
      </c>
      <c r="Y20" s="70">
        <v>99.2</v>
      </c>
      <c r="Z20" s="70">
        <v>100.2</v>
      </c>
      <c r="AA20" s="70">
        <v>115.1</v>
      </c>
      <c r="AB20" s="70">
        <v>107.6</v>
      </c>
      <c r="AC20" s="70">
        <v>109.8</v>
      </c>
      <c r="AD20" s="70">
        <v>107.4</v>
      </c>
      <c r="AE20" s="70">
        <v>109.1</v>
      </c>
      <c r="AF20" s="70">
        <v>108.9</v>
      </c>
      <c r="AG20" s="70">
        <v>107.9</v>
      </c>
      <c r="AH20" s="70">
        <v>107.4</v>
      </c>
      <c r="AI20" s="70">
        <v>105.8</v>
      </c>
      <c r="AJ20" s="70">
        <v>105.6</v>
      </c>
      <c r="AK20" s="70">
        <v>105.7</v>
      </c>
      <c r="AL20" s="70">
        <v>105.7</v>
      </c>
      <c r="AM20" s="70">
        <v>105.3</v>
      </c>
      <c r="AN20" s="70">
        <v>107.9</v>
      </c>
      <c r="AO20" s="70">
        <v>105.5</v>
      </c>
      <c r="AP20" s="70">
        <v>106.3</v>
      </c>
      <c r="AQ20" s="70">
        <v>106</v>
      </c>
      <c r="AR20" s="70">
        <v>106.6</v>
      </c>
      <c r="AS20" s="70">
        <v>106.8</v>
      </c>
      <c r="AT20" s="70">
        <v>106.4</v>
      </c>
      <c r="AU20" s="70">
        <v>104.4</v>
      </c>
      <c r="AV20" s="70">
        <v>103.9</v>
      </c>
      <c r="AW20" s="70">
        <v>103.1</v>
      </c>
      <c r="AX20" s="70">
        <v>102.2</v>
      </c>
      <c r="AY20" s="70">
        <v>96.8</v>
      </c>
      <c r="AZ20" s="70">
        <v>95.6</v>
      </c>
      <c r="BA20" s="70">
        <v>99</v>
      </c>
      <c r="BB20" s="70">
        <v>97.7</v>
      </c>
      <c r="BC20" s="70">
        <v>97.2</v>
      </c>
      <c r="BD20" s="70">
        <v>95.8</v>
      </c>
      <c r="BE20" s="70">
        <v>95.7</v>
      </c>
      <c r="BF20" s="70">
        <v>96.5</v>
      </c>
      <c r="BG20" s="70">
        <v>97.2</v>
      </c>
      <c r="BH20" s="70">
        <v>96.2</v>
      </c>
      <c r="BI20" s="70">
        <v>95.4</v>
      </c>
      <c r="BJ20" s="70">
        <v>94.9</v>
      </c>
      <c r="BK20" s="70">
        <v>98.3</v>
      </c>
      <c r="BL20" s="70">
        <v>98.7</v>
      </c>
      <c r="BM20" s="70">
        <v>92.3</v>
      </c>
      <c r="BN20" s="70">
        <v>89.3</v>
      </c>
      <c r="BO20" s="70">
        <v>86.2</v>
      </c>
      <c r="BP20" s="70">
        <v>87.8</v>
      </c>
      <c r="BQ20" s="70">
        <v>89.5</v>
      </c>
      <c r="BR20" s="70">
        <v>90.8</v>
      </c>
      <c r="BS20" s="70">
        <v>91.7</v>
      </c>
      <c r="BT20" s="70">
        <v>93.2</v>
      </c>
      <c r="BU20" s="70">
        <v>94.3</v>
      </c>
      <c r="BV20" s="70">
        <v>95.7</v>
      </c>
      <c r="BW20" s="70">
        <v>99.5</v>
      </c>
      <c r="BX20" s="70">
        <v>102.5</v>
      </c>
      <c r="BY20" s="70">
        <v>107.8</v>
      </c>
      <c r="BZ20" s="70">
        <v>114.9</v>
      </c>
      <c r="CA20" s="70">
        <v>116.7</v>
      </c>
      <c r="CB20" s="70">
        <v>116.1</v>
      </c>
      <c r="CC20" s="70">
        <v>113.9</v>
      </c>
      <c r="CD20" s="70">
        <v>111.9</v>
      </c>
      <c r="CE20" s="70">
        <v>110.6</v>
      </c>
      <c r="CF20" s="70">
        <v>109.5</v>
      </c>
      <c r="CG20" s="70">
        <v>109.5</v>
      </c>
      <c r="CH20" s="70">
        <v>110</v>
      </c>
      <c r="CI20" s="70" t="s">
        <v>0</v>
      </c>
      <c r="CJ20" s="70" t="s">
        <v>0</v>
      </c>
      <c r="CK20" s="70" t="s">
        <v>0</v>
      </c>
      <c r="CL20" s="70" t="s">
        <v>0</v>
      </c>
      <c r="CM20" s="70" t="s">
        <v>0</v>
      </c>
      <c r="CN20" s="70" t="s">
        <v>0</v>
      </c>
      <c r="CO20" s="70" t="s">
        <v>0</v>
      </c>
      <c r="CP20" s="70" t="s">
        <v>0</v>
      </c>
      <c r="CQ20" s="70" t="s">
        <v>0</v>
      </c>
      <c r="CR20" s="70" t="s">
        <v>0</v>
      </c>
      <c r="CS20" s="70" t="s">
        <v>0</v>
      </c>
      <c r="CT20" s="70" t="s">
        <v>0</v>
      </c>
      <c r="CU20" s="70" t="s">
        <v>0</v>
      </c>
      <c r="CV20" s="70" t="s">
        <v>0</v>
      </c>
      <c r="CW20" s="70" t="s">
        <v>0</v>
      </c>
      <c r="CX20" s="70" t="s">
        <v>0</v>
      </c>
      <c r="CY20" s="70" t="s">
        <v>0</v>
      </c>
      <c r="CZ20" s="70" t="s">
        <v>0</v>
      </c>
      <c r="DA20" s="70" t="s">
        <v>0</v>
      </c>
      <c r="DB20" s="70" t="s">
        <v>0</v>
      </c>
      <c r="DC20" s="70" t="s">
        <v>0</v>
      </c>
      <c r="DD20" s="70" t="s">
        <v>0</v>
      </c>
      <c r="DE20" s="70" t="s">
        <v>0</v>
      </c>
      <c r="DF20" s="70" t="s">
        <v>0</v>
      </c>
      <c r="DG20" s="70" t="s">
        <v>0</v>
      </c>
      <c r="DH20" s="70" t="s">
        <v>0</v>
      </c>
      <c r="DI20" s="70" t="s">
        <v>0</v>
      </c>
      <c r="DJ20" s="70" t="s">
        <v>0</v>
      </c>
      <c r="DK20" s="70" t="s">
        <v>0</v>
      </c>
      <c r="DL20" s="70" t="s">
        <v>0</v>
      </c>
      <c r="DM20" s="70" t="s">
        <v>0</v>
      </c>
      <c r="DN20" s="70" t="s">
        <v>0</v>
      </c>
      <c r="DO20" s="70" t="s">
        <v>0</v>
      </c>
      <c r="DP20" s="70" t="s">
        <v>0</v>
      </c>
      <c r="DQ20" s="70" t="s">
        <v>0</v>
      </c>
      <c r="DR20" s="70" t="s">
        <v>0</v>
      </c>
      <c r="DS20" s="70" t="s">
        <v>0</v>
      </c>
      <c r="DT20" s="70" t="s">
        <v>0</v>
      </c>
      <c r="DU20" s="70" t="s">
        <v>0</v>
      </c>
      <c r="DV20" s="70" t="s">
        <v>0</v>
      </c>
      <c r="DW20" s="70" t="s">
        <v>0</v>
      </c>
      <c r="DX20" s="70" t="s">
        <v>0</v>
      </c>
      <c r="DY20" s="70" t="s">
        <v>0</v>
      </c>
      <c r="DZ20" s="70" t="s">
        <v>0</v>
      </c>
      <c r="EA20" s="70" t="s">
        <v>0</v>
      </c>
      <c r="EB20" s="70" t="s">
        <v>0</v>
      </c>
      <c r="EC20" s="70" t="s">
        <v>0</v>
      </c>
      <c r="ED20" s="70" t="s">
        <v>0</v>
      </c>
    </row>
    <row r="21" spans="1:134" ht="17.25" customHeight="1" x14ac:dyDescent="0.3">
      <c r="A21" s="129"/>
      <c r="B21" s="59" t="str">
        <f>IF('0'!A1=1,"Дніпропетровська","Dnipropetrovsk")</f>
        <v>Дніпропетровська</v>
      </c>
      <c r="C21" s="70">
        <v>92.9</v>
      </c>
      <c r="D21" s="70">
        <v>91.1</v>
      </c>
      <c r="E21" s="70">
        <v>88.9</v>
      </c>
      <c r="F21" s="70">
        <v>88.9</v>
      </c>
      <c r="G21" s="70">
        <v>89.1</v>
      </c>
      <c r="H21" s="70">
        <v>89</v>
      </c>
      <c r="I21" s="70">
        <v>89</v>
      </c>
      <c r="J21" s="70">
        <v>89.8</v>
      </c>
      <c r="K21" s="70">
        <v>90.4</v>
      </c>
      <c r="L21" s="70">
        <v>90.8</v>
      </c>
      <c r="M21" s="70">
        <v>91.3</v>
      </c>
      <c r="N21" s="70">
        <v>92.1</v>
      </c>
      <c r="O21" s="70">
        <v>98.7</v>
      </c>
      <c r="P21" s="70">
        <v>102.3</v>
      </c>
      <c r="Q21" s="70">
        <v>103.2</v>
      </c>
      <c r="R21" s="70">
        <v>102.6</v>
      </c>
      <c r="S21" s="70">
        <v>101.2</v>
      </c>
      <c r="T21" s="70">
        <v>100.3</v>
      </c>
      <c r="U21" s="70">
        <v>100.4</v>
      </c>
      <c r="V21" s="70">
        <v>99.7</v>
      </c>
      <c r="W21" s="70">
        <v>99.1</v>
      </c>
      <c r="X21" s="70">
        <v>99.2</v>
      </c>
      <c r="Y21" s="70">
        <v>99.3</v>
      </c>
      <c r="Z21" s="70">
        <v>99.3</v>
      </c>
      <c r="AA21" s="70">
        <v>103.3</v>
      </c>
      <c r="AB21" s="70">
        <v>97.4</v>
      </c>
      <c r="AC21" s="70">
        <v>96.5</v>
      </c>
      <c r="AD21" s="70">
        <v>96.2</v>
      </c>
      <c r="AE21" s="70">
        <v>96.7</v>
      </c>
      <c r="AF21" s="70">
        <v>96.9</v>
      </c>
      <c r="AG21" s="70">
        <v>96.8</v>
      </c>
      <c r="AH21" s="70">
        <v>98</v>
      </c>
      <c r="AI21" s="70">
        <v>98.9</v>
      </c>
      <c r="AJ21" s="70">
        <v>99.4</v>
      </c>
      <c r="AK21" s="70">
        <v>99.8</v>
      </c>
      <c r="AL21" s="70">
        <v>100.1</v>
      </c>
      <c r="AM21" s="70">
        <v>108.1</v>
      </c>
      <c r="AN21" s="70">
        <v>108.1</v>
      </c>
      <c r="AO21" s="70">
        <v>107</v>
      </c>
      <c r="AP21" s="70">
        <v>107.2</v>
      </c>
      <c r="AQ21" s="70">
        <v>105.8</v>
      </c>
      <c r="AR21" s="70">
        <v>105.4</v>
      </c>
      <c r="AS21" s="70">
        <v>105.7</v>
      </c>
      <c r="AT21" s="70">
        <v>105</v>
      </c>
      <c r="AU21" s="70">
        <v>104.4</v>
      </c>
      <c r="AV21" s="70">
        <v>103.8</v>
      </c>
      <c r="AW21" s="70">
        <v>103.3</v>
      </c>
      <c r="AX21" s="70">
        <v>103</v>
      </c>
      <c r="AY21" s="70">
        <v>99</v>
      </c>
      <c r="AZ21" s="70">
        <v>100.8</v>
      </c>
      <c r="BA21" s="70">
        <v>104.1</v>
      </c>
      <c r="BB21" s="70">
        <v>104.7</v>
      </c>
      <c r="BC21" s="70">
        <v>105</v>
      </c>
      <c r="BD21" s="70">
        <v>105.7</v>
      </c>
      <c r="BE21" s="70">
        <v>105.1</v>
      </c>
      <c r="BF21" s="70">
        <v>105.1</v>
      </c>
      <c r="BG21" s="70">
        <v>104.2</v>
      </c>
      <c r="BH21" s="70">
        <v>103.1</v>
      </c>
      <c r="BI21" s="70">
        <v>102</v>
      </c>
      <c r="BJ21" s="70">
        <v>101</v>
      </c>
      <c r="BK21" s="70">
        <v>86.9</v>
      </c>
      <c r="BL21" s="70">
        <v>88.3</v>
      </c>
      <c r="BM21" s="70">
        <v>86.9</v>
      </c>
      <c r="BN21" s="70">
        <v>82.5</v>
      </c>
      <c r="BO21" s="70">
        <v>82.2</v>
      </c>
      <c r="BP21" s="70">
        <v>83.2</v>
      </c>
      <c r="BQ21" s="70">
        <v>83.6</v>
      </c>
      <c r="BR21" s="70">
        <v>83.7</v>
      </c>
      <c r="BS21" s="70">
        <v>84</v>
      </c>
      <c r="BT21" s="70">
        <v>85</v>
      </c>
      <c r="BU21" s="70">
        <v>86.2</v>
      </c>
      <c r="BV21" s="70">
        <v>87.8</v>
      </c>
      <c r="BW21" s="70">
        <v>94.2</v>
      </c>
      <c r="BX21" s="70">
        <v>96.1</v>
      </c>
      <c r="BY21" s="70">
        <v>99.4</v>
      </c>
      <c r="BZ21" s="70">
        <v>105.9</v>
      </c>
      <c r="CA21" s="70">
        <v>108.6</v>
      </c>
      <c r="CB21" s="70">
        <v>109</v>
      </c>
      <c r="CC21" s="70">
        <v>109.1</v>
      </c>
      <c r="CD21" s="70">
        <v>108.7</v>
      </c>
      <c r="CE21" s="70">
        <v>108.6</v>
      </c>
      <c r="CF21" s="70">
        <v>107.9</v>
      </c>
      <c r="CG21" s="70">
        <v>107.8</v>
      </c>
      <c r="CH21" s="70">
        <v>107.2</v>
      </c>
      <c r="CI21" s="70" t="s">
        <v>0</v>
      </c>
      <c r="CJ21" s="70" t="s">
        <v>0</v>
      </c>
      <c r="CK21" s="70" t="s">
        <v>0</v>
      </c>
      <c r="CL21" s="70" t="s">
        <v>0</v>
      </c>
      <c r="CM21" s="70" t="s">
        <v>0</v>
      </c>
      <c r="CN21" s="70" t="s">
        <v>0</v>
      </c>
      <c r="CO21" s="70" t="s">
        <v>0</v>
      </c>
      <c r="CP21" s="70" t="s">
        <v>0</v>
      </c>
      <c r="CQ21" s="70" t="s">
        <v>0</v>
      </c>
      <c r="CR21" s="70" t="s">
        <v>0</v>
      </c>
      <c r="CS21" s="70" t="s">
        <v>0</v>
      </c>
      <c r="CT21" s="70" t="s">
        <v>0</v>
      </c>
      <c r="CU21" s="70" t="s">
        <v>0</v>
      </c>
      <c r="CV21" s="70" t="s">
        <v>0</v>
      </c>
      <c r="CW21" s="70" t="s">
        <v>0</v>
      </c>
      <c r="CX21" s="70" t="s">
        <v>0</v>
      </c>
      <c r="CY21" s="70" t="s">
        <v>0</v>
      </c>
      <c r="CZ21" s="70" t="s">
        <v>0</v>
      </c>
      <c r="DA21" s="70" t="s">
        <v>0</v>
      </c>
      <c r="DB21" s="70" t="s">
        <v>0</v>
      </c>
      <c r="DC21" s="70" t="s">
        <v>0</v>
      </c>
      <c r="DD21" s="70" t="s">
        <v>0</v>
      </c>
      <c r="DE21" s="70" t="s">
        <v>0</v>
      </c>
      <c r="DF21" s="70" t="s">
        <v>0</v>
      </c>
      <c r="DG21" s="70" t="s">
        <v>0</v>
      </c>
      <c r="DH21" s="70" t="s">
        <v>0</v>
      </c>
      <c r="DI21" s="70" t="s">
        <v>0</v>
      </c>
      <c r="DJ21" s="70" t="s">
        <v>0</v>
      </c>
      <c r="DK21" s="70" t="s">
        <v>0</v>
      </c>
      <c r="DL21" s="70" t="s">
        <v>0</v>
      </c>
      <c r="DM21" s="70" t="s">
        <v>0</v>
      </c>
      <c r="DN21" s="70" t="s">
        <v>0</v>
      </c>
      <c r="DO21" s="70" t="s">
        <v>0</v>
      </c>
      <c r="DP21" s="70" t="s">
        <v>0</v>
      </c>
      <c r="DQ21" s="70" t="s">
        <v>0</v>
      </c>
      <c r="DR21" s="70" t="s">
        <v>0</v>
      </c>
      <c r="DS21" s="70" t="s">
        <v>0</v>
      </c>
      <c r="DT21" s="70" t="s">
        <v>0</v>
      </c>
      <c r="DU21" s="70" t="s">
        <v>0</v>
      </c>
      <c r="DV21" s="70" t="s">
        <v>0</v>
      </c>
      <c r="DW21" s="70" t="s">
        <v>0</v>
      </c>
      <c r="DX21" s="70" t="s">
        <v>0</v>
      </c>
      <c r="DY21" s="70" t="s">
        <v>0</v>
      </c>
      <c r="DZ21" s="70" t="s">
        <v>0</v>
      </c>
      <c r="EA21" s="70" t="s">
        <v>0</v>
      </c>
      <c r="EB21" s="70" t="s">
        <v>0</v>
      </c>
      <c r="EC21" s="70" t="s">
        <v>0</v>
      </c>
      <c r="ED21" s="70" t="s">
        <v>0</v>
      </c>
    </row>
    <row r="22" spans="1:134" ht="17.25" customHeight="1" x14ac:dyDescent="0.3">
      <c r="A22" s="129"/>
      <c r="B22" s="59" t="str">
        <f>IF('0'!A1=1,"Донецька","Donetsk")</f>
        <v>Донецька</v>
      </c>
      <c r="C22" s="70">
        <v>51.4</v>
      </c>
      <c r="D22" s="70">
        <v>46.5</v>
      </c>
      <c r="E22" s="70">
        <v>47.9</v>
      </c>
      <c r="F22" s="70">
        <v>48.4</v>
      </c>
      <c r="G22" s="70">
        <v>49.6</v>
      </c>
      <c r="H22" s="70">
        <v>50.3</v>
      </c>
      <c r="I22" s="70">
        <v>51.9</v>
      </c>
      <c r="J22" s="70">
        <v>55.2</v>
      </c>
      <c r="K22" s="70">
        <v>59</v>
      </c>
      <c r="L22" s="70">
        <v>62.3</v>
      </c>
      <c r="M22" s="70">
        <v>64</v>
      </c>
      <c r="N22" s="70">
        <v>65.400000000000006</v>
      </c>
      <c r="O22" s="70">
        <v>97.2</v>
      </c>
      <c r="P22" s="70">
        <v>110.2</v>
      </c>
      <c r="Q22" s="70">
        <v>110.3</v>
      </c>
      <c r="R22" s="70">
        <v>109.9</v>
      </c>
      <c r="S22" s="70">
        <v>107.5</v>
      </c>
      <c r="T22" s="70">
        <v>105.5</v>
      </c>
      <c r="U22" s="70">
        <v>106</v>
      </c>
      <c r="V22" s="70">
        <v>107.2</v>
      </c>
      <c r="W22" s="70">
        <v>106.3</v>
      </c>
      <c r="X22" s="70">
        <v>105.3</v>
      </c>
      <c r="Y22" s="70">
        <v>105.8</v>
      </c>
      <c r="Z22" s="70">
        <v>106.4</v>
      </c>
      <c r="AA22" s="70">
        <v>106.9</v>
      </c>
      <c r="AB22" s="70">
        <v>99.2</v>
      </c>
      <c r="AC22" s="70">
        <v>92.4</v>
      </c>
      <c r="AD22" s="70">
        <v>88.7</v>
      </c>
      <c r="AE22" s="70">
        <v>88.5</v>
      </c>
      <c r="AF22" s="70">
        <v>89.9</v>
      </c>
      <c r="AG22" s="70">
        <v>89.2</v>
      </c>
      <c r="AH22" s="70">
        <v>89</v>
      </c>
      <c r="AI22" s="70">
        <v>89.2</v>
      </c>
      <c r="AJ22" s="70">
        <v>89</v>
      </c>
      <c r="AK22" s="70">
        <v>89.4</v>
      </c>
      <c r="AL22" s="70">
        <v>89.1</v>
      </c>
      <c r="AM22" s="70">
        <v>92.8</v>
      </c>
      <c r="AN22" s="70">
        <v>94.3</v>
      </c>
      <c r="AO22" s="70">
        <v>101.1</v>
      </c>
      <c r="AP22" s="70">
        <v>103.6</v>
      </c>
      <c r="AQ22" s="70">
        <v>104.7</v>
      </c>
      <c r="AR22" s="70">
        <v>105.2</v>
      </c>
      <c r="AS22" s="70">
        <v>104.8</v>
      </c>
      <c r="AT22" s="70">
        <v>103.5</v>
      </c>
      <c r="AU22" s="70">
        <v>103</v>
      </c>
      <c r="AV22" s="70">
        <v>102.8</v>
      </c>
      <c r="AW22" s="70">
        <v>102.3</v>
      </c>
      <c r="AX22" s="70">
        <v>102.6</v>
      </c>
      <c r="AY22" s="70">
        <v>101.4</v>
      </c>
      <c r="AZ22" s="70">
        <v>102.3</v>
      </c>
      <c r="BA22" s="70">
        <v>102.1</v>
      </c>
      <c r="BB22" s="70">
        <v>105.4</v>
      </c>
      <c r="BC22" s="70">
        <v>104.5</v>
      </c>
      <c r="BD22" s="70">
        <v>102.8</v>
      </c>
      <c r="BE22" s="70">
        <v>102.7</v>
      </c>
      <c r="BF22" s="70">
        <v>103.7</v>
      </c>
      <c r="BG22" s="70">
        <v>104.3</v>
      </c>
      <c r="BH22" s="70">
        <v>103.9</v>
      </c>
      <c r="BI22" s="70">
        <v>102</v>
      </c>
      <c r="BJ22" s="70">
        <v>100.6</v>
      </c>
      <c r="BK22" s="70">
        <v>89.8</v>
      </c>
      <c r="BL22" s="70">
        <v>93.2</v>
      </c>
      <c r="BM22" s="70">
        <v>94.2</v>
      </c>
      <c r="BN22" s="70">
        <v>89.6</v>
      </c>
      <c r="BO22" s="70">
        <v>86.9</v>
      </c>
      <c r="BP22" s="70">
        <v>88.9</v>
      </c>
      <c r="BQ22" s="70">
        <v>89.6</v>
      </c>
      <c r="BR22" s="70">
        <v>90.1</v>
      </c>
      <c r="BS22" s="70">
        <v>90.9</v>
      </c>
      <c r="BT22" s="70">
        <v>92</v>
      </c>
      <c r="BU22" s="70">
        <v>94.3</v>
      </c>
      <c r="BV22" s="70">
        <v>96.6</v>
      </c>
      <c r="BW22" s="70">
        <v>105.8</v>
      </c>
      <c r="BX22" s="70">
        <v>104.9</v>
      </c>
      <c r="BY22" s="70">
        <v>101.4</v>
      </c>
      <c r="BZ22" s="70">
        <v>105.7</v>
      </c>
      <c r="CA22" s="70">
        <v>108.2</v>
      </c>
      <c r="CB22" s="70">
        <v>107.5</v>
      </c>
      <c r="CC22" s="70">
        <v>107.9</v>
      </c>
      <c r="CD22" s="70">
        <v>106.9</v>
      </c>
      <c r="CE22" s="70">
        <v>105.2</v>
      </c>
      <c r="CF22" s="70">
        <v>104.6</v>
      </c>
      <c r="CG22" s="70">
        <v>104.1</v>
      </c>
      <c r="CH22" s="70">
        <v>102.8</v>
      </c>
      <c r="CI22" s="70" t="s">
        <v>0</v>
      </c>
      <c r="CJ22" s="70" t="s">
        <v>0</v>
      </c>
      <c r="CK22" s="70" t="s">
        <v>0</v>
      </c>
      <c r="CL22" s="70" t="s">
        <v>0</v>
      </c>
      <c r="CM22" s="70" t="s">
        <v>0</v>
      </c>
      <c r="CN22" s="70" t="s">
        <v>0</v>
      </c>
      <c r="CO22" s="70" t="s">
        <v>0</v>
      </c>
      <c r="CP22" s="70" t="s">
        <v>0</v>
      </c>
      <c r="CQ22" s="70" t="s">
        <v>0</v>
      </c>
      <c r="CR22" s="70" t="s">
        <v>0</v>
      </c>
      <c r="CS22" s="70" t="s">
        <v>0</v>
      </c>
      <c r="CT22" s="70" t="s">
        <v>0</v>
      </c>
      <c r="CU22" s="70" t="s">
        <v>0</v>
      </c>
      <c r="CV22" s="70" t="s">
        <v>0</v>
      </c>
      <c r="CW22" s="70" t="s">
        <v>0</v>
      </c>
      <c r="CX22" s="70" t="s">
        <v>0</v>
      </c>
      <c r="CY22" s="70" t="s">
        <v>0</v>
      </c>
      <c r="CZ22" s="70" t="s">
        <v>0</v>
      </c>
      <c r="DA22" s="70" t="s">
        <v>0</v>
      </c>
      <c r="DB22" s="70" t="s">
        <v>0</v>
      </c>
      <c r="DC22" s="70" t="s">
        <v>0</v>
      </c>
      <c r="DD22" s="70" t="s">
        <v>0</v>
      </c>
      <c r="DE22" s="70" t="s">
        <v>0</v>
      </c>
      <c r="DF22" s="70" t="s">
        <v>0</v>
      </c>
      <c r="DG22" s="70" t="s">
        <v>0</v>
      </c>
      <c r="DH22" s="70" t="s">
        <v>0</v>
      </c>
      <c r="DI22" s="70" t="s">
        <v>0</v>
      </c>
      <c r="DJ22" s="70" t="s">
        <v>0</v>
      </c>
      <c r="DK22" s="70" t="s">
        <v>0</v>
      </c>
      <c r="DL22" s="70" t="s">
        <v>0</v>
      </c>
      <c r="DM22" s="70" t="s">
        <v>0</v>
      </c>
      <c r="DN22" s="70" t="s">
        <v>0</v>
      </c>
      <c r="DO22" s="70" t="s">
        <v>0</v>
      </c>
      <c r="DP22" s="70" t="s">
        <v>0</v>
      </c>
      <c r="DQ22" s="70" t="s">
        <v>0</v>
      </c>
      <c r="DR22" s="70" t="s">
        <v>0</v>
      </c>
      <c r="DS22" s="70" t="s">
        <v>0</v>
      </c>
      <c r="DT22" s="70" t="s">
        <v>0</v>
      </c>
      <c r="DU22" s="70" t="s">
        <v>0</v>
      </c>
      <c r="DV22" s="70" t="s">
        <v>0</v>
      </c>
      <c r="DW22" s="70" t="s">
        <v>0</v>
      </c>
      <c r="DX22" s="70" t="s">
        <v>0</v>
      </c>
      <c r="DY22" s="70" t="s">
        <v>0</v>
      </c>
      <c r="DZ22" s="70" t="s">
        <v>0</v>
      </c>
      <c r="EA22" s="70" t="s">
        <v>0</v>
      </c>
      <c r="EB22" s="70" t="s">
        <v>0</v>
      </c>
      <c r="EC22" s="70" t="s">
        <v>0</v>
      </c>
      <c r="ED22" s="70" t="s">
        <v>0</v>
      </c>
    </row>
    <row r="23" spans="1:134" ht="17.25" customHeight="1" x14ac:dyDescent="0.3">
      <c r="A23" s="129"/>
      <c r="B23" s="59" t="str">
        <f>IF('0'!A1=1,"Житомирська","Zhytomyr")</f>
        <v>Житомирська</v>
      </c>
      <c r="C23" s="70">
        <v>96.8</v>
      </c>
      <c r="D23" s="70">
        <v>94.7</v>
      </c>
      <c r="E23" s="70">
        <v>101.4</v>
      </c>
      <c r="F23" s="70">
        <v>102.7</v>
      </c>
      <c r="G23" s="70">
        <v>107</v>
      </c>
      <c r="H23" s="70">
        <v>110.5</v>
      </c>
      <c r="I23" s="70">
        <v>112.7</v>
      </c>
      <c r="J23" s="70">
        <v>112.4</v>
      </c>
      <c r="K23" s="70">
        <v>110.3</v>
      </c>
      <c r="L23" s="70">
        <v>108.7</v>
      </c>
      <c r="M23" s="70">
        <v>109.4</v>
      </c>
      <c r="N23" s="70">
        <v>110</v>
      </c>
      <c r="O23" s="70">
        <v>91.5</v>
      </c>
      <c r="P23" s="70">
        <v>99.1</v>
      </c>
      <c r="Q23" s="70">
        <v>98.4</v>
      </c>
      <c r="R23" s="70">
        <v>101.1</v>
      </c>
      <c r="S23" s="70">
        <v>101.8</v>
      </c>
      <c r="T23" s="70">
        <v>100.7</v>
      </c>
      <c r="U23" s="70">
        <v>100.9</v>
      </c>
      <c r="V23" s="70">
        <v>102.3</v>
      </c>
      <c r="W23" s="70">
        <v>103.8</v>
      </c>
      <c r="X23" s="70">
        <v>104.2</v>
      </c>
      <c r="Y23" s="70">
        <v>104.6</v>
      </c>
      <c r="Z23" s="70">
        <v>105.7</v>
      </c>
      <c r="AA23" s="70">
        <v>144.1</v>
      </c>
      <c r="AB23" s="70">
        <v>130.5</v>
      </c>
      <c r="AC23" s="70">
        <v>130.1</v>
      </c>
      <c r="AD23" s="70">
        <v>122.1</v>
      </c>
      <c r="AE23" s="70">
        <v>118.3</v>
      </c>
      <c r="AF23" s="70">
        <v>115.3</v>
      </c>
      <c r="AG23" s="70">
        <v>113.4</v>
      </c>
      <c r="AH23" s="70">
        <v>111.9</v>
      </c>
      <c r="AI23" s="70">
        <v>110.4</v>
      </c>
      <c r="AJ23" s="70">
        <v>110.3</v>
      </c>
      <c r="AK23" s="70">
        <v>110</v>
      </c>
      <c r="AL23" s="70">
        <v>109.5</v>
      </c>
      <c r="AM23" s="70">
        <v>103.2</v>
      </c>
      <c r="AN23" s="70">
        <v>103.9</v>
      </c>
      <c r="AO23" s="70">
        <v>98.2</v>
      </c>
      <c r="AP23" s="70">
        <v>97.3</v>
      </c>
      <c r="AQ23" s="70">
        <v>98.7</v>
      </c>
      <c r="AR23" s="70">
        <v>98.9</v>
      </c>
      <c r="AS23" s="70">
        <v>99.3</v>
      </c>
      <c r="AT23" s="70">
        <v>98.6</v>
      </c>
      <c r="AU23" s="70">
        <v>98.2</v>
      </c>
      <c r="AV23" s="70">
        <v>98.2</v>
      </c>
      <c r="AW23" s="70">
        <v>98.4</v>
      </c>
      <c r="AX23" s="70">
        <v>97.5</v>
      </c>
      <c r="AY23" s="70">
        <v>93.4</v>
      </c>
      <c r="AZ23" s="70">
        <v>94.1</v>
      </c>
      <c r="BA23" s="70">
        <v>93</v>
      </c>
      <c r="BB23" s="70">
        <v>94.1</v>
      </c>
      <c r="BC23" s="70">
        <v>92.4</v>
      </c>
      <c r="BD23" s="70">
        <v>92</v>
      </c>
      <c r="BE23" s="70">
        <v>91.4</v>
      </c>
      <c r="BF23" s="70">
        <v>91.4</v>
      </c>
      <c r="BG23" s="70">
        <v>92.1</v>
      </c>
      <c r="BH23" s="70">
        <v>94.3</v>
      </c>
      <c r="BI23" s="70">
        <v>93.6</v>
      </c>
      <c r="BJ23" s="70">
        <v>94.3</v>
      </c>
      <c r="BK23" s="70">
        <v>96.2</v>
      </c>
      <c r="BL23" s="70">
        <v>97.2</v>
      </c>
      <c r="BM23" s="70">
        <v>95.9</v>
      </c>
      <c r="BN23" s="70">
        <v>92.4</v>
      </c>
      <c r="BO23" s="70">
        <v>91.7</v>
      </c>
      <c r="BP23" s="70">
        <v>92.9</v>
      </c>
      <c r="BQ23" s="70">
        <v>94.7</v>
      </c>
      <c r="BR23" s="70">
        <v>94.8</v>
      </c>
      <c r="BS23" s="70">
        <v>95.7</v>
      </c>
      <c r="BT23" s="70">
        <v>95.6</v>
      </c>
      <c r="BU23" s="70">
        <v>96.8</v>
      </c>
      <c r="BV23" s="70">
        <v>97.6</v>
      </c>
      <c r="BW23" s="70">
        <v>98.3</v>
      </c>
      <c r="BX23" s="70">
        <v>97.7</v>
      </c>
      <c r="BY23" s="70">
        <v>103.9</v>
      </c>
      <c r="BZ23" s="70">
        <v>111.2</v>
      </c>
      <c r="CA23" s="70">
        <v>111.9</v>
      </c>
      <c r="CB23" s="70">
        <v>111.3</v>
      </c>
      <c r="CC23" s="70">
        <v>110.6</v>
      </c>
      <c r="CD23" s="70">
        <v>110.4</v>
      </c>
      <c r="CE23" s="70">
        <v>109.1</v>
      </c>
      <c r="CF23" s="70">
        <v>107.7</v>
      </c>
      <c r="CG23" s="70">
        <v>106.8</v>
      </c>
      <c r="CH23" s="70">
        <v>107.1</v>
      </c>
      <c r="CI23" s="70" t="s">
        <v>0</v>
      </c>
      <c r="CJ23" s="70" t="s">
        <v>0</v>
      </c>
      <c r="CK23" s="70" t="s">
        <v>0</v>
      </c>
      <c r="CL23" s="70" t="s">
        <v>0</v>
      </c>
      <c r="CM23" s="70" t="s">
        <v>0</v>
      </c>
      <c r="CN23" s="70" t="s">
        <v>0</v>
      </c>
      <c r="CO23" s="70" t="s">
        <v>0</v>
      </c>
      <c r="CP23" s="70" t="s">
        <v>0</v>
      </c>
      <c r="CQ23" s="70" t="s">
        <v>0</v>
      </c>
      <c r="CR23" s="70" t="s">
        <v>0</v>
      </c>
      <c r="CS23" s="70" t="s">
        <v>0</v>
      </c>
      <c r="CT23" s="70" t="s">
        <v>0</v>
      </c>
      <c r="CU23" s="70" t="s">
        <v>0</v>
      </c>
      <c r="CV23" s="70" t="s">
        <v>0</v>
      </c>
      <c r="CW23" s="70" t="s">
        <v>0</v>
      </c>
      <c r="CX23" s="70" t="s">
        <v>0</v>
      </c>
      <c r="CY23" s="70" t="s">
        <v>0</v>
      </c>
      <c r="CZ23" s="70" t="s">
        <v>0</v>
      </c>
      <c r="DA23" s="70" t="s">
        <v>0</v>
      </c>
      <c r="DB23" s="70" t="s">
        <v>0</v>
      </c>
      <c r="DC23" s="70" t="s">
        <v>0</v>
      </c>
      <c r="DD23" s="70" t="s">
        <v>0</v>
      </c>
      <c r="DE23" s="70" t="s">
        <v>0</v>
      </c>
      <c r="DF23" s="70" t="s">
        <v>0</v>
      </c>
      <c r="DG23" s="70" t="s">
        <v>0</v>
      </c>
      <c r="DH23" s="70" t="s">
        <v>0</v>
      </c>
      <c r="DI23" s="70" t="s">
        <v>0</v>
      </c>
      <c r="DJ23" s="70" t="s">
        <v>0</v>
      </c>
      <c r="DK23" s="70" t="s">
        <v>0</v>
      </c>
      <c r="DL23" s="70" t="s">
        <v>0</v>
      </c>
      <c r="DM23" s="70" t="s">
        <v>0</v>
      </c>
      <c r="DN23" s="70" t="s">
        <v>0</v>
      </c>
      <c r="DO23" s="70" t="s">
        <v>0</v>
      </c>
      <c r="DP23" s="70" t="s">
        <v>0</v>
      </c>
      <c r="DQ23" s="70" t="s">
        <v>0</v>
      </c>
      <c r="DR23" s="70" t="s">
        <v>0</v>
      </c>
      <c r="DS23" s="70" t="s">
        <v>0</v>
      </c>
      <c r="DT23" s="70" t="s">
        <v>0</v>
      </c>
      <c r="DU23" s="70" t="s">
        <v>0</v>
      </c>
      <c r="DV23" s="70" t="s">
        <v>0</v>
      </c>
      <c r="DW23" s="70" t="s">
        <v>0</v>
      </c>
      <c r="DX23" s="70" t="s">
        <v>0</v>
      </c>
      <c r="DY23" s="70" t="s">
        <v>0</v>
      </c>
      <c r="DZ23" s="70" t="s">
        <v>0</v>
      </c>
      <c r="EA23" s="70" t="s">
        <v>0</v>
      </c>
      <c r="EB23" s="70" t="s">
        <v>0</v>
      </c>
      <c r="EC23" s="70" t="s">
        <v>0</v>
      </c>
      <c r="ED23" s="70" t="s">
        <v>0</v>
      </c>
    </row>
    <row r="24" spans="1:134" ht="17.25" customHeight="1" x14ac:dyDescent="0.3">
      <c r="A24" s="129"/>
      <c r="B24" s="59" t="str">
        <f>IF('0'!A1=1,"Закарпатська","Zakarpattya")</f>
        <v>Закарпатська</v>
      </c>
      <c r="C24" s="70">
        <v>110</v>
      </c>
      <c r="D24" s="70">
        <v>101.7</v>
      </c>
      <c r="E24" s="70">
        <v>95.8</v>
      </c>
      <c r="F24" s="70">
        <v>89.6</v>
      </c>
      <c r="G24" s="70">
        <v>85.7</v>
      </c>
      <c r="H24" s="70">
        <v>84.3</v>
      </c>
      <c r="I24" s="70">
        <v>84.3</v>
      </c>
      <c r="J24" s="70">
        <v>82.1</v>
      </c>
      <c r="K24" s="70">
        <v>82.1</v>
      </c>
      <c r="L24" s="70">
        <v>81.400000000000006</v>
      </c>
      <c r="M24" s="70">
        <v>80.099999999999994</v>
      </c>
      <c r="N24" s="70">
        <v>79.7</v>
      </c>
      <c r="O24" s="70">
        <v>79.900000000000006</v>
      </c>
      <c r="P24" s="70">
        <v>92.3</v>
      </c>
      <c r="Q24" s="70">
        <v>97.6</v>
      </c>
      <c r="R24" s="70">
        <v>105</v>
      </c>
      <c r="S24" s="70">
        <v>105.8</v>
      </c>
      <c r="T24" s="70">
        <v>106.7</v>
      </c>
      <c r="U24" s="70">
        <v>104.6</v>
      </c>
      <c r="V24" s="70">
        <v>106.1</v>
      </c>
      <c r="W24" s="70">
        <v>106.2</v>
      </c>
      <c r="X24" s="70">
        <v>105.4</v>
      </c>
      <c r="Y24" s="70">
        <v>105.7</v>
      </c>
      <c r="Z24" s="70">
        <v>105.9</v>
      </c>
      <c r="AA24" s="70">
        <v>94.8</v>
      </c>
      <c r="AB24" s="70">
        <v>91.8</v>
      </c>
      <c r="AC24" s="70">
        <v>95.1</v>
      </c>
      <c r="AD24" s="70">
        <v>91.9</v>
      </c>
      <c r="AE24" s="70">
        <v>95</v>
      </c>
      <c r="AF24" s="70">
        <v>96.6</v>
      </c>
      <c r="AG24" s="70">
        <v>96.5</v>
      </c>
      <c r="AH24" s="70">
        <v>97.1</v>
      </c>
      <c r="AI24" s="70">
        <v>97.6</v>
      </c>
      <c r="AJ24" s="70">
        <v>98.8</v>
      </c>
      <c r="AK24" s="70">
        <v>100</v>
      </c>
      <c r="AL24" s="70">
        <v>100.3</v>
      </c>
      <c r="AM24" s="70">
        <v>107.7</v>
      </c>
      <c r="AN24" s="70">
        <v>106.8</v>
      </c>
      <c r="AO24" s="70">
        <v>105</v>
      </c>
      <c r="AP24" s="70">
        <v>104.7</v>
      </c>
      <c r="AQ24" s="70">
        <v>104.3</v>
      </c>
      <c r="AR24" s="70">
        <v>104.9</v>
      </c>
      <c r="AS24" s="70">
        <v>105.6</v>
      </c>
      <c r="AT24" s="70">
        <v>105.5</v>
      </c>
      <c r="AU24" s="70">
        <v>105.3</v>
      </c>
      <c r="AV24" s="70">
        <v>105.4</v>
      </c>
      <c r="AW24" s="70">
        <v>105.3</v>
      </c>
      <c r="AX24" s="70">
        <v>105.1</v>
      </c>
      <c r="AY24" s="70">
        <v>110.1</v>
      </c>
      <c r="AZ24" s="70">
        <v>110</v>
      </c>
      <c r="BA24" s="70">
        <v>106.5</v>
      </c>
      <c r="BB24" s="70">
        <v>106</v>
      </c>
      <c r="BC24" s="70">
        <v>104.8</v>
      </c>
      <c r="BD24" s="70">
        <v>100.7</v>
      </c>
      <c r="BE24" s="70">
        <v>98.2</v>
      </c>
      <c r="BF24" s="70">
        <v>94.4</v>
      </c>
      <c r="BG24" s="70">
        <v>91.5</v>
      </c>
      <c r="BH24" s="70">
        <v>89.6</v>
      </c>
      <c r="BI24" s="70">
        <v>87.6</v>
      </c>
      <c r="BJ24" s="70">
        <v>86.1</v>
      </c>
      <c r="BK24" s="70">
        <v>87.8</v>
      </c>
      <c r="BL24" s="70">
        <v>86.1</v>
      </c>
      <c r="BM24" s="70">
        <v>84.7</v>
      </c>
      <c r="BN24" s="70">
        <v>80.8</v>
      </c>
      <c r="BO24" s="70">
        <v>79.099999999999994</v>
      </c>
      <c r="BP24" s="70">
        <v>81.3</v>
      </c>
      <c r="BQ24" s="70">
        <v>84.2</v>
      </c>
      <c r="BR24" s="70">
        <v>86.9</v>
      </c>
      <c r="BS24" s="70">
        <v>89.7</v>
      </c>
      <c r="BT24" s="70">
        <v>90.7</v>
      </c>
      <c r="BU24" s="70">
        <v>91.2</v>
      </c>
      <c r="BV24" s="70">
        <v>92.7</v>
      </c>
      <c r="BW24" s="70">
        <v>96.5</v>
      </c>
      <c r="BX24" s="70">
        <v>101.8</v>
      </c>
      <c r="BY24" s="70">
        <v>106.9</v>
      </c>
      <c r="BZ24" s="70">
        <v>114.3</v>
      </c>
      <c r="CA24" s="70">
        <v>115.4</v>
      </c>
      <c r="CB24" s="70">
        <v>116.9</v>
      </c>
      <c r="CC24" s="70">
        <v>113.1</v>
      </c>
      <c r="CD24" s="70">
        <v>109.8</v>
      </c>
      <c r="CE24" s="70">
        <v>107.3</v>
      </c>
      <c r="CF24" s="70">
        <v>106.2</v>
      </c>
      <c r="CG24" s="70">
        <v>106.6</v>
      </c>
      <c r="CH24" s="70">
        <v>106.5</v>
      </c>
      <c r="CI24" s="70" t="s">
        <v>0</v>
      </c>
      <c r="CJ24" s="70" t="s">
        <v>0</v>
      </c>
      <c r="CK24" s="70" t="s">
        <v>0</v>
      </c>
      <c r="CL24" s="70" t="s">
        <v>0</v>
      </c>
      <c r="CM24" s="70" t="s">
        <v>0</v>
      </c>
      <c r="CN24" s="70" t="s">
        <v>0</v>
      </c>
      <c r="CO24" s="70" t="s">
        <v>0</v>
      </c>
      <c r="CP24" s="70" t="s">
        <v>0</v>
      </c>
      <c r="CQ24" s="70" t="s">
        <v>0</v>
      </c>
      <c r="CR24" s="70" t="s">
        <v>0</v>
      </c>
      <c r="CS24" s="70" t="s">
        <v>0</v>
      </c>
      <c r="CT24" s="70" t="s">
        <v>0</v>
      </c>
      <c r="CU24" s="70" t="s">
        <v>0</v>
      </c>
      <c r="CV24" s="70" t="s">
        <v>0</v>
      </c>
      <c r="CW24" s="70" t="s">
        <v>0</v>
      </c>
      <c r="CX24" s="70" t="s">
        <v>0</v>
      </c>
      <c r="CY24" s="70" t="s">
        <v>0</v>
      </c>
      <c r="CZ24" s="70" t="s">
        <v>0</v>
      </c>
      <c r="DA24" s="70" t="s">
        <v>0</v>
      </c>
      <c r="DB24" s="70" t="s">
        <v>0</v>
      </c>
      <c r="DC24" s="70" t="s">
        <v>0</v>
      </c>
      <c r="DD24" s="70" t="s">
        <v>0</v>
      </c>
      <c r="DE24" s="70" t="s">
        <v>0</v>
      </c>
      <c r="DF24" s="70" t="s">
        <v>0</v>
      </c>
      <c r="DG24" s="70" t="s">
        <v>0</v>
      </c>
      <c r="DH24" s="70" t="s">
        <v>0</v>
      </c>
      <c r="DI24" s="70" t="s">
        <v>0</v>
      </c>
      <c r="DJ24" s="70" t="s">
        <v>0</v>
      </c>
      <c r="DK24" s="70" t="s">
        <v>0</v>
      </c>
      <c r="DL24" s="70" t="s">
        <v>0</v>
      </c>
      <c r="DM24" s="70" t="s">
        <v>0</v>
      </c>
      <c r="DN24" s="70" t="s">
        <v>0</v>
      </c>
      <c r="DO24" s="70" t="s">
        <v>0</v>
      </c>
      <c r="DP24" s="70" t="s">
        <v>0</v>
      </c>
      <c r="DQ24" s="70" t="s">
        <v>0</v>
      </c>
      <c r="DR24" s="70" t="s">
        <v>0</v>
      </c>
      <c r="DS24" s="70" t="s">
        <v>0</v>
      </c>
      <c r="DT24" s="70" t="s">
        <v>0</v>
      </c>
      <c r="DU24" s="70" t="s">
        <v>0</v>
      </c>
      <c r="DV24" s="70" t="s">
        <v>0</v>
      </c>
      <c r="DW24" s="70" t="s">
        <v>0</v>
      </c>
      <c r="DX24" s="70" t="s">
        <v>0</v>
      </c>
      <c r="DY24" s="70" t="s">
        <v>0</v>
      </c>
      <c r="DZ24" s="70" t="s">
        <v>0</v>
      </c>
      <c r="EA24" s="70" t="s">
        <v>0</v>
      </c>
      <c r="EB24" s="70" t="s">
        <v>0</v>
      </c>
      <c r="EC24" s="70" t="s">
        <v>0</v>
      </c>
      <c r="ED24" s="70" t="s">
        <v>0</v>
      </c>
    </row>
    <row r="25" spans="1:134" ht="17.25" customHeight="1" x14ac:dyDescent="0.3">
      <c r="A25" s="129"/>
      <c r="B25" s="59" t="str">
        <f>IF('0'!A1=1,"Запорізька","Zaporizhya")</f>
        <v>Запорізька</v>
      </c>
      <c r="C25" s="70">
        <v>92.2</v>
      </c>
      <c r="D25" s="70">
        <v>95.6</v>
      </c>
      <c r="E25" s="70">
        <v>92.2</v>
      </c>
      <c r="F25" s="70">
        <v>92.4</v>
      </c>
      <c r="G25" s="70">
        <v>93.1</v>
      </c>
      <c r="H25" s="70">
        <v>94.2</v>
      </c>
      <c r="I25" s="70">
        <v>94.3</v>
      </c>
      <c r="J25" s="70">
        <v>95</v>
      </c>
      <c r="K25" s="70">
        <v>95</v>
      </c>
      <c r="L25" s="70">
        <v>94.7</v>
      </c>
      <c r="M25" s="70">
        <v>95</v>
      </c>
      <c r="N25" s="70">
        <v>95.3</v>
      </c>
      <c r="O25" s="70">
        <v>93.3</v>
      </c>
      <c r="P25" s="70">
        <v>95.6</v>
      </c>
      <c r="Q25" s="70">
        <v>97.9</v>
      </c>
      <c r="R25" s="70">
        <v>97</v>
      </c>
      <c r="S25" s="70">
        <v>95.3</v>
      </c>
      <c r="T25" s="70">
        <v>94.7</v>
      </c>
      <c r="U25" s="70">
        <v>95.1</v>
      </c>
      <c r="V25" s="70">
        <v>95.7</v>
      </c>
      <c r="W25" s="70">
        <v>96.2</v>
      </c>
      <c r="X25" s="70">
        <v>95.8</v>
      </c>
      <c r="Y25" s="70">
        <v>96.9</v>
      </c>
      <c r="Z25" s="70">
        <v>96.9</v>
      </c>
      <c r="AA25" s="70">
        <v>107.2</v>
      </c>
      <c r="AB25" s="70">
        <v>103.7</v>
      </c>
      <c r="AC25" s="70">
        <v>104.8</v>
      </c>
      <c r="AD25" s="70">
        <v>106</v>
      </c>
      <c r="AE25" s="70">
        <v>107.7</v>
      </c>
      <c r="AF25" s="70">
        <v>109</v>
      </c>
      <c r="AG25" s="70">
        <v>108.1</v>
      </c>
      <c r="AH25" s="70">
        <v>108.1</v>
      </c>
      <c r="AI25" s="70">
        <v>107.3</v>
      </c>
      <c r="AJ25" s="70">
        <v>107.7</v>
      </c>
      <c r="AK25" s="70">
        <v>106.3</v>
      </c>
      <c r="AL25" s="70">
        <v>106.2</v>
      </c>
      <c r="AM25" s="70">
        <v>110.5</v>
      </c>
      <c r="AN25" s="70">
        <v>108.7</v>
      </c>
      <c r="AO25" s="70">
        <v>107.2</v>
      </c>
      <c r="AP25" s="70">
        <v>105.7</v>
      </c>
      <c r="AQ25" s="70">
        <v>106</v>
      </c>
      <c r="AR25" s="70">
        <v>105.7</v>
      </c>
      <c r="AS25" s="70">
        <v>105.5</v>
      </c>
      <c r="AT25" s="70">
        <v>104.4</v>
      </c>
      <c r="AU25" s="70">
        <v>104.5</v>
      </c>
      <c r="AV25" s="70">
        <v>103.9</v>
      </c>
      <c r="AW25" s="70">
        <v>104.1</v>
      </c>
      <c r="AX25" s="70">
        <v>103.6</v>
      </c>
      <c r="AY25" s="70">
        <v>94.6</v>
      </c>
      <c r="AZ25" s="70">
        <v>96.9</v>
      </c>
      <c r="BA25" s="70">
        <v>96.1</v>
      </c>
      <c r="BB25" s="70">
        <v>96.8</v>
      </c>
      <c r="BC25" s="70">
        <v>97.1</v>
      </c>
      <c r="BD25" s="70">
        <v>95.9</v>
      </c>
      <c r="BE25" s="70">
        <v>95.9</v>
      </c>
      <c r="BF25" s="70">
        <v>96</v>
      </c>
      <c r="BG25" s="70">
        <v>96</v>
      </c>
      <c r="BH25" s="70">
        <v>96.5</v>
      </c>
      <c r="BI25" s="70">
        <v>96</v>
      </c>
      <c r="BJ25" s="70">
        <v>95.5</v>
      </c>
      <c r="BK25" s="70">
        <v>97.8</v>
      </c>
      <c r="BL25" s="70">
        <v>99.3</v>
      </c>
      <c r="BM25" s="70">
        <v>96</v>
      </c>
      <c r="BN25" s="70">
        <v>92.5</v>
      </c>
      <c r="BO25" s="70">
        <v>90.3</v>
      </c>
      <c r="BP25" s="70">
        <v>91</v>
      </c>
      <c r="BQ25" s="70">
        <v>90.8</v>
      </c>
      <c r="BR25" s="70">
        <v>90.5</v>
      </c>
      <c r="BS25" s="70">
        <v>91.1</v>
      </c>
      <c r="BT25" s="70">
        <v>91.5</v>
      </c>
      <c r="BU25" s="70">
        <v>91.7</v>
      </c>
      <c r="BV25" s="70">
        <v>92.9</v>
      </c>
      <c r="BW25" s="70">
        <v>100.8</v>
      </c>
      <c r="BX25" s="70">
        <v>100.5</v>
      </c>
      <c r="BY25" s="70">
        <v>104.4</v>
      </c>
      <c r="BZ25" s="70">
        <v>107.4</v>
      </c>
      <c r="CA25" s="70">
        <v>107.5</v>
      </c>
      <c r="CB25" s="70">
        <v>106.8</v>
      </c>
      <c r="CC25" s="70">
        <v>106.8</v>
      </c>
      <c r="CD25" s="70">
        <v>107.1</v>
      </c>
      <c r="CE25" s="70">
        <v>106.3</v>
      </c>
      <c r="CF25" s="70">
        <v>106.1</v>
      </c>
      <c r="CG25" s="70">
        <v>106.1</v>
      </c>
      <c r="CH25" s="70">
        <v>106.4</v>
      </c>
      <c r="CI25" s="70" t="s">
        <v>0</v>
      </c>
      <c r="CJ25" s="70" t="s">
        <v>0</v>
      </c>
      <c r="CK25" s="70" t="s">
        <v>0</v>
      </c>
      <c r="CL25" s="70" t="s">
        <v>0</v>
      </c>
      <c r="CM25" s="70" t="s">
        <v>0</v>
      </c>
      <c r="CN25" s="70" t="s">
        <v>0</v>
      </c>
      <c r="CO25" s="70" t="s">
        <v>0</v>
      </c>
      <c r="CP25" s="70" t="s">
        <v>0</v>
      </c>
      <c r="CQ25" s="70" t="s">
        <v>0</v>
      </c>
      <c r="CR25" s="70" t="s">
        <v>0</v>
      </c>
      <c r="CS25" s="70" t="s">
        <v>0</v>
      </c>
      <c r="CT25" s="70" t="s">
        <v>0</v>
      </c>
      <c r="CU25" s="70" t="s">
        <v>0</v>
      </c>
      <c r="CV25" s="70" t="s">
        <v>0</v>
      </c>
      <c r="CW25" s="70" t="s">
        <v>0</v>
      </c>
      <c r="CX25" s="70" t="s">
        <v>0</v>
      </c>
      <c r="CY25" s="70" t="s">
        <v>0</v>
      </c>
      <c r="CZ25" s="70" t="s">
        <v>0</v>
      </c>
      <c r="DA25" s="70" t="s">
        <v>0</v>
      </c>
      <c r="DB25" s="70" t="s">
        <v>0</v>
      </c>
      <c r="DC25" s="70" t="s">
        <v>0</v>
      </c>
      <c r="DD25" s="70" t="s">
        <v>0</v>
      </c>
      <c r="DE25" s="70" t="s">
        <v>0</v>
      </c>
      <c r="DF25" s="70" t="s">
        <v>0</v>
      </c>
      <c r="DG25" s="70" t="s">
        <v>0</v>
      </c>
      <c r="DH25" s="70" t="s">
        <v>0</v>
      </c>
      <c r="DI25" s="70" t="s">
        <v>0</v>
      </c>
      <c r="DJ25" s="70" t="s">
        <v>0</v>
      </c>
      <c r="DK25" s="70" t="s">
        <v>0</v>
      </c>
      <c r="DL25" s="70" t="s">
        <v>0</v>
      </c>
      <c r="DM25" s="70" t="s">
        <v>0</v>
      </c>
      <c r="DN25" s="70" t="s">
        <v>0</v>
      </c>
      <c r="DO25" s="70" t="s">
        <v>0</v>
      </c>
      <c r="DP25" s="70" t="s">
        <v>0</v>
      </c>
      <c r="DQ25" s="70" t="s">
        <v>0</v>
      </c>
      <c r="DR25" s="70" t="s">
        <v>0</v>
      </c>
      <c r="DS25" s="70" t="s">
        <v>0</v>
      </c>
      <c r="DT25" s="70" t="s">
        <v>0</v>
      </c>
      <c r="DU25" s="70" t="s">
        <v>0</v>
      </c>
      <c r="DV25" s="70" t="s">
        <v>0</v>
      </c>
      <c r="DW25" s="70" t="s">
        <v>0</v>
      </c>
      <c r="DX25" s="70" t="s">
        <v>0</v>
      </c>
      <c r="DY25" s="70" t="s">
        <v>0</v>
      </c>
      <c r="DZ25" s="70" t="s">
        <v>0</v>
      </c>
      <c r="EA25" s="70" t="s">
        <v>0</v>
      </c>
      <c r="EB25" s="70" t="s">
        <v>0</v>
      </c>
      <c r="EC25" s="70" t="s">
        <v>0</v>
      </c>
      <c r="ED25" s="70" t="s">
        <v>0</v>
      </c>
    </row>
    <row r="26" spans="1:134" ht="17.25" customHeight="1" x14ac:dyDescent="0.3">
      <c r="A26" s="129"/>
      <c r="B26" s="59" t="str">
        <f>IF('0'!A1=1,"Івано-Франківська","Ivano-Frankivsk")</f>
        <v>Івано-Франківська</v>
      </c>
      <c r="C26" s="70">
        <v>93.9</v>
      </c>
      <c r="D26" s="70">
        <v>96.6</v>
      </c>
      <c r="E26" s="70">
        <v>97.8</v>
      </c>
      <c r="F26" s="70">
        <v>97.6</v>
      </c>
      <c r="G26" s="70">
        <v>96.7</v>
      </c>
      <c r="H26" s="70">
        <v>95.5</v>
      </c>
      <c r="I26" s="70">
        <v>95.7</v>
      </c>
      <c r="J26" s="70">
        <v>94.7</v>
      </c>
      <c r="K26" s="70">
        <v>92.3</v>
      </c>
      <c r="L26" s="70">
        <v>90.4</v>
      </c>
      <c r="M26" s="70">
        <v>89.9</v>
      </c>
      <c r="N26" s="70">
        <v>89.1</v>
      </c>
      <c r="O26" s="70">
        <v>87.9</v>
      </c>
      <c r="P26" s="70">
        <v>88.2</v>
      </c>
      <c r="Q26" s="70">
        <v>90</v>
      </c>
      <c r="R26" s="70">
        <v>92.3</v>
      </c>
      <c r="S26" s="70">
        <v>92.1</v>
      </c>
      <c r="T26" s="70">
        <v>92.1</v>
      </c>
      <c r="U26" s="70">
        <v>91.7</v>
      </c>
      <c r="V26" s="70">
        <v>92.3</v>
      </c>
      <c r="W26" s="70">
        <v>93.1</v>
      </c>
      <c r="X26" s="70">
        <v>94</v>
      </c>
      <c r="Y26" s="70">
        <v>94.4</v>
      </c>
      <c r="Z26" s="70">
        <v>95.5</v>
      </c>
      <c r="AA26" s="70">
        <v>110</v>
      </c>
      <c r="AB26" s="70">
        <v>106.2</v>
      </c>
      <c r="AC26" s="70">
        <v>102.7</v>
      </c>
      <c r="AD26" s="70">
        <v>102.4</v>
      </c>
      <c r="AE26" s="70">
        <v>104.4</v>
      </c>
      <c r="AF26" s="70">
        <v>106.3</v>
      </c>
      <c r="AG26" s="70">
        <v>107.4</v>
      </c>
      <c r="AH26" s="70">
        <v>109.1</v>
      </c>
      <c r="AI26" s="70">
        <v>111</v>
      </c>
      <c r="AJ26" s="70">
        <v>111.6</v>
      </c>
      <c r="AK26" s="70">
        <v>111.9</v>
      </c>
      <c r="AL26" s="70">
        <v>112</v>
      </c>
      <c r="AM26" s="70">
        <v>115.5</v>
      </c>
      <c r="AN26" s="70">
        <v>118.3</v>
      </c>
      <c r="AO26" s="70">
        <v>120.2</v>
      </c>
      <c r="AP26" s="70">
        <v>118.9</v>
      </c>
      <c r="AQ26" s="70">
        <v>118.6</v>
      </c>
      <c r="AR26" s="70">
        <v>117.4</v>
      </c>
      <c r="AS26" s="70">
        <v>116.1</v>
      </c>
      <c r="AT26" s="70">
        <v>115</v>
      </c>
      <c r="AU26" s="70">
        <v>113.4</v>
      </c>
      <c r="AV26" s="70">
        <v>112.7</v>
      </c>
      <c r="AW26" s="70">
        <v>111.2</v>
      </c>
      <c r="AX26" s="70">
        <v>110.3</v>
      </c>
      <c r="AY26" s="70">
        <v>94.8</v>
      </c>
      <c r="AZ26" s="70">
        <v>92.7</v>
      </c>
      <c r="BA26" s="70">
        <v>94.4</v>
      </c>
      <c r="BB26" s="70">
        <v>97.5</v>
      </c>
      <c r="BC26" s="70">
        <v>98.2</v>
      </c>
      <c r="BD26" s="70">
        <v>97.6</v>
      </c>
      <c r="BE26" s="70">
        <v>97</v>
      </c>
      <c r="BF26" s="70">
        <v>96.9</v>
      </c>
      <c r="BG26" s="70">
        <v>96.2</v>
      </c>
      <c r="BH26" s="70">
        <v>95.9</v>
      </c>
      <c r="BI26" s="70">
        <v>96.1</v>
      </c>
      <c r="BJ26" s="70">
        <v>95.6</v>
      </c>
      <c r="BK26" s="70">
        <v>97.1</v>
      </c>
      <c r="BL26" s="70">
        <v>102</v>
      </c>
      <c r="BM26" s="70">
        <v>95.4</v>
      </c>
      <c r="BN26" s="70">
        <v>91.1</v>
      </c>
      <c r="BO26" s="70">
        <v>89.7</v>
      </c>
      <c r="BP26" s="70">
        <v>89.6</v>
      </c>
      <c r="BQ26" s="70">
        <v>91.2</v>
      </c>
      <c r="BR26" s="70">
        <v>91.6</v>
      </c>
      <c r="BS26" s="70">
        <v>93.2</v>
      </c>
      <c r="BT26" s="70">
        <v>93.1</v>
      </c>
      <c r="BU26" s="70">
        <v>92.3</v>
      </c>
      <c r="BV26" s="70">
        <v>93.4</v>
      </c>
      <c r="BW26" s="70">
        <v>105.5</v>
      </c>
      <c r="BX26" s="70">
        <v>102.6</v>
      </c>
      <c r="BY26" s="70">
        <v>105.4</v>
      </c>
      <c r="BZ26" s="70">
        <v>108.4</v>
      </c>
      <c r="CA26" s="70">
        <v>107.5</v>
      </c>
      <c r="CB26" s="70">
        <v>107.1</v>
      </c>
      <c r="CC26" s="70">
        <v>106.7</v>
      </c>
      <c r="CD26" s="70">
        <v>106.6</v>
      </c>
      <c r="CE26" s="70">
        <v>104.8</v>
      </c>
      <c r="CF26" s="70">
        <v>105.1</v>
      </c>
      <c r="CG26" s="70">
        <v>106.3</v>
      </c>
      <c r="CH26" s="70">
        <v>106</v>
      </c>
      <c r="CI26" s="70" t="s">
        <v>0</v>
      </c>
      <c r="CJ26" s="70" t="s">
        <v>0</v>
      </c>
      <c r="CK26" s="70" t="s">
        <v>0</v>
      </c>
      <c r="CL26" s="70" t="s">
        <v>0</v>
      </c>
      <c r="CM26" s="70" t="s">
        <v>0</v>
      </c>
      <c r="CN26" s="70" t="s">
        <v>0</v>
      </c>
      <c r="CO26" s="70" t="s">
        <v>0</v>
      </c>
      <c r="CP26" s="70" t="s">
        <v>0</v>
      </c>
      <c r="CQ26" s="70" t="s">
        <v>0</v>
      </c>
      <c r="CR26" s="70" t="s">
        <v>0</v>
      </c>
      <c r="CS26" s="70" t="s">
        <v>0</v>
      </c>
      <c r="CT26" s="70" t="s">
        <v>0</v>
      </c>
      <c r="CU26" s="70" t="s">
        <v>0</v>
      </c>
      <c r="CV26" s="70" t="s">
        <v>0</v>
      </c>
      <c r="CW26" s="70" t="s">
        <v>0</v>
      </c>
      <c r="CX26" s="70" t="s">
        <v>0</v>
      </c>
      <c r="CY26" s="70" t="s">
        <v>0</v>
      </c>
      <c r="CZ26" s="70" t="s">
        <v>0</v>
      </c>
      <c r="DA26" s="70" t="s">
        <v>0</v>
      </c>
      <c r="DB26" s="70" t="s">
        <v>0</v>
      </c>
      <c r="DC26" s="70" t="s">
        <v>0</v>
      </c>
      <c r="DD26" s="70" t="s">
        <v>0</v>
      </c>
      <c r="DE26" s="70" t="s">
        <v>0</v>
      </c>
      <c r="DF26" s="70" t="s">
        <v>0</v>
      </c>
      <c r="DG26" s="70" t="s">
        <v>0</v>
      </c>
      <c r="DH26" s="70" t="s">
        <v>0</v>
      </c>
      <c r="DI26" s="70" t="s">
        <v>0</v>
      </c>
      <c r="DJ26" s="70" t="s">
        <v>0</v>
      </c>
      <c r="DK26" s="70" t="s">
        <v>0</v>
      </c>
      <c r="DL26" s="70" t="s">
        <v>0</v>
      </c>
      <c r="DM26" s="70" t="s">
        <v>0</v>
      </c>
      <c r="DN26" s="70" t="s">
        <v>0</v>
      </c>
      <c r="DO26" s="70" t="s">
        <v>0</v>
      </c>
      <c r="DP26" s="70" t="s">
        <v>0</v>
      </c>
      <c r="DQ26" s="70" t="s">
        <v>0</v>
      </c>
      <c r="DR26" s="70" t="s">
        <v>0</v>
      </c>
      <c r="DS26" s="70" t="s">
        <v>0</v>
      </c>
      <c r="DT26" s="70" t="s">
        <v>0</v>
      </c>
      <c r="DU26" s="70" t="s">
        <v>0</v>
      </c>
      <c r="DV26" s="70" t="s">
        <v>0</v>
      </c>
      <c r="DW26" s="70" t="s">
        <v>0</v>
      </c>
      <c r="DX26" s="70" t="s">
        <v>0</v>
      </c>
      <c r="DY26" s="70" t="s">
        <v>0</v>
      </c>
      <c r="DZ26" s="70" t="s">
        <v>0</v>
      </c>
      <c r="EA26" s="70" t="s">
        <v>0</v>
      </c>
      <c r="EB26" s="70" t="s">
        <v>0</v>
      </c>
      <c r="EC26" s="70" t="s">
        <v>0</v>
      </c>
      <c r="ED26" s="70" t="s">
        <v>0</v>
      </c>
    </row>
    <row r="27" spans="1:134" ht="17.25" customHeight="1" x14ac:dyDescent="0.3">
      <c r="A27" s="129"/>
      <c r="B27" s="59" t="str">
        <f>IF('0'!A1=1,"Київська","Kyiv")</f>
        <v>Київська</v>
      </c>
      <c r="C27" s="70">
        <v>94.8</v>
      </c>
      <c r="D27" s="70">
        <v>103.7</v>
      </c>
      <c r="E27" s="70">
        <v>102</v>
      </c>
      <c r="F27" s="70">
        <v>98.1</v>
      </c>
      <c r="G27" s="70">
        <v>97.6</v>
      </c>
      <c r="H27" s="70">
        <v>98.3</v>
      </c>
      <c r="I27" s="70">
        <v>97.1</v>
      </c>
      <c r="J27" s="70">
        <v>95.3</v>
      </c>
      <c r="K27" s="70">
        <v>94.8</v>
      </c>
      <c r="L27" s="70">
        <v>92.8</v>
      </c>
      <c r="M27" s="70">
        <v>92.7</v>
      </c>
      <c r="N27" s="70">
        <v>93</v>
      </c>
      <c r="O27" s="70">
        <v>105.6</v>
      </c>
      <c r="P27" s="70">
        <v>109</v>
      </c>
      <c r="Q27" s="70">
        <v>108.5</v>
      </c>
      <c r="R27" s="70">
        <v>111.9</v>
      </c>
      <c r="S27" s="70">
        <v>112</v>
      </c>
      <c r="T27" s="70">
        <v>111.1</v>
      </c>
      <c r="U27" s="70">
        <v>109.2</v>
      </c>
      <c r="V27" s="70">
        <v>108.1</v>
      </c>
      <c r="W27" s="70">
        <v>107.2</v>
      </c>
      <c r="X27" s="70">
        <v>107.1</v>
      </c>
      <c r="Y27" s="70">
        <v>106.4</v>
      </c>
      <c r="Z27" s="70">
        <v>106.2</v>
      </c>
      <c r="AA27" s="70">
        <v>104.8</v>
      </c>
      <c r="AB27" s="70">
        <v>104.9</v>
      </c>
      <c r="AC27" s="70">
        <v>105.6</v>
      </c>
      <c r="AD27" s="70">
        <v>103.3</v>
      </c>
      <c r="AE27" s="70">
        <v>105.6</v>
      </c>
      <c r="AF27" s="70">
        <v>107.6</v>
      </c>
      <c r="AG27" s="70">
        <v>113.3</v>
      </c>
      <c r="AH27" s="70">
        <v>113</v>
      </c>
      <c r="AI27" s="70">
        <v>112.4</v>
      </c>
      <c r="AJ27" s="70">
        <v>111.9</v>
      </c>
      <c r="AK27" s="70">
        <v>110.9</v>
      </c>
      <c r="AL27" s="70">
        <v>110.3</v>
      </c>
      <c r="AM27" s="70">
        <v>112.4</v>
      </c>
      <c r="AN27" s="70">
        <v>112</v>
      </c>
      <c r="AO27" s="70">
        <v>112.5</v>
      </c>
      <c r="AP27" s="70">
        <v>110.8</v>
      </c>
      <c r="AQ27" s="70">
        <v>108.9</v>
      </c>
      <c r="AR27" s="70">
        <v>107.6</v>
      </c>
      <c r="AS27" s="70">
        <v>101.8</v>
      </c>
      <c r="AT27" s="70">
        <v>101.6</v>
      </c>
      <c r="AU27" s="70">
        <v>101.8</v>
      </c>
      <c r="AV27" s="70">
        <v>101.9</v>
      </c>
      <c r="AW27" s="70">
        <v>101.8</v>
      </c>
      <c r="AX27" s="70">
        <v>102</v>
      </c>
      <c r="AY27" s="70">
        <v>103.9</v>
      </c>
      <c r="AZ27" s="70">
        <v>100.6</v>
      </c>
      <c r="BA27" s="70">
        <v>98.9</v>
      </c>
      <c r="BB27" s="70">
        <v>100.5</v>
      </c>
      <c r="BC27" s="70">
        <v>99.3</v>
      </c>
      <c r="BD27" s="70">
        <v>97.7</v>
      </c>
      <c r="BE27" s="70">
        <v>98.6</v>
      </c>
      <c r="BF27" s="70">
        <v>99.1</v>
      </c>
      <c r="BG27" s="70">
        <v>99.2</v>
      </c>
      <c r="BH27" s="70">
        <v>99.5</v>
      </c>
      <c r="BI27" s="70">
        <v>100.1</v>
      </c>
      <c r="BJ27" s="70">
        <v>99.7</v>
      </c>
      <c r="BK27" s="70">
        <v>93.3</v>
      </c>
      <c r="BL27" s="70">
        <v>94.9</v>
      </c>
      <c r="BM27" s="70">
        <v>94</v>
      </c>
      <c r="BN27" s="70">
        <v>91.9</v>
      </c>
      <c r="BO27" s="70">
        <v>92.6</v>
      </c>
      <c r="BP27" s="70">
        <v>94.2</v>
      </c>
      <c r="BQ27" s="70">
        <v>95.3</v>
      </c>
      <c r="BR27" s="70">
        <v>95.9</v>
      </c>
      <c r="BS27" s="70">
        <v>96.6</v>
      </c>
      <c r="BT27" s="70">
        <v>96.1</v>
      </c>
      <c r="BU27" s="70">
        <v>96.8</v>
      </c>
      <c r="BV27" s="70">
        <v>98.5</v>
      </c>
      <c r="BW27" s="70">
        <v>96.8</v>
      </c>
      <c r="BX27" s="70">
        <v>97</v>
      </c>
      <c r="BY27" s="70">
        <v>97.6</v>
      </c>
      <c r="BZ27" s="70">
        <v>100.5</v>
      </c>
      <c r="CA27" s="70">
        <v>101.1</v>
      </c>
      <c r="CB27" s="70">
        <v>101.3</v>
      </c>
      <c r="CC27" s="70">
        <v>100.3</v>
      </c>
      <c r="CD27" s="70">
        <v>100.1</v>
      </c>
      <c r="CE27" s="70">
        <v>99.6</v>
      </c>
      <c r="CF27" s="70">
        <v>99.4</v>
      </c>
      <c r="CG27" s="70">
        <v>98.8</v>
      </c>
      <c r="CH27" s="70">
        <v>97.5</v>
      </c>
      <c r="CI27" s="70" t="s">
        <v>0</v>
      </c>
      <c r="CJ27" s="70" t="s">
        <v>0</v>
      </c>
      <c r="CK27" s="70" t="s">
        <v>0</v>
      </c>
      <c r="CL27" s="70" t="s">
        <v>0</v>
      </c>
      <c r="CM27" s="70" t="s">
        <v>0</v>
      </c>
      <c r="CN27" s="70" t="s">
        <v>0</v>
      </c>
      <c r="CO27" s="70" t="s">
        <v>0</v>
      </c>
      <c r="CP27" s="70" t="s">
        <v>0</v>
      </c>
      <c r="CQ27" s="70" t="s">
        <v>0</v>
      </c>
      <c r="CR27" s="70" t="s">
        <v>0</v>
      </c>
      <c r="CS27" s="70" t="s">
        <v>0</v>
      </c>
      <c r="CT27" s="70" t="s">
        <v>0</v>
      </c>
      <c r="CU27" s="70" t="s">
        <v>0</v>
      </c>
      <c r="CV27" s="70" t="s">
        <v>0</v>
      </c>
      <c r="CW27" s="70" t="s">
        <v>0</v>
      </c>
      <c r="CX27" s="70" t="s">
        <v>0</v>
      </c>
      <c r="CY27" s="70" t="s">
        <v>0</v>
      </c>
      <c r="CZ27" s="70" t="s">
        <v>0</v>
      </c>
      <c r="DA27" s="70" t="s">
        <v>0</v>
      </c>
      <c r="DB27" s="70" t="s">
        <v>0</v>
      </c>
      <c r="DC27" s="70" t="s">
        <v>0</v>
      </c>
      <c r="DD27" s="70" t="s">
        <v>0</v>
      </c>
      <c r="DE27" s="70" t="s">
        <v>0</v>
      </c>
      <c r="DF27" s="70" t="s">
        <v>0</v>
      </c>
      <c r="DG27" s="70" t="s">
        <v>0</v>
      </c>
      <c r="DH27" s="70" t="s">
        <v>0</v>
      </c>
      <c r="DI27" s="70" t="s">
        <v>0</v>
      </c>
      <c r="DJ27" s="70" t="s">
        <v>0</v>
      </c>
      <c r="DK27" s="70" t="s">
        <v>0</v>
      </c>
      <c r="DL27" s="70" t="s">
        <v>0</v>
      </c>
      <c r="DM27" s="70" t="s">
        <v>0</v>
      </c>
      <c r="DN27" s="70" t="s">
        <v>0</v>
      </c>
      <c r="DO27" s="70" t="s">
        <v>0</v>
      </c>
      <c r="DP27" s="70" t="s">
        <v>0</v>
      </c>
      <c r="DQ27" s="70" t="s">
        <v>0</v>
      </c>
      <c r="DR27" s="70" t="s">
        <v>0</v>
      </c>
      <c r="DS27" s="70" t="s">
        <v>0</v>
      </c>
      <c r="DT27" s="70" t="s">
        <v>0</v>
      </c>
      <c r="DU27" s="70" t="s">
        <v>0</v>
      </c>
      <c r="DV27" s="70" t="s">
        <v>0</v>
      </c>
      <c r="DW27" s="70" t="s">
        <v>0</v>
      </c>
      <c r="DX27" s="70" t="s">
        <v>0</v>
      </c>
      <c r="DY27" s="70" t="s">
        <v>0</v>
      </c>
      <c r="DZ27" s="70" t="s">
        <v>0</v>
      </c>
      <c r="EA27" s="70" t="s">
        <v>0</v>
      </c>
      <c r="EB27" s="70" t="s">
        <v>0</v>
      </c>
      <c r="EC27" s="70" t="s">
        <v>0</v>
      </c>
      <c r="ED27" s="70" t="s">
        <v>0</v>
      </c>
    </row>
    <row r="28" spans="1:134" ht="17.25" customHeight="1" x14ac:dyDescent="0.3">
      <c r="A28" s="129"/>
      <c r="B28" s="59" t="str">
        <f>IF('0'!A1=1,"Кіровоградська","Kirovohrad")</f>
        <v>Кіровоградська</v>
      </c>
      <c r="C28" s="70">
        <v>77.8</v>
      </c>
      <c r="D28" s="70">
        <v>81.5</v>
      </c>
      <c r="E28" s="70">
        <v>79.7</v>
      </c>
      <c r="F28" s="70">
        <v>76.099999999999994</v>
      </c>
      <c r="G28" s="70">
        <v>76.900000000000006</v>
      </c>
      <c r="H28" s="70">
        <v>76.8</v>
      </c>
      <c r="I28" s="70">
        <v>77.900000000000006</v>
      </c>
      <c r="J28" s="70">
        <v>78.400000000000006</v>
      </c>
      <c r="K28" s="70">
        <v>78.5</v>
      </c>
      <c r="L28" s="70">
        <v>80</v>
      </c>
      <c r="M28" s="70">
        <v>80.8</v>
      </c>
      <c r="N28" s="70">
        <v>82.9</v>
      </c>
      <c r="O28" s="70">
        <v>113</v>
      </c>
      <c r="P28" s="70">
        <v>120.5</v>
      </c>
      <c r="Q28" s="70">
        <v>119.9</v>
      </c>
      <c r="R28" s="70">
        <v>124.6</v>
      </c>
      <c r="S28" s="70">
        <v>122.4</v>
      </c>
      <c r="T28" s="70">
        <v>118.9</v>
      </c>
      <c r="U28" s="70">
        <v>115.7</v>
      </c>
      <c r="V28" s="70">
        <v>115.8</v>
      </c>
      <c r="W28" s="70">
        <v>117.4</v>
      </c>
      <c r="X28" s="70">
        <v>118</v>
      </c>
      <c r="Y28" s="70">
        <v>119.8</v>
      </c>
      <c r="Z28" s="70">
        <v>120.3</v>
      </c>
      <c r="AA28" s="70">
        <v>121.8</v>
      </c>
      <c r="AB28" s="70">
        <v>110.2</v>
      </c>
      <c r="AC28" s="70">
        <v>115</v>
      </c>
      <c r="AD28" s="70">
        <v>111.8</v>
      </c>
      <c r="AE28" s="70">
        <v>112.4</v>
      </c>
      <c r="AF28" s="70">
        <v>112.7</v>
      </c>
      <c r="AG28" s="70">
        <v>113.9</v>
      </c>
      <c r="AH28" s="70">
        <v>112.2</v>
      </c>
      <c r="AI28" s="70">
        <v>109.8</v>
      </c>
      <c r="AJ28" s="70">
        <v>107.9</v>
      </c>
      <c r="AK28" s="70">
        <v>107.5</v>
      </c>
      <c r="AL28" s="70">
        <v>105.5</v>
      </c>
      <c r="AM28" s="70">
        <v>111.7</v>
      </c>
      <c r="AN28" s="70">
        <v>112</v>
      </c>
      <c r="AO28" s="70">
        <v>102.7</v>
      </c>
      <c r="AP28" s="70">
        <v>103.8</v>
      </c>
      <c r="AQ28" s="70">
        <v>103.5</v>
      </c>
      <c r="AR28" s="70">
        <v>102.5</v>
      </c>
      <c r="AS28" s="70">
        <v>100.7</v>
      </c>
      <c r="AT28" s="70">
        <v>100.7</v>
      </c>
      <c r="AU28" s="70">
        <v>100.5</v>
      </c>
      <c r="AV28" s="70">
        <v>100.8</v>
      </c>
      <c r="AW28" s="70">
        <v>100.2</v>
      </c>
      <c r="AX28" s="70">
        <v>102.2</v>
      </c>
      <c r="AY28" s="70">
        <v>95.2</v>
      </c>
      <c r="AZ28" s="70">
        <v>96</v>
      </c>
      <c r="BA28" s="70">
        <v>101.1</v>
      </c>
      <c r="BB28" s="70">
        <v>101.5</v>
      </c>
      <c r="BC28" s="70">
        <v>100</v>
      </c>
      <c r="BD28" s="70">
        <v>100.8</v>
      </c>
      <c r="BE28" s="70">
        <v>103.2</v>
      </c>
      <c r="BF28" s="70">
        <v>104.5</v>
      </c>
      <c r="BG28" s="70">
        <v>105.5</v>
      </c>
      <c r="BH28" s="70">
        <v>105.2</v>
      </c>
      <c r="BI28" s="70">
        <v>105.6</v>
      </c>
      <c r="BJ28" s="70">
        <v>103.6</v>
      </c>
      <c r="BK28" s="70">
        <v>114.4</v>
      </c>
      <c r="BL28" s="70">
        <v>102.8</v>
      </c>
      <c r="BM28" s="70">
        <v>104.7</v>
      </c>
      <c r="BN28" s="70">
        <v>104.3</v>
      </c>
      <c r="BO28" s="70">
        <v>102.5</v>
      </c>
      <c r="BP28" s="70">
        <v>103.9</v>
      </c>
      <c r="BQ28" s="70">
        <v>104</v>
      </c>
      <c r="BR28" s="70">
        <v>104.1</v>
      </c>
      <c r="BS28" s="70">
        <v>103.6</v>
      </c>
      <c r="BT28" s="70">
        <v>102.7</v>
      </c>
      <c r="BU28" s="70">
        <v>102.8</v>
      </c>
      <c r="BV28" s="70">
        <v>102.2</v>
      </c>
      <c r="BW28" s="70">
        <v>62.9</v>
      </c>
      <c r="BX28" s="70">
        <v>69.3</v>
      </c>
      <c r="BY28" s="70">
        <v>72.8</v>
      </c>
      <c r="BZ28" s="70">
        <v>76.8</v>
      </c>
      <c r="CA28" s="70">
        <v>77.5</v>
      </c>
      <c r="CB28" s="70">
        <v>75.7</v>
      </c>
      <c r="CC28" s="70">
        <v>75</v>
      </c>
      <c r="CD28" s="70">
        <v>74</v>
      </c>
      <c r="CE28" s="70">
        <v>76.2</v>
      </c>
      <c r="CF28" s="70">
        <v>78.900000000000006</v>
      </c>
      <c r="CG28" s="70">
        <v>79.3</v>
      </c>
      <c r="CH28" s="70">
        <v>81.7</v>
      </c>
      <c r="CI28" s="70" t="s">
        <v>0</v>
      </c>
      <c r="CJ28" s="70" t="s">
        <v>0</v>
      </c>
      <c r="CK28" s="70" t="s">
        <v>0</v>
      </c>
      <c r="CL28" s="70" t="s">
        <v>0</v>
      </c>
      <c r="CM28" s="70" t="s">
        <v>0</v>
      </c>
      <c r="CN28" s="70" t="s">
        <v>0</v>
      </c>
      <c r="CO28" s="70" t="s">
        <v>0</v>
      </c>
      <c r="CP28" s="70" t="s">
        <v>0</v>
      </c>
      <c r="CQ28" s="70" t="s">
        <v>0</v>
      </c>
      <c r="CR28" s="70" t="s">
        <v>0</v>
      </c>
      <c r="CS28" s="70" t="s">
        <v>0</v>
      </c>
      <c r="CT28" s="70" t="s">
        <v>0</v>
      </c>
      <c r="CU28" s="70" t="s">
        <v>0</v>
      </c>
      <c r="CV28" s="70" t="s">
        <v>0</v>
      </c>
      <c r="CW28" s="70" t="s">
        <v>0</v>
      </c>
      <c r="CX28" s="70" t="s">
        <v>0</v>
      </c>
      <c r="CY28" s="70" t="s">
        <v>0</v>
      </c>
      <c r="CZ28" s="70" t="s">
        <v>0</v>
      </c>
      <c r="DA28" s="70" t="s">
        <v>0</v>
      </c>
      <c r="DB28" s="70" t="s">
        <v>0</v>
      </c>
      <c r="DC28" s="70" t="s">
        <v>0</v>
      </c>
      <c r="DD28" s="70" t="s">
        <v>0</v>
      </c>
      <c r="DE28" s="70" t="s">
        <v>0</v>
      </c>
      <c r="DF28" s="70" t="s">
        <v>0</v>
      </c>
      <c r="DG28" s="70" t="s">
        <v>0</v>
      </c>
      <c r="DH28" s="70" t="s">
        <v>0</v>
      </c>
      <c r="DI28" s="70" t="s">
        <v>0</v>
      </c>
      <c r="DJ28" s="70" t="s">
        <v>0</v>
      </c>
      <c r="DK28" s="70" t="s">
        <v>0</v>
      </c>
      <c r="DL28" s="70" t="s">
        <v>0</v>
      </c>
      <c r="DM28" s="70" t="s">
        <v>0</v>
      </c>
      <c r="DN28" s="70" t="s">
        <v>0</v>
      </c>
      <c r="DO28" s="70" t="s">
        <v>0</v>
      </c>
      <c r="DP28" s="70" t="s">
        <v>0</v>
      </c>
      <c r="DQ28" s="70" t="s">
        <v>0</v>
      </c>
      <c r="DR28" s="70" t="s">
        <v>0</v>
      </c>
      <c r="DS28" s="70" t="s">
        <v>0</v>
      </c>
      <c r="DT28" s="70" t="s">
        <v>0</v>
      </c>
      <c r="DU28" s="70" t="s">
        <v>0</v>
      </c>
      <c r="DV28" s="70" t="s">
        <v>0</v>
      </c>
      <c r="DW28" s="70" t="s">
        <v>0</v>
      </c>
      <c r="DX28" s="70" t="s">
        <v>0</v>
      </c>
      <c r="DY28" s="70" t="s">
        <v>0</v>
      </c>
      <c r="DZ28" s="70" t="s">
        <v>0</v>
      </c>
      <c r="EA28" s="70" t="s">
        <v>0</v>
      </c>
      <c r="EB28" s="70" t="s">
        <v>0</v>
      </c>
      <c r="EC28" s="70" t="s">
        <v>0</v>
      </c>
      <c r="ED28" s="70" t="s">
        <v>0</v>
      </c>
    </row>
    <row r="29" spans="1:134" ht="17.25" customHeight="1" x14ac:dyDescent="0.3">
      <c r="A29" s="129"/>
      <c r="B29" s="59" t="str">
        <f>IF('0'!A1=1,"Луганська","Luhansk")</f>
        <v>Луганська</v>
      </c>
      <c r="C29" s="70">
        <v>16</v>
      </c>
      <c r="D29" s="70">
        <v>14</v>
      </c>
      <c r="E29" s="70">
        <v>13</v>
      </c>
      <c r="F29" s="70">
        <v>13</v>
      </c>
      <c r="G29" s="70">
        <v>13</v>
      </c>
      <c r="H29" s="70">
        <v>15</v>
      </c>
      <c r="I29" s="70">
        <v>17</v>
      </c>
      <c r="J29" s="70">
        <v>20</v>
      </c>
      <c r="K29" s="70">
        <v>23</v>
      </c>
      <c r="L29" s="70">
        <v>27</v>
      </c>
      <c r="M29" s="70">
        <v>30</v>
      </c>
      <c r="N29" s="70">
        <v>34</v>
      </c>
      <c r="O29" s="70">
        <v>184</v>
      </c>
      <c r="P29" s="70">
        <v>215</v>
      </c>
      <c r="Q29" s="70">
        <v>233</v>
      </c>
      <c r="R29" s="70">
        <v>231</v>
      </c>
      <c r="S29" s="70">
        <v>220</v>
      </c>
      <c r="T29" s="70">
        <v>192</v>
      </c>
      <c r="U29" s="70">
        <v>175</v>
      </c>
      <c r="V29" s="70">
        <v>164</v>
      </c>
      <c r="W29" s="70">
        <v>157</v>
      </c>
      <c r="X29" s="70">
        <v>151</v>
      </c>
      <c r="Y29" s="70">
        <v>143</v>
      </c>
      <c r="Z29" s="70">
        <v>139</v>
      </c>
      <c r="AA29" s="70">
        <v>131</v>
      </c>
      <c r="AB29" s="70">
        <v>100</v>
      </c>
      <c r="AC29" s="70">
        <v>82</v>
      </c>
      <c r="AD29" s="70">
        <v>75</v>
      </c>
      <c r="AE29" s="70">
        <v>72</v>
      </c>
      <c r="AF29" s="70">
        <v>75</v>
      </c>
      <c r="AG29" s="70">
        <v>76</v>
      </c>
      <c r="AH29" s="70">
        <v>74</v>
      </c>
      <c r="AI29" s="70">
        <v>73</v>
      </c>
      <c r="AJ29" s="70">
        <v>70</v>
      </c>
      <c r="AK29" s="70">
        <v>69</v>
      </c>
      <c r="AL29" s="70">
        <v>69</v>
      </c>
      <c r="AM29" s="70">
        <v>40</v>
      </c>
      <c r="AN29" s="70">
        <v>51</v>
      </c>
      <c r="AO29" s="70">
        <v>60</v>
      </c>
      <c r="AP29" s="70">
        <v>67</v>
      </c>
      <c r="AQ29" s="70">
        <v>73</v>
      </c>
      <c r="AR29" s="70">
        <v>77</v>
      </c>
      <c r="AS29" s="70">
        <v>78</v>
      </c>
      <c r="AT29" s="70">
        <v>81</v>
      </c>
      <c r="AU29" s="70">
        <v>83</v>
      </c>
      <c r="AV29" s="70">
        <v>86</v>
      </c>
      <c r="AW29" s="70">
        <v>84</v>
      </c>
      <c r="AX29" s="70">
        <v>83</v>
      </c>
      <c r="AY29" s="70">
        <v>89</v>
      </c>
      <c r="AZ29" s="70">
        <v>98</v>
      </c>
      <c r="BA29" s="70">
        <v>102</v>
      </c>
      <c r="BB29" s="70">
        <v>103</v>
      </c>
      <c r="BC29" s="70">
        <v>99</v>
      </c>
      <c r="BD29" s="70">
        <v>102</v>
      </c>
      <c r="BE29" s="70">
        <v>101</v>
      </c>
      <c r="BF29" s="70">
        <v>99</v>
      </c>
      <c r="BG29" s="70">
        <v>98</v>
      </c>
      <c r="BH29" s="70">
        <v>96</v>
      </c>
      <c r="BI29" s="70">
        <v>97</v>
      </c>
      <c r="BJ29" s="70">
        <v>96</v>
      </c>
      <c r="BK29" s="70">
        <v>74.2</v>
      </c>
      <c r="BL29" s="70">
        <v>61.9</v>
      </c>
      <c r="BM29" s="70">
        <v>66.2</v>
      </c>
      <c r="BN29" s="70">
        <v>78.599999999999994</v>
      </c>
      <c r="BO29" s="70">
        <v>88.6</v>
      </c>
      <c r="BP29" s="70">
        <v>85.1</v>
      </c>
      <c r="BQ29" s="70">
        <v>82.6</v>
      </c>
      <c r="BR29" s="70">
        <v>89.6</v>
      </c>
      <c r="BS29" s="70">
        <v>90.1</v>
      </c>
      <c r="BT29" s="70">
        <v>92.7</v>
      </c>
      <c r="BU29" s="70">
        <v>93.4</v>
      </c>
      <c r="BV29" s="70">
        <v>93.4</v>
      </c>
      <c r="BW29" s="70">
        <v>115.2</v>
      </c>
      <c r="BX29" s="70">
        <v>113.1</v>
      </c>
      <c r="BY29" s="70">
        <v>111.3</v>
      </c>
      <c r="BZ29" s="70">
        <v>98.6</v>
      </c>
      <c r="CA29" s="70">
        <v>88.2</v>
      </c>
      <c r="CB29" s="70">
        <v>86.6</v>
      </c>
      <c r="CC29" s="70">
        <v>96.7</v>
      </c>
      <c r="CD29" s="70">
        <v>91.1</v>
      </c>
      <c r="CE29" s="70">
        <v>91.3</v>
      </c>
      <c r="CF29" s="70">
        <v>91.7</v>
      </c>
      <c r="CG29" s="70">
        <v>92</v>
      </c>
      <c r="CH29" s="70">
        <v>90.6</v>
      </c>
      <c r="CI29" s="70" t="s">
        <v>0</v>
      </c>
      <c r="CJ29" s="70" t="s">
        <v>0</v>
      </c>
      <c r="CK29" s="70" t="s">
        <v>0</v>
      </c>
      <c r="CL29" s="70" t="s">
        <v>0</v>
      </c>
      <c r="CM29" s="70" t="s">
        <v>0</v>
      </c>
      <c r="CN29" s="70" t="s">
        <v>0</v>
      </c>
      <c r="CO29" s="70" t="s">
        <v>0</v>
      </c>
      <c r="CP29" s="70" t="s">
        <v>0</v>
      </c>
      <c r="CQ29" s="70" t="s">
        <v>0</v>
      </c>
      <c r="CR29" s="70" t="s">
        <v>0</v>
      </c>
      <c r="CS29" s="70" t="s">
        <v>0</v>
      </c>
      <c r="CT29" s="70" t="s">
        <v>0</v>
      </c>
      <c r="CU29" s="70" t="s">
        <v>0</v>
      </c>
      <c r="CV29" s="70" t="s">
        <v>0</v>
      </c>
      <c r="CW29" s="70" t="s">
        <v>0</v>
      </c>
      <c r="CX29" s="70" t="s">
        <v>0</v>
      </c>
      <c r="CY29" s="70" t="s">
        <v>0</v>
      </c>
      <c r="CZ29" s="70" t="s">
        <v>0</v>
      </c>
      <c r="DA29" s="70" t="s">
        <v>0</v>
      </c>
      <c r="DB29" s="70" t="s">
        <v>0</v>
      </c>
      <c r="DC29" s="70" t="s">
        <v>0</v>
      </c>
      <c r="DD29" s="70" t="s">
        <v>0</v>
      </c>
      <c r="DE29" s="70" t="s">
        <v>0</v>
      </c>
      <c r="DF29" s="70" t="s">
        <v>0</v>
      </c>
      <c r="DG29" s="70" t="s">
        <v>0</v>
      </c>
      <c r="DH29" s="70" t="s">
        <v>0</v>
      </c>
      <c r="DI29" s="70" t="s">
        <v>0</v>
      </c>
      <c r="DJ29" s="70" t="s">
        <v>0</v>
      </c>
      <c r="DK29" s="70" t="s">
        <v>0</v>
      </c>
      <c r="DL29" s="70" t="s">
        <v>0</v>
      </c>
      <c r="DM29" s="70" t="s">
        <v>0</v>
      </c>
      <c r="DN29" s="70" t="s">
        <v>0</v>
      </c>
      <c r="DO29" s="70" t="s">
        <v>0</v>
      </c>
      <c r="DP29" s="70" t="s">
        <v>0</v>
      </c>
      <c r="DQ29" s="70" t="s">
        <v>0</v>
      </c>
      <c r="DR29" s="70" t="s">
        <v>0</v>
      </c>
      <c r="DS29" s="70" t="s">
        <v>0</v>
      </c>
      <c r="DT29" s="70" t="s">
        <v>0</v>
      </c>
      <c r="DU29" s="70" t="s">
        <v>0</v>
      </c>
      <c r="DV29" s="70" t="s">
        <v>0</v>
      </c>
      <c r="DW29" s="70" t="s">
        <v>0</v>
      </c>
      <c r="DX29" s="70" t="s">
        <v>0</v>
      </c>
      <c r="DY29" s="70" t="s">
        <v>0</v>
      </c>
      <c r="DZ29" s="70" t="s">
        <v>0</v>
      </c>
      <c r="EA29" s="70" t="s">
        <v>0</v>
      </c>
      <c r="EB29" s="70" t="s">
        <v>0</v>
      </c>
      <c r="EC29" s="70" t="s">
        <v>0</v>
      </c>
      <c r="ED29" s="70" t="s">
        <v>0</v>
      </c>
    </row>
    <row r="30" spans="1:134" ht="17.25" customHeight="1" x14ac:dyDescent="0.3">
      <c r="A30" s="129"/>
      <c r="B30" s="59" t="str">
        <f>IF('0'!A1=1,"Львівська","Lviv")</f>
        <v>Львівська</v>
      </c>
      <c r="C30" s="70">
        <v>107.8</v>
      </c>
      <c r="D30" s="70">
        <v>101.9</v>
      </c>
      <c r="E30" s="70">
        <v>98.2</v>
      </c>
      <c r="F30" s="70">
        <v>98.2</v>
      </c>
      <c r="G30" s="70">
        <v>97.7</v>
      </c>
      <c r="H30" s="70">
        <v>98.7</v>
      </c>
      <c r="I30" s="70">
        <v>98.5</v>
      </c>
      <c r="J30" s="70">
        <v>99.7</v>
      </c>
      <c r="K30" s="70">
        <v>100.2</v>
      </c>
      <c r="L30" s="70">
        <v>99.3</v>
      </c>
      <c r="M30" s="70">
        <v>99.3</v>
      </c>
      <c r="N30" s="70">
        <v>98.5</v>
      </c>
      <c r="O30" s="70">
        <v>92.4</v>
      </c>
      <c r="P30" s="70">
        <v>100.9</v>
      </c>
      <c r="Q30" s="70">
        <v>103.5</v>
      </c>
      <c r="R30" s="70">
        <v>104.5</v>
      </c>
      <c r="S30" s="70">
        <v>103</v>
      </c>
      <c r="T30" s="70">
        <v>102</v>
      </c>
      <c r="U30" s="70">
        <v>101.1</v>
      </c>
      <c r="V30" s="70">
        <v>101.1</v>
      </c>
      <c r="W30" s="70">
        <v>100.3</v>
      </c>
      <c r="X30" s="70">
        <v>99.9</v>
      </c>
      <c r="Y30" s="70">
        <v>99.2</v>
      </c>
      <c r="Z30" s="70">
        <v>99.3</v>
      </c>
      <c r="AA30" s="70">
        <v>105.2</v>
      </c>
      <c r="AB30" s="70">
        <v>99.9</v>
      </c>
      <c r="AC30" s="70">
        <v>102.3</v>
      </c>
      <c r="AD30" s="70">
        <v>99.8</v>
      </c>
      <c r="AE30" s="70">
        <v>101.8</v>
      </c>
      <c r="AF30" s="70">
        <v>101.7</v>
      </c>
      <c r="AG30" s="70">
        <v>102.6</v>
      </c>
      <c r="AH30" s="70">
        <v>103.4</v>
      </c>
      <c r="AI30" s="70">
        <v>103.8</v>
      </c>
      <c r="AJ30" s="70">
        <v>104.7</v>
      </c>
      <c r="AK30" s="70">
        <v>105.4</v>
      </c>
      <c r="AL30" s="70">
        <v>106</v>
      </c>
      <c r="AM30" s="70">
        <v>116.2</v>
      </c>
      <c r="AN30" s="70">
        <v>113.5</v>
      </c>
      <c r="AO30" s="70">
        <v>108.1</v>
      </c>
      <c r="AP30" s="70">
        <v>106.4</v>
      </c>
      <c r="AQ30" s="70">
        <v>106.2</v>
      </c>
      <c r="AR30" s="70">
        <v>105.7</v>
      </c>
      <c r="AS30" s="70">
        <v>105.8</v>
      </c>
      <c r="AT30" s="70">
        <v>105.1</v>
      </c>
      <c r="AU30" s="70">
        <v>103.9</v>
      </c>
      <c r="AV30" s="70">
        <v>104.1</v>
      </c>
      <c r="AW30" s="70">
        <v>103.7</v>
      </c>
      <c r="AX30" s="70">
        <v>102.4</v>
      </c>
      <c r="AY30" s="70">
        <v>95.7</v>
      </c>
      <c r="AZ30" s="70">
        <v>92</v>
      </c>
      <c r="BA30" s="70">
        <v>93.9</v>
      </c>
      <c r="BB30" s="70">
        <v>94.9</v>
      </c>
      <c r="BC30" s="70">
        <v>96.8</v>
      </c>
      <c r="BD30" s="70">
        <v>96.2</v>
      </c>
      <c r="BE30" s="70">
        <v>96.3</v>
      </c>
      <c r="BF30" s="70">
        <v>96.5</v>
      </c>
      <c r="BG30" s="70">
        <v>97.3</v>
      </c>
      <c r="BH30" s="70">
        <v>97.2</v>
      </c>
      <c r="BI30" s="70">
        <v>97.1</v>
      </c>
      <c r="BJ30" s="70">
        <v>97</v>
      </c>
      <c r="BK30" s="70">
        <v>107.5</v>
      </c>
      <c r="BL30" s="70">
        <v>111</v>
      </c>
      <c r="BM30" s="70">
        <v>109.6</v>
      </c>
      <c r="BN30" s="70">
        <v>105.8</v>
      </c>
      <c r="BO30" s="70">
        <v>103.4</v>
      </c>
      <c r="BP30" s="70">
        <v>103.6</v>
      </c>
      <c r="BQ30" s="70">
        <v>103.7</v>
      </c>
      <c r="BR30" s="70">
        <v>103.8</v>
      </c>
      <c r="BS30" s="70">
        <v>104.3</v>
      </c>
      <c r="BT30" s="70">
        <v>104.3</v>
      </c>
      <c r="BU30" s="70">
        <v>104.8</v>
      </c>
      <c r="BV30" s="70">
        <v>105.4</v>
      </c>
      <c r="BW30" s="70">
        <v>102.9</v>
      </c>
      <c r="BX30" s="70">
        <v>101.7</v>
      </c>
      <c r="BY30" s="70">
        <v>102.7</v>
      </c>
      <c r="BZ30" s="70">
        <v>106.6</v>
      </c>
      <c r="CA30" s="70">
        <v>107</v>
      </c>
      <c r="CB30" s="70">
        <v>106.5</v>
      </c>
      <c r="CC30" s="70">
        <v>106.5</v>
      </c>
      <c r="CD30" s="70">
        <v>105.8</v>
      </c>
      <c r="CE30" s="70">
        <v>105.7</v>
      </c>
      <c r="CF30" s="70">
        <v>105.5</v>
      </c>
      <c r="CG30" s="70">
        <v>105.7</v>
      </c>
      <c r="CH30" s="70">
        <v>104.8</v>
      </c>
      <c r="CI30" s="70" t="s">
        <v>0</v>
      </c>
      <c r="CJ30" s="70" t="s">
        <v>0</v>
      </c>
      <c r="CK30" s="70" t="s">
        <v>0</v>
      </c>
      <c r="CL30" s="70" t="s">
        <v>0</v>
      </c>
      <c r="CM30" s="70" t="s">
        <v>0</v>
      </c>
      <c r="CN30" s="70" t="s">
        <v>0</v>
      </c>
      <c r="CO30" s="70" t="s">
        <v>0</v>
      </c>
      <c r="CP30" s="70" t="s">
        <v>0</v>
      </c>
      <c r="CQ30" s="70" t="s">
        <v>0</v>
      </c>
      <c r="CR30" s="70" t="s">
        <v>0</v>
      </c>
      <c r="CS30" s="70" t="s">
        <v>0</v>
      </c>
      <c r="CT30" s="70" t="s">
        <v>0</v>
      </c>
      <c r="CU30" s="70" t="s">
        <v>0</v>
      </c>
      <c r="CV30" s="70" t="s">
        <v>0</v>
      </c>
      <c r="CW30" s="70" t="s">
        <v>0</v>
      </c>
      <c r="CX30" s="70" t="s">
        <v>0</v>
      </c>
      <c r="CY30" s="70" t="s">
        <v>0</v>
      </c>
      <c r="CZ30" s="70" t="s">
        <v>0</v>
      </c>
      <c r="DA30" s="70" t="s">
        <v>0</v>
      </c>
      <c r="DB30" s="70" t="s">
        <v>0</v>
      </c>
      <c r="DC30" s="70" t="s">
        <v>0</v>
      </c>
      <c r="DD30" s="70" t="s">
        <v>0</v>
      </c>
      <c r="DE30" s="70" t="s">
        <v>0</v>
      </c>
      <c r="DF30" s="70" t="s">
        <v>0</v>
      </c>
      <c r="DG30" s="70" t="s">
        <v>0</v>
      </c>
      <c r="DH30" s="70" t="s">
        <v>0</v>
      </c>
      <c r="DI30" s="70" t="s">
        <v>0</v>
      </c>
      <c r="DJ30" s="70" t="s">
        <v>0</v>
      </c>
      <c r="DK30" s="70" t="s">
        <v>0</v>
      </c>
      <c r="DL30" s="70" t="s">
        <v>0</v>
      </c>
      <c r="DM30" s="70" t="s">
        <v>0</v>
      </c>
      <c r="DN30" s="70" t="s">
        <v>0</v>
      </c>
      <c r="DO30" s="70" t="s">
        <v>0</v>
      </c>
      <c r="DP30" s="70" t="s">
        <v>0</v>
      </c>
      <c r="DQ30" s="70" t="s">
        <v>0</v>
      </c>
      <c r="DR30" s="70" t="s">
        <v>0</v>
      </c>
      <c r="DS30" s="70" t="s">
        <v>0</v>
      </c>
      <c r="DT30" s="70" t="s">
        <v>0</v>
      </c>
      <c r="DU30" s="70" t="s">
        <v>0</v>
      </c>
      <c r="DV30" s="70" t="s">
        <v>0</v>
      </c>
      <c r="DW30" s="70" t="s">
        <v>0</v>
      </c>
      <c r="DX30" s="70" t="s">
        <v>0</v>
      </c>
      <c r="DY30" s="70" t="s">
        <v>0</v>
      </c>
      <c r="DZ30" s="70" t="s">
        <v>0</v>
      </c>
      <c r="EA30" s="70" t="s">
        <v>0</v>
      </c>
      <c r="EB30" s="70" t="s">
        <v>0</v>
      </c>
      <c r="EC30" s="70" t="s">
        <v>0</v>
      </c>
      <c r="ED30" s="70" t="s">
        <v>0</v>
      </c>
    </row>
    <row r="31" spans="1:134" ht="17.25" customHeight="1" x14ac:dyDescent="0.3">
      <c r="A31" s="129"/>
      <c r="B31" s="59" t="str">
        <f>IF('0'!A1=1,"Миколаївська","Mykolayiv")</f>
        <v>Миколаївська</v>
      </c>
      <c r="C31" s="70">
        <v>82.9</v>
      </c>
      <c r="D31" s="70">
        <v>82.4</v>
      </c>
      <c r="E31" s="70">
        <v>84.3</v>
      </c>
      <c r="F31" s="70">
        <v>86</v>
      </c>
      <c r="G31" s="70">
        <v>87.1</v>
      </c>
      <c r="H31" s="70">
        <v>87.2</v>
      </c>
      <c r="I31" s="70">
        <v>88.3</v>
      </c>
      <c r="J31" s="70">
        <v>88.2</v>
      </c>
      <c r="K31" s="70">
        <v>89.2</v>
      </c>
      <c r="L31" s="70">
        <v>90</v>
      </c>
      <c r="M31" s="70">
        <v>90.2</v>
      </c>
      <c r="N31" s="70">
        <v>91.1</v>
      </c>
      <c r="O31" s="70">
        <v>116.3</v>
      </c>
      <c r="P31" s="70">
        <v>113.3</v>
      </c>
      <c r="Q31" s="70">
        <v>107.1</v>
      </c>
      <c r="R31" s="70">
        <v>105.6</v>
      </c>
      <c r="S31" s="70">
        <v>106</v>
      </c>
      <c r="T31" s="70">
        <v>106.1</v>
      </c>
      <c r="U31" s="70">
        <v>106.1</v>
      </c>
      <c r="V31" s="70">
        <v>107.7</v>
      </c>
      <c r="W31" s="70">
        <v>108.6</v>
      </c>
      <c r="X31" s="70">
        <v>109.2</v>
      </c>
      <c r="Y31" s="70">
        <v>110.3</v>
      </c>
      <c r="Z31" s="70">
        <v>110.5</v>
      </c>
      <c r="AA31" s="70">
        <v>97.2</v>
      </c>
      <c r="AB31" s="70">
        <v>96.7</v>
      </c>
      <c r="AC31" s="70">
        <v>109.2</v>
      </c>
      <c r="AD31" s="70">
        <v>106.5</v>
      </c>
      <c r="AE31" s="70">
        <v>104.7</v>
      </c>
      <c r="AF31" s="70">
        <v>105.4</v>
      </c>
      <c r="AG31" s="70">
        <v>105.6</v>
      </c>
      <c r="AH31" s="70">
        <v>104.4</v>
      </c>
      <c r="AI31" s="70">
        <v>103.6</v>
      </c>
      <c r="AJ31" s="70">
        <v>102.9</v>
      </c>
      <c r="AK31" s="70">
        <v>101.4</v>
      </c>
      <c r="AL31" s="70">
        <v>101.5</v>
      </c>
      <c r="AM31" s="70">
        <v>118.1</v>
      </c>
      <c r="AN31" s="70">
        <v>114.7</v>
      </c>
      <c r="AO31" s="70">
        <v>102.7</v>
      </c>
      <c r="AP31" s="70">
        <v>102</v>
      </c>
      <c r="AQ31" s="70">
        <v>100.9</v>
      </c>
      <c r="AR31" s="70">
        <v>100.6</v>
      </c>
      <c r="AS31" s="70">
        <v>103.1</v>
      </c>
      <c r="AT31" s="70">
        <v>103.7</v>
      </c>
      <c r="AU31" s="70">
        <v>103.4</v>
      </c>
      <c r="AV31" s="70">
        <v>104.4</v>
      </c>
      <c r="AW31" s="70">
        <v>104.8</v>
      </c>
      <c r="AX31" s="70">
        <v>104</v>
      </c>
      <c r="AY31" s="70">
        <v>95.2</v>
      </c>
      <c r="AZ31" s="70">
        <v>93.9</v>
      </c>
      <c r="BA31" s="70">
        <v>99.8</v>
      </c>
      <c r="BB31" s="70">
        <v>101.5</v>
      </c>
      <c r="BC31" s="70">
        <v>102.6</v>
      </c>
      <c r="BD31" s="70">
        <v>102.7</v>
      </c>
      <c r="BE31" s="70">
        <v>101.2</v>
      </c>
      <c r="BF31" s="70">
        <v>100.8</v>
      </c>
      <c r="BG31" s="70">
        <v>100.2</v>
      </c>
      <c r="BH31" s="70">
        <v>97.7</v>
      </c>
      <c r="BI31" s="70">
        <v>97.2</v>
      </c>
      <c r="BJ31" s="70">
        <v>98.3</v>
      </c>
      <c r="BK31" s="70">
        <v>107</v>
      </c>
      <c r="BL31" s="70">
        <v>111.2</v>
      </c>
      <c r="BM31" s="70">
        <v>110.5</v>
      </c>
      <c r="BN31" s="70">
        <v>107.2</v>
      </c>
      <c r="BO31" s="70">
        <v>105.4</v>
      </c>
      <c r="BP31" s="70">
        <v>104.7</v>
      </c>
      <c r="BQ31" s="70">
        <v>104.1</v>
      </c>
      <c r="BR31" s="70">
        <v>103.6</v>
      </c>
      <c r="BS31" s="70">
        <v>103.9</v>
      </c>
      <c r="BT31" s="70">
        <v>104.9</v>
      </c>
      <c r="BU31" s="70">
        <v>104.3</v>
      </c>
      <c r="BV31" s="70">
        <v>102.6</v>
      </c>
      <c r="BW31" s="70">
        <v>82</v>
      </c>
      <c r="BX31" s="70">
        <v>82.8</v>
      </c>
      <c r="BY31" s="70">
        <v>86.8</v>
      </c>
      <c r="BZ31" s="70">
        <v>91.7</v>
      </c>
      <c r="CA31" s="70">
        <v>97.2</v>
      </c>
      <c r="CB31" s="70">
        <v>98.9</v>
      </c>
      <c r="CC31" s="70">
        <v>98.3</v>
      </c>
      <c r="CD31" s="70">
        <v>98.7</v>
      </c>
      <c r="CE31" s="70">
        <v>98.5</v>
      </c>
      <c r="CF31" s="70">
        <v>98.1</v>
      </c>
      <c r="CG31" s="70">
        <v>98.8</v>
      </c>
      <c r="CH31" s="70">
        <v>99.3</v>
      </c>
      <c r="CI31" s="70" t="s">
        <v>0</v>
      </c>
      <c r="CJ31" s="70" t="s">
        <v>0</v>
      </c>
      <c r="CK31" s="70" t="s">
        <v>0</v>
      </c>
      <c r="CL31" s="70" t="s">
        <v>0</v>
      </c>
      <c r="CM31" s="70" t="s">
        <v>0</v>
      </c>
      <c r="CN31" s="70" t="s">
        <v>0</v>
      </c>
      <c r="CO31" s="70" t="s">
        <v>0</v>
      </c>
      <c r="CP31" s="70" t="s">
        <v>0</v>
      </c>
      <c r="CQ31" s="70" t="s">
        <v>0</v>
      </c>
      <c r="CR31" s="70" t="s">
        <v>0</v>
      </c>
      <c r="CS31" s="70" t="s">
        <v>0</v>
      </c>
      <c r="CT31" s="70" t="s">
        <v>0</v>
      </c>
      <c r="CU31" s="70" t="s">
        <v>0</v>
      </c>
      <c r="CV31" s="70" t="s">
        <v>0</v>
      </c>
      <c r="CW31" s="70" t="s">
        <v>0</v>
      </c>
      <c r="CX31" s="70" t="s">
        <v>0</v>
      </c>
      <c r="CY31" s="70" t="s">
        <v>0</v>
      </c>
      <c r="CZ31" s="70" t="s">
        <v>0</v>
      </c>
      <c r="DA31" s="70" t="s">
        <v>0</v>
      </c>
      <c r="DB31" s="70" t="s">
        <v>0</v>
      </c>
      <c r="DC31" s="70" t="s">
        <v>0</v>
      </c>
      <c r="DD31" s="70" t="s">
        <v>0</v>
      </c>
      <c r="DE31" s="70" t="s">
        <v>0</v>
      </c>
      <c r="DF31" s="70" t="s">
        <v>0</v>
      </c>
      <c r="DG31" s="70" t="s">
        <v>0</v>
      </c>
      <c r="DH31" s="70" t="s">
        <v>0</v>
      </c>
      <c r="DI31" s="70" t="s">
        <v>0</v>
      </c>
      <c r="DJ31" s="70" t="s">
        <v>0</v>
      </c>
      <c r="DK31" s="70" t="s">
        <v>0</v>
      </c>
      <c r="DL31" s="70" t="s">
        <v>0</v>
      </c>
      <c r="DM31" s="70" t="s">
        <v>0</v>
      </c>
      <c r="DN31" s="70" t="s">
        <v>0</v>
      </c>
      <c r="DO31" s="70" t="s">
        <v>0</v>
      </c>
      <c r="DP31" s="70" t="s">
        <v>0</v>
      </c>
      <c r="DQ31" s="70" t="s">
        <v>0</v>
      </c>
      <c r="DR31" s="70" t="s">
        <v>0</v>
      </c>
      <c r="DS31" s="70" t="s">
        <v>0</v>
      </c>
      <c r="DT31" s="70" t="s">
        <v>0</v>
      </c>
      <c r="DU31" s="70" t="s">
        <v>0</v>
      </c>
      <c r="DV31" s="70" t="s">
        <v>0</v>
      </c>
      <c r="DW31" s="70" t="s">
        <v>0</v>
      </c>
      <c r="DX31" s="70" t="s">
        <v>0</v>
      </c>
      <c r="DY31" s="70" t="s">
        <v>0</v>
      </c>
      <c r="DZ31" s="70" t="s">
        <v>0</v>
      </c>
      <c r="EA31" s="70" t="s">
        <v>0</v>
      </c>
      <c r="EB31" s="70" t="s">
        <v>0</v>
      </c>
      <c r="EC31" s="70" t="s">
        <v>0</v>
      </c>
      <c r="ED31" s="70" t="s">
        <v>0</v>
      </c>
    </row>
    <row r="32" spans="1:134" ht="17.25" customHeight="1" x14ac:dyDescent="0.3">
      <c r="A32" s="129"/>
      <c r="B32" s="59" t="str">
        <f>IF('0'!A1=1,"Одеська","Odesa")</f>
        <v>Одеська</v>
      </c>
      <c r="C32" s="70">
        <v>82.3</v>
      </c>
      <c r="D32" s="70">
        <v>84</v>
      </c>
      <c r="E32" s="70">
        <v>87.3</v>
      </c>
      <c r="F32" s="70">
        <v>90.5</v>
      </c>
      <c r="G32" s="70">
        <v>91.9</v>
      </c>
      <c r="H32" s="70">
        <v>95.4</v>
      </c>
      <c r="I32" s="70">
        <v>96.2</v>
      </c>
      <c r="J32" s="70">
        <v>95</v>
      </c>
      <c r="K32" s="70">
        <v>94.4</v>
      </c>
      <c r="L32" s="70">
        <v>94.4</v>
      </c>
      <c r="M32" s="70">
        <v>94.7</v>
      </c>
      <c r="N32" s="70">
        <v>96.1</v>
      </c>
      <c r="O32" s="70">
        <v>96.8</v>
      </c>
      <c r="P32" s="70">
        <v>113.3</v>
      </c>
      <c r="Q32" s="70">
        <v>111.9</v>
      </c>
      <c r="R32" s="70">
        <v>108.8</v>
      </c>
      <c r="S32" s="70">
        <v>106.4</v>
      </c>
      <c r="T32" s="70">
        <v>103</v>
      </c>
      <c r="U32" s="70">
        <v>103</v>
      </c>
      <c r="V32" s="70">
        <v>103.4</v>
      </c>
      <c r="W32" s="70">
        <v>105.6</v>
      </c>
      <c r="X32" s="70">
        <v>107.2</v>
      </c>
      <c r="Y32" s="70">
        <v>107.3</v>
      </c>
      <c r="Z32" s="70">
        <v>109.2</v>
      </c>
      <c r="AA32" s="70">
        <v>123.6</v>
      </c>
      <c r="AB32" s="70">
        <v>107.9</v>
      </c>
      <c r="AC32" s="70">
        <v>110.1</v>
      </c>
      <c r="AD32" s="70">
        <v>113.5</v>
      </c>
      <c r="AE32" s="70">
        <v>115.5</v>
      </c>
      <c r="AF32" s="70">
        <v>120.1</v>
      </c>
      <c r="AG32" s="70">
        <v>118</v>
      </c>
      <c r="AH32" s="70">
        <v>117.6</v>
      </c>
      <c r="AI32" s="70">
        <v>117.1</v>
      </c>
      <c r="AJ32" s="70">
        <v>116.2</v>
      </c>
      <c r="AK32" s="70">
        <v>115</v>
      </c>
      <c r="AL32" s="70">
        <v>112.2</v>
      </c>
      <c r="AM32" s="70">
        <v>100.2</v>
      </c>
      <c r="AN32" s="70">
        <v>102</v>
      </c>
      <c r="AO32" s="70">
        <v>100.9</v>
      </c>
      <c r="AP32" s="70">
        <v>99.9</v>
      </c>
      <c r="AQ32" s="70">
        <v>98.9</v>
      </c>
      <c r="AR32" s="70">
        <v>96.8</v>
      </c>
      <c r="AS32" s="70">
        <v>96.3</v>
      </c>
      <c r="AT32" s="70">
        <v>94.1</v>
      </c>
      <c r="AU32" s="70">
        <v>93.4</v>
      </c>
      <c r="AV32" s="70">
        <v>92.7</v>
      </c>
      <c r="AW32" s="70">
        <v>92.2</v>
      </c>
      <c r="AX32" s="70">
        <v>92.4</v>
      </c>
      <c r="AY32" s="70">
        <v>101.8</v>
      </c>
      <c r="AZ32" s="70">
        <v>96.7</v>
      </c>
      <c r="BA32" s="70">
        <v>98.5</v>
      </c>
      <c r="BB32" s="70">
        <v>98.9</v>
      </c>
      <c r="BC32" s="70">
        <v>100.6</v>
      </c>
      <c r="BD32" s="70">
        <v>99.7</v>
      </c>
      <c r="BE32" s="70">
        <v>101.3</v>
      </c>
      <c r="BF32" s="70">
        <v>102.7</v>
      </c>
      <c r="BG32" s="70">
        <v>104.5</v>
      </c>
      <c r="BH32" s="70">
        <v>105.5</v>
      </c>
      <c r="BI32" s="70">
        <v>106.9</v>
      </c>
      <c r="BJ32" s="70">
        <v>107.4</v>
      </c>
      <c r="BK32" s="70">
        <v>110.7</v>
      </c>
      <c r="BL32" s="70">
        <v>105.8</v>
      </c>
      <c r="BM32" s="70">
        <v>101.6</v>
      </c>
      <c r="BN32" s="70">
        <v>103.2</v>
      </c>
      <c r="BO32" s="70">
        <v>100.9</v>
      </c>
      <c r="BP32" s="70">
        <v>99.9</v>
      </c>
      <c r="BQ32" s="70">
        <v>96.8</v>
      </c>
      <c r="BR32" s="70">
        <v>95.3</v>
      </c>
      <c r="BS32" s="70">
        <v>96.6</v>
      </c>
      <c r="BT32" s="70">
        <v>98.3</v>
      </c>
      <c r="BU32" s="70">
        <v>99</v>
      </c>
      <c r="BV32" s="70">
        <v>100.7</v>
      </c>
      <c r="BW32" s="70">
        <v>80.900000000000006</v>
      </c>
      <c r="BX32" s="70">
        <v>84</v>
      </c>
      <c r="BY32" s="70">
        <v>88</v>
      </c>
      <c r="BZ32" s="70">
        <v>89.8</v>
      </c>
      <c r="CA32" s="70">
        <v>101.5</v>
      </c>
      <c r="CB32" s="70">
        <v>113.1</v>
      </c>
      <c r="CC32" s="70">
        <v>112.8</v>
      </c>
      <c r="CD32" s="70">
        <v>114.5</v>
      </c>
      <c r="CE32" s="70">
        <v>111.6</v>
      </c>
      <c r="CF32" s="70">
        <v>110.2</v>
      </c>
      <c r="CG32" s="70">
        <v>108.5</v>
      </c>
      <c r="CH32" s="70">
        <v>107</v>
      </c>
      <c r="CI32" s="70" t="s">
        <v>0</v>
      </c>
      <c r="CJ32" s="70" t="s">
        <v>0</v>
      </c>
      <c r="CK32" s="70" t="s">
        <v>0</v>
      </c>
      <c r="CL32" s="70" t="s">
        <v>0</v>
      </c>
      <c r="CM32" s="70" t="s">
        <v>0</v>
      </c>
      <c r="CN32" s="70" t="s">
        <v>0</v>
      </c>
      <c r="CO32" s="70" t="s">
        <v>0</v>
      </c>
      <c r="CP32" s="70" t="s">
        <v>0</v>
      </c>
      <c r="CQ32" s="70" t="s">
        <v>0</v>
      </c>
      <c r="CR32" s="70" t="s">
        <v>0</v>
      </c>
      <c r="CS32" s="70" t="s">
        <v>0</v>
      </c>
      <c r="CT32" s="70" t="s">
        <v>0</v>
      </c>
      <c r="CU32" s="70" t="s">
        <v>0</v>
      </c>
      <c r="CV32" s="70" t="s">
        <v>0</v>
      </c>
      <c r="CW32" s="70" t="s">
        <v>0</v>
      </c>
      <c r="CX32" s="70" t="s">
        <v>0</v>
      </c>
      <c r="CY32" s="70" t="s">
        <v>0</v>
      </c>
      <c r="CZ32" s="70" t="s">
        <v>0</v>
      </c>
      <c r="DA32" s="70" t="s">
        <v>0</v>
      </c>
      <c r="DB32" s="70" t="s">
        <v>0</v>
      </c>
      <c r="DC32" s="70" t="s">
        <v>0</v>
      </c>
      <c r="DD32" s="70" t="s">
        <v>0</v>
      </c>
      <c r="DE32" s="70" t="s">
        <v>0</v>
      </c>
      <c r="DF32" s="70" t="s">
        <v>0</v>
      </c>
      <c r="DG32" s="70" t="s">
        <v>0</v>
      </c>
      <c r="DH32" s="70" t="s">
        <v>0</v>
      </c>
      <c r="DI32" s="70" t="s">
        <v>0</v>
      </c>
      <c r="DJ32" s="70" t="s">
        <v>0</v>
      </c>
      <c r="DK32" s="70" t="s">
        <v>0</v>
      </c>
      <c r="DL32" s="70" t="s">
        <v>0</v>
      </c>
      <c r="DM32" s="70" t="s">
        <v>0</v>
      </c>
      <c r="DN32" s="70" t="s">
        <v>0</v>
      </c>
      <c r="DO32" s="70" t="s">
        <v>0</v>
      </c>
      <c r="DP32" s="70" t="s">
        <v>0</v>
      </c>
      <c r="DQ32" s="70" t="s">
        <v>0</v>
      </c>
      <c r="DR32" s="70" t="s">
        <v>0</v>
      </c>
      <c r="DS32" s="70" t="s">
        <v>0</v>
      </c>
      <c r="DT32" s="70" t="s">
        <v>0</v>
      </c>
      <c r="DU32" s="70" t="s">
        <v>0</v>
      </c>
      <c r="DV32" s="70" t="s">
        <v>0</v>
      </c>
      <c r="DW32" s="70" t="s">
        <v>0</v>
      </c>
      <c r="DX32" s="70" t="s">
        <v>0</v>
      </c>
      <c r="DY32" s="70" t="s">
        <v>0</v>
      </c>
      <c r="DZ32" s="70" t="s">
        <v>0</v>
      </c>
      <c r="EA32" s="70" t="s">
        <v>0</v>
      </c>
      <c r="EB32" s="70" t="s">
        <v>0</v>
      </c>
      <c r="EC32" s="70" t="s">
        <v>0</v>
      </c>
      <c r="ED32" s="70" t="s">
        <v>0</v>
      </c>
    </row>
    <row r="33" spans="1:134" ht="17.25" customHeight="1" x14ac:dyDescent="0.3">
      <c r="A33" s="129"/>
      <c r="B33" s="59" t="str">
        <f>IF('0'!A1=1,"Полтавська","Poltava")</f>
        <v>Полтавська</v>
      </c>
      <c r="C33" s="70">
        <v>92.3</v>
      </c>
      <c r="D33" s="70">
        <v>92.9</v>
      </c>
      <c r="E33" s="70">
        <v>94.5</v>
      </c>
      <c r="F33" s="70">
        <v>96</v>
      </c>
      <c r="G33" s="70">
        <v>96.5</v>
      </c>
      <c r="H33" s="70">
        <v>96.2</v>
      </c>
      <c r="I33" s="70">
        <v>95.5</v>
      </c>
      <c r="J33" s="70">
        <v>95.2</v>
      </c>
      <c r="K33" s="70">
        <v>94.9</v>
      </c>
      <c r="L33" s="70">
        <v>94.8</v>
      </c>
      <c r="M33" s="70">
        <v>95.1</v>
      </c>
      <c r="N33" s="70">
        <v>96.2</v>
      </c>
      <c r="O33" s="70">
        <v>99.9</v>
      </c>
      <c r="P33" s="70">
        <v>99.4</v>
      </c>
      <c r="Q33" s="70">
        <v>99.3</v>
      </c>
      <c r="R33" s="70">
        <v>99.4</v>
      </c>
      <c r="S33" s="70">
        <v>100.1</v>
      </c>
      <c r="T33" s="70">
        <v>100.5</v>
      </c>
      <c r="U33" s="70">
        <v>100.1</v>
      </c>
      <c r="V33" s="70">
        <v>100.1</v>
      </c>
      <c r="W33" s="70">
        <v>99.5</v>
      </c>
      <c r="X33" s="70">
        <v>99.2</v>
      </c>
      <c r="Y33" s="70">
        <v>99.3</v>
      </c>
      <c r="Z33" s="70">
        <v>100.1</v>
      </c>
      <c r="AA33" s="70">
        <v>100.8</v>
      </c>
      <c r="AB33" s="70">
        <v>102</v>
      </c>
      <c r="AC33" s="70">
        <v>101.8</v>
      </c>
      <c r="AD33" s="70">
        <v>99</v>
      </c>
      <c r="AE33" s="70">
        <v>98</v>
      </c>
      <c r="AF33" s="70">
        <v>98.4</v>
      </c>
      <c r="AG33" s="70">
        <v>98</v>
      </c>
      <c r="AH33" s="70">
        <v>98.2</v>
      </c>
      <c r="AI33" s="70">
        <v>98.8</v>
      </c>
      <c r="AJ33" s="70">
        <v>99.6</v>
      </c>
      <c r="AK33" s="70">
        <v>99.6</v>
      </c>
      <c r="AL33" s="70">
        <v>98.9</v>
      </c>
      <c r="AM33" s="70">
        <v>100.1</v>
      </c>
      <c r="AN33" s="70">
        <v>98.8</v>
      </c>
      <c r="AO33" s="70">
        <v>98.2</v>
      </c>
      <c r="AP33" s="70">
        <v>100.5</v>
      </c>
      <c r="AQ33" s="70">
        <v>100.4</v>
      </c>
      <c r="AR33" s="70">
        <v>100.7</v>
      </c>
      <c r="AS33" s="70">
        <v>101.7</v>
      </c>
      <c r="AT33" s="70">
        <v>101.4</v>
      </c>
      <c r="AU33" s="70">
        <v>101.4</v>
      </c>
      <c r="AV33" s="70">
        <v>101.7</v>
      </c>
      <c r="AW33" s="70">
        <v>101.6</v>
      </c>
      <c r="AX33" s="70">
        <v>101.5</v>
      </c>
      <c r="AY33" s="70">
        <v>101.3</v>
      </c>
      <c r="AZ33" s="70">
        <v>101.5</v>
      </c>
      <c r="BA33" s="70">
        <v>100</v>
      </c>
      <c r="BB33" s="70">
        <v>100.2</v>
      </c>
      <c r="BC33" s="70">
        <v>101.7</v>
      </c>
      <c r="BD33" s="70">
        <v>101.2</v>
      </c>
      <c r="BE33" s="70">
        <v>100.7</v>
      </c>
      <c r="BF33" s="70">
        <v>100.5</v>
      </c>
      <c r="BG33" s="70">
        <v>99.9</v>
      </c>
      <c r="BH33" s="70">
        <v>99.5</v>
      </c>
      <c r="BI33" s="70">
        <v>98.9</v>
      </c>
      <c r="BJ33" s="70">
        <v>98.8</v>
      </c>
      <c r="BK33" s="70">
        <v>101.8</v>
      </c>
      <c r="BL33" s="70">
        <v>101.9</v>
      </c>
      <c r="BM33" s="70">
        <v>100.2</v>
      </c>
      <c r="BN33" s="70">
        <v>100.3</v>
      </c>
      <c r="BO33" s="70">
        <v>99.9</v>
      </c>
      <c r="BP33" s="70">
        <v>99.8</v>
      </c>
      <c r="BQ33" s="70">
        <v>99.6</v>
      </c>
      <c r="BR33" s="70">
        <v>100.2</v>
      </c>
      <c r="BS33" s="70">
        <v>100</v>
      </c>
      <c r="BT33" s="70">
        <v>99.6</v>
      </c>
      <c r="BU33" s="70">
        <v>99.7</v>
      </c>
      <c r="BV33" s="70">
        <v>99.8</v>
      </c>
      <c r="BW33" s="70">
        <v>95.8</v>
      </c>
      <c r="BX33" s="70">
        <v>94.9</v>
      </c>
      <c r="BY33" s="70">
        <v>97.2</v>
      </c>
      <c r="BZ33" s="70">
        <v>97.7</v>
      </c>
      <c r="CA33" s="70">
        <v>98.4</v>
      </c>
      <c r="CB33" s="70">
        <v>98.8</v>
      </c>
      <c r="CC33" s="70">
        <v>100.3</v>
      </c>
      <c r="CD33" s="70">
        <v>100.7</v>
      </c>
      <c r="CE33" s="70">
        <v>100.8</v>
      </c>
      <c r="CF33" s="70">
        <v>101.3</v>
      </c>
      <c r="CG33" s="70">
        <v>101.3</v>
      </c>
      <c r="CH33" s="70">
        <v>101.2</v>
      </c>
      <c r="CI33" s="70" t="s">
        <v>0</v>
      </c>
      <c r="CJ33" s="70" t="s">
        <v>0</v>
      </c>
      <c r="CK33" s="70" t="s">
        <v>0</v>
      </c>
      <c r="CL33" s="70" t="s">
        <v>0</v>
      </c>
      <c r="CM33" s="70" t="s">
        <v>0</v>
      </c>
      <c r="CN33" s="70" t="s">
        <v>0</v>
      </c>
      <c r="CO33" s="70" t="s">
        <v>0</v>
      </c>
      <c r="CP33" s="70" t="s">
        <v>0</v>
      </c>
      <c r="CQ33" s="70" t="s">
        <v>0</v>
      </c>
      <c r="CR33" s="70" t="s">
        <v>0</v>
      </c>
      <c r="CS33" s="70" t="s">
        <v>0</v>
      </c>
      <c r="CT33" s="70" t="s">
        <v>0</v>
      </c>
      <c r="CU33" s="70" t="s">
        <v>0</v>
      </c>
      <c r="CV33" s="70" t="s">
        <v>0</v>
      </c>
      <c r="CW33" s="70" t="s">
        <v>0</v>
      </c>
      <c r="CX33" s="70" t="s">
        <v>0</v>
      </c>
      <c r="CY33" s="70" t="s">
        <v>0</v>
      </c>
      <c r="CZ33" s="70" t="s">
        <v>0</v>
      </c>
      <c r="DA33" s="70" t="s">
        <v>0</v>
      </c>
      <c r="DB33" s="70" t="s">
        <v>0</v>
      </c>
      <c r="DC33" s="70" t="s">
        <v>0</v>
      </c>
      <c r="DD33" s="70" t="s">
        <v>0</v>
      </c>
      <c r="DE33" s="70" t="s">
        <v>0</v>
      </c>
      <c r="DF33" s="70" t="s">
        <v>0</v>
      </c>
      <c r="DG33" s="70" t="s">
        <v>0</v>
      </c>
      <c r="DH33" s="70" t="s">
        <v>0</v>
      </c>
      <c r="DI33" s="70" t="s">
        <v>0</v>
      </c>
      <c r="DJ33" s="70" t="s">
        <v>0</v>
      </c>
      <c r="DK33" s="70" t="s">
        <v>0</v>
      </c>
      <c r="DL33" s="70" t="s">
        <v>0</v>
      </c>
      <c r="DM33" s="70" t="s">
        <v>0</v>
      </c>
      <c r="DN33" s="70" t="s">
        <v>0</v>
      </c>
      <c r="DO33" s="70" t="s">
        <v>0</v>
      </c>
      <c r="DP33" s="70" t="s">
        <v>0</v>
      </c>
      <c r="DQ33" s="70" t="s">
        <v>0</v>
      </c>
      <c r="DR33" s="70" t="s">
        <v>0</v>
      </c>
      <c r="DS33" s="70" t="s">
        <v>0</v>
      </c>
      <c r="DT33" s="70" t="s">
        <v>0</v>
      </c>
      <c r="DU33" s="70" t="s">
        <v>0</v>
      </c>
      <c r="DV33" s="70" t="s">
        <v>0</v>
      </c>
      <c r="DW33" s="70" t="s">
        <v>0</v>
      </c>
      <c r="DX33" s="70" t="s">
        <v>0</v>
      </c>
      <c r="DY33" s="70" t="s">
        <v>0</v>
      </c>
      <c r="DZ33" s="70" t="s">
        <v>0</v>
      </c>
      <c r="EA33" s="70" t="s">
        <v>0</v>
      </c>
      <c r="EB33" s="70" t="s">
        <v>0</v>
      </c>
      <c r="EC33" s="70" t="s">
        <v>0</v>
      </c>
      <c r="ED33" s="70" t="s">
        <v>0</v>
      </c>
    </row>
    <row r="34" spans="1:134" ht="17.25" customHeight="1" x14ac:dyDescent="0.3">
      <c r="A34" s="129"/>
      <c r="B34" s="59" t="str">
        <f>IF('0'!A1=1,"Рівненська","Rivne")</f>
        <v>Рівненська</v>
      </c>
      <c r="C34" s="70">
        <v>110.6</v>
      </c>
      <c r="D34" s="70">
        <v>108.1</v>
      </c>
      <c r="E34" s="70">
        <v>108.7</v>
      </c>
      <c r="F34" s="70">
        <v>109.9</v>
      </c>
      <c r="G34" s="70">
        <v>108.7</v>
      </c>
      <c r="H34" s="70">
        <v>109</v>
      </c>
      <c r="I34" s="70">
        <v>109.1</v>
      </c>
      <c r="J34" s="70">
        <v>105.2</v>
      </c>
      <c r="K34" s="70">
        <v>102.3</v>
      </c>
      <c r="L34" s="70">
        <v>101.6</v>
      </c>
      <c r="M34" s="70">
        <v>100.5</v>
      </c>
      <c r="N34" s="70">
        <v>100.3</v>
      </c>
      <c r="O34" s="70">
        <v>94.5</v>
      </c>
      <c r="P34" s="70">
        <v>99.3</v>
      </c>
      <c r="Q34" s="70">
        <v>100</v>
      </c>
      <c r="R34" s="70">
        <v>100.2</v>
      </c>
      <c r="S34" s="70">
        <v>98.2</v>
      </c>
      <c r="T34" s="70">
        <v>99.3</v>
      </c>
      <c r="U34" s="70">
        <v>99</v>
      </c>
      <c r="V34" s="70">
        <v>100.1</v>
      </c>
      <c r="W34" s="70">
        <v>100.2</v>
      </c>
      <c r="X34" s="70">
        <v>99.8</v>
      </c>
      <c r="Y34" s="70">
        <v>99.3</v>
      </c>
      <c r="Z34" s="70">
        <v>98.1</v>
      </c>
      <c r="AA34" s="70">
        <v>85.3</v>
      </c>
      <c r="AB34" s="70">
        <v>90.4</v>
      </c>
      <c r="AC34" s="70">
        <v>91.2</v>
      </c>
      <c r="AD34" s="70">
        <v>96</v>
      </c>
      <c r="AE34" s="70">
        <v>103.3</v>
      </c>
      <c r="AF34" s="70">
        <v>107.3</v>
      </c>
      <c r="AG34" s="70">
        <v>108.9</v>
      </c>
      <c r="AH34" s="70">
        <v>108.6</v>
      </c>
      <c r="AI34" s="70">
        <v>110.1</v>
      </c>
      <c r="AJ34" s="70">
        <v>109.1</v>
      </c>
      <c r="AK34" s="70">
        <v>109.7</v>
      </c>
      <c r="AL34" s="70">
        <v>109.3</v>
      </c>
      <c r="AM34" s="70">
        <v>106.5</v>
      </c>
      <c r="AN34" s="70">
        <v>100.3</v>
      </c>
      <c r="AO34" s="70">
        <v>97</v>
      </c>
      <c r="AP34" s="70">
        <v>91.5</v>
      </c>
      <c r="AQ34" s="70">
        <v>90.3</v>
      </c>
      <c r="AR34" s="70">
        <v>89.2</v>
      </c>
      <c r="AS34" s="70">
        <v>88.5</v>
      </c>
      <c r="AT34" s="70">
        <v>89.3</v>
      </c>
      <c r="AU34" s="70">
        <v>90.1</v>
      </c>
      <c r="AV34" s="70">
        <v>92.1</v>
      </c>
      <c r="AW34" s="70">
        <v>93.8</v>
      </c>
      <c r="AX34" s="70">
        <v>95.6</v>
      </c>
      <c r="AY34" s="70">
        <v>122.2</v>
      </c>
      <c r="AZ34" s="70">
        <v>116.7</v>
      </c>
      <c r="BA34" s="70">
        <v>120.4</v>
      </c>
      <c r="BB34" s="70">
        <v>123.2</v>
      </c>
      <c r="BC34" s="70">
        <v>122.4</v>
      </c>
      <c r="BD34" s="70">
        <v>118.2</v>
      </c>
      <c r="BE34" s="70">
        <v>118.2</v>
      </c>
      <c r="BF34" s="70">
        <v>114.1</v>
      </c>
      <c r="BG34" s="70">
        <v>110.5</v>
      </c>
      <c r="BH34" s="70">
        <v>107.9</v>
      </c>
      <c r="BI34" s="70">
        <v>107.1</v>
      </c>
      <c r="BJ34" s="70">
        <v>106.9</v>
      </c>
      <c r="BK34" s="70">
        <v>105.3</v>
      </c>
      <c r="BL34" s="70">
        <v>103.8</v>
      </c>
      <c r="BM34" s="70">
        <v>99.9</v>
      </c>
      <c r="BN34" s="70">
        <v>97.1</v>
      </c>
      <c r="BO34" s="70">
        <v>95.5</v>
      </c>
      <c r="BP34" s="70">
        <v>97.3</v>
      </c>
      <c r="BQ34" s="70">
        <v>97.9</v>
      </c>
      <c r="BR34" s="70">
        <v>102.1</v>
      </c>
      <c r="BS34" s="70">
        <v>103</v>
      </c>
      <c r="BT34" s="70">
        <v>102.4</v>
      </c>
      <c r="BU34" s="70">
        <v>100</v>
      </c>
      <c r="BV34" s="70">
        <v>97.3</v>
      </c>
      <c r="BW34" s="70">
        <v>85.1</v>
      </c>
      <c r="BX34" s="70">
        <v>85.7</v>
      </c>
      <c r="BY34" s="70">
        <v>91.9</v>
      </c>
      <c r="BZ34" s="70">
        <v>101.3</v>
      </c>
      <c r="CA34" s="70">
        <v>104.7</v>
      </c>
      <c r="CB34" s="70">
        <v>107.4</v>
      </c>
      <c r="CC34" s="70">
        <v>108.4</v>
      </c>
      <c r="CD34" s="70">
        <v>108</v>
      </c>
      <c r="CE34" s="70">
        <v>106.9</v>
      </c>
      <c r="CF34" s="70">
        <v>105.5</v>
      </c>
      <c r="CG34" s="70">
        <v>106.5</v>
      </c>
      <c r="CH34" s="70">
        <v>107.2</v>
      </c>
      <c r="CI34" s="70" t="s">
        <v>0</v>
      </c>
      <c r="CJ34" s="70" t="s">
        <v>0</v>
      </c>
      <c r="CK34" s="70" t="s">
        <v>0</v>
      </c>
      <c r="CL34" s="70" t="s">
        <v>0</v>
      </c>
      <c r="CM34" s="70" t="s">
        <v>0</v>
      </c>
      <c r="CN34" s="70" t="s">
        <v>0</v>
      </c>
      <c r="CO34" s="70" t="s">
        <v>0</v>
      </c>
      <c r="CP34" s="70" t="s">
        <v>0</v>
      </c>
      <c r="CQ34" s="70" t="s">
        <v>0</v>
      </c>
      <c r="CR34" s="70" t="s">
        <v>0</v>
      </c>
      <c r="CS34" s="70" t="s">
        <v>0</v>
      </c>
      <c r="CT34" s="70" t="s">
        <v>0</v>
      </c>
      <c r="CU34" s="70" t="s">
        <v>0</v>
      </c>
      <c r="CV34" s="70" t="s">
        <v>0</v>
      </c>
      <c r="CW34" s="70" t="s">
        <v>0</v>
      </c>
      <c r="CX34" s="70" t="s">
        <v>0</v>
      </c>
      <c r="CY34" s="70" t="s">
        <v>0</v>
      </c>
      <c r="CZ34" s="70" t="s">
        <v>0</v>
      </c>
      <c r="DA34" s="70" t="s">
        <v>0</v>
      </c>
      <c r="DB34" s="70" t="s">
        <v>0</v>
      </c>
      <c r="DC34" s="70" t="s">
        <v>0</v>
      </c>
      <c r="DD34" s="70" t="s">
        <v>0</v>
      </c>
      <c r="DE34" s="70" t="s">
        <v>0</v>
      </c>
      <c r="DF34" s="70" t="s">
        <v>0</v>
      </c>
      <c r="DG34" s="70" t="s">
        <v>0</v>
      </c>
      <c r="DH34" s="70" t="s">
        <v>0</v>
      </c>
      <c r="DI34" s="70" t="s">
        <v>0</v>
      </c>
      <c r="DJ34" s="70" t="s">
        <v>0</v>
      </c>
      <c r="DK34" s="70" t="s">
        <v>0</v>
      </c>
      <c r="DL34" s="70" t="s">
        <v>0</v>
      </c>
      <c r="DM34" s="70" t="s">
        <v>0</v>
      </c>
      <c r="DN34" s="70" t="s">
        <v>0</v>
      </c>
      <c r="DO34" s="70" t="s">
        <v>0</v>
      </c>
      <c r="DP34" s="70" t="s">
        <v>0</v>
      </c>
      <c r="DQ34" s="70" t="s">
        <v>0</v>
      </c>
      <c r="DR34" s="70" t="s">
        <v>0</v>
      </c>
      <c r="DS34" s="70" t="s">
        <v>0</v>
      </c>
      <c r="DT34" s="70" t="s">
        <v>0</v>
      </c>
      <c r="DU34" s="70" t="s">
        <v>0</v>
      </c>
      <c r="DV34" s="70" t="s">
        <v>0</v>
      </c>
      <c r="DW34" s="70" t="s">
        <v>0</v>
      </c>
      <c r="DX34" s="70" t="s">
        <v>0</v>
      </c>
      <c r="DY34" s="70" t="s">
        <v>0</v>
      </c>
      <c r="DZ34" s="70" t="s">
        <v>0</v>
      </c>
      <c r="EA34" s="70" t="s">
        <v>0</v>
      </c>
      <c r="EB34" s="70" t="s">
        <v>0</v>
      </c>
      <c r="EC34" s="70" t="s">
        <v>0</v>
      </c>
      <c r="ED34" s="70" t="s">
        <v>0</v>
      </c>
    </row>
    <row r="35" spans="1:134" ht="17.25" customHeight="1" x14ac:dyDescent="0.3">
      <c r="A35" s="129"/>
      <c r="B35" s="59" t="str">
        <f>IF('0'!A1=1,"Сумська","Sumy ")</f>
        <v>Сумська</v>
      </c>
      <c r="C35" s="70">
        <v>101.5</v>
      </c>
      <c r="D35" s="70">
        <v>99.3</v>
      </c>
      <c r="E35" s="70">
        <v>98.3</v>
      </c>
      <c r="F35" s="70">
        <v>99.8</v>
      </c>
      <c r="G35" s="70">
        <v>99.3</v>
      </c>
      <c r="H35" s="70">
        <v>101.5</v>
      </c>
      <c r="I35" s="70">
        <v>100.6</v>
      </c>
      <c r="J35" s="70">
        <v>99.6</v>
      </c>
      <c r="K35" s="70">
        <v>99.5</v>
      </c>
      <c r="L35" s="70">
        <v>99.9</v>
      </c>
      <c r="M35" s="70">
        <v>99.2</v>
      </c>
      <c r="N35" s="70">
        <v>98.4</v>
      </c>
      <c r="O35" s="70">
        <v>83.9</v>
      </c>
      <c r="P35" s="70">
        <v>84.8</v>
      </c>
      <c r="Q35" s="70">
        <v>90.3</v>
      </c>
      <c r="R35" s="70">
        <v>90.2</v>
      </c>
      <c r="S35" s="70">
        <v>91.1</v>
      </c>
      <c r="T35" s="70">
        <v>88.4</v>
      </c>
      <c r="U35" s="70">
        <v>88.8</v>
      </c>
      <c r="V35" s="70">
        <v>89.9</v>
      </c>
      <c r="W35" s="70">
        <v>91.8</v>
      </c>
      <c r="X35" s="70">
        <v>91</v>
      </c>
      <c r="Y35" s="70">
        <v>91.7</v>
      </c>
      <c r="Z35" s="70">
        <v>91.2</v>
      </c>
      <c r="AA35" s="70">
        <v>98.1</v>
      </c>
      <c r="AB35" s="70">
        <v>97.8</v>
      </c>
      <c r="AC35" s="70">
        <v>97.9</v>
      </c>
      <c r="AD35" s="70">
        <v>97.6</v>
      </c>
      <c r="AE35" s="70">
        <v>98.2</v>
      </c>
      <c r="AF35" s="70">
        <v>100.2</v>
      </c>
      <c r="AG35" s="70">
        <v>102.4</v>
      </c>
      <c r="AH35" s="70">
        <v>102.9</v>
      </c>
      <c r="AI35" s="70">
        <v>100.8</v>
      </c>
      <c r="AJ35" s="70">
        <v>101.3</v>
      </c>
      <c r="AK35" s="70">
        <v>101.3</v>
      </c>
      <c r="AL35" s="70">
        <v>101.7</v>
      </c>
      <c r="AM35" s="70">
        <v>105</v>
      </c>
      <c r="AN35" s="70">
        <v>113.2</v>
      </c>
      <c r="AO35" s="70">
        <v>112.4</v>
      </c>
      <c r="AP35" s="70">
        <v>109.8</v>
      </c>
      <c r="AQ35" s="70">
        <v>107.2</v>
      </c>
      <c r="AR35" s="70">
        <v>106.8</v>
      </c>
      <c r="AS35" s="70">
        <v>109</v>
      </c>
      <c r="AT35" s="70">
        <v>109.5</v>
      </c>
      <c r="AU35" s="70">
        <v>112.7</v>
      </c>
      <c r="AV35" s="70">
        <v>113</v>
      </c>
      <c r="AW35" s="70">
        <v>111.8</v>
      </c>
      <c r="AX35" s="70">
        <v>110.3</v>
      </c>
      <c r="AY35" s="70">
        <v>99.3</v>
      </c>
      <c r="AZ35" s="70">
        <v>93.4</v>
      </c>
      <c r="BA35" s="70">
        <v>94.7</v>
      </c>
      <c r="BB35" s="70">
        <v>102</v>
      </c>
      <c r="BC35" s="70">
        <v>105.9</v>
      </c>
      <c r="BD35" s="70">
        <v>106.5</v>
      </c>
      <c r="BE35" s="70">
        <v>103.9</v>
      </c>
      <c r="BF35" s="70">
        <v>101.5</v>
      </c>
      <c r="BG35" s="70">
        <v>100.6</v>
      </c>
      <c r="BH35" s="70">
        <v>98.6</v>
      </c>
      <c r="BI35" s="70">
        <v>98.1</v>
      </c>
      <c r="BJ35" s="70">
        <v>98.3</v>
      </c>
      <c r="BK35" s="70">
        <v>95.7</v>
      </c>
      <c r="BL35" s="70">
        <v>98.3</v>
      </c>
      <c r="BM35" s="70">
        <v>95.6</v>
      </c>
      <c r="BN35" s="70">
        <v>95.7</v>
      </c>
      <c r="BO35" s="70">
        <v>94.6</v>
      </c>
      <c r="BP35" s="70">
        <v>96.9</v>
      </c>
      <c r="BQ35" s="70">
        <v>98.3</v>
      </c>
      <c r="BR35" s="70">
        <v>97.7</v>
      </c>
      <c r="BS35" s="70">
        <v>96.9</v>
      </c>
      <c r="BT35" s="70">
        <v>95.8</v>
      </c>
      <c r="BU35" s="70">
        <v>95.6</v>
      </c>
      <c r="BV35" s="70">
        <v>95.5</v>
      </c>
      <c r="BW35" s="70">
        <v>97.7</v>
      </c>
      <c r="BX35" s="70">
        <v>98.1</v>
      </c>
      <c r="BY35" s="70">
        <v>101.2</v>
      </c>
      <c r="BZ35" s="70">
        <v>101.3</v>
      </c>
      <c r="CA35" s="70">
        <v>99.1</v>
      </c>
      <c r="CB35" s="70">
        <v>98.7</v>
      </c>
      <c r="CC35" s="70">
        <v>97.7</v>
      </c>
      <c r="CD35" s="70">
        <v>98.8</v>
      </c>
      <c r="CE35" s="70">
        <v>100</v>
      </c>
      <c r="CF35" s="70">
        <v>100.8</v>
      </c>
      <c r="CG35" s="70">
        <v>101.8</v>
      </c>
      <c r="CH35" s="70">
        <v>102</v>
      </c>
      <c r="CI35" s="70" t="s">
        <v>0</v>
      </c>
      <c r="CJ35" s="70" t="s">
        <v>0</v>
      </c>
      <c r="CK35" s="70" t="s">
        <v>0</v>
      </c>
      <c r="CL35" s="70" t="s">
        <v>0</v>
      </c>
      <c r="CM35" s="70" t="s">
        <v>0</v>
      </c>
      <c r="CN35" s="70" t="s">
        <v>0</v>
      </c>
      <c r="CO35" s="70" t="s">
        <v>0</v>
      </c>
      <c r="CP35" s="70" t="s">
        <v>0</v>
      </c>
      <c r="CQ35" s="70" t="s">
        <v>0</v>
      </c>
      <c r="CR35" s="70" t="s">
        <v>0</v>
      </c>
      <c r="CS35" s="70" t="s">
        <v>0</v>
      </c>
      <c r="CT35" s="70" t="s">
        <v>0</v>
      </c>
      <c r="CU35" s="70" t="s">
        <v>0</v>
      </c>
      <c r="CV35" s="70" t="s">
        <v>0</v>
      </c>
      <c r="CW35" s="70" t="s">
        <v>0</v>
      </c>
      <c r="CX35" s="70" t="s">
        <v>0</v>
      </c>
      <c r="CY35" s="70" t="s">
        <v>0</v>
      </c>
      <c r="CZ35" s="70" t="s">
        <v>0</v>
      </c>
      <c r="DA35" s="70" t="s">
        <v>0</v>
      </c>
      <c r="DB35" s="70" t="s">
        <v>0</v>
      </c>
      <c r="DC35" s="70" t="s">
        <v>0</v>
      </c>
      <c r="DD35" s="70" t="s">
        <v>0</v>
      </c>
      <c r="DE35" s="70" t="s">
        <v>0</v>
      </c>
      <c r="DF35" s="70" t="s">
        <v>0</v>
      </c>
      <c r="DG35" s="70" t="s">
        <v>0</v>
      </c>
      <c r="DH35" s="70" t="s">
        <v>0</v>
      </c>
      <c r="DI35" s="70" t="s">
        <v>0</v>
      </c>
      <c r="DJ35" s="70" t="s">
        <v>0</v>
      </c>
      <c r="DK35" s="70" t="s">
        <v>0</v>
      </c>
      <c r="DL35" s="70" t="s">
        <v>0</v>
      </c>
      <c r="DM35" s="70" t="s">
        <v>0</v>
      </c>
      <c r="DN35" s="70" t="s">
        <v>0</v>
      </c>
      <c r="DO35" s="70" t="s">
        <v>0</v>
      </c>
      <c r="DP35" s="70" t="s">
        <v>0</v>
      </c>
      <c r="DQ35" s="70" t="s">
        <v>0</v>
      </c>
      <c r="DR35" s="70" t="s">
        <v>0</v>
      </c>
      <c r="DS35" s="70" t="s">
        <v>0</v>
      </c>
      <c r="DT35" s="70" t="s">
        <v>0</v>
      </c>
      <c r="DU35" s="70" t="s">
        <v>0</v>
      </c>
      <c r="DV35" s="70" t="s">
        <v>0</v>
      </c>
      <c r="DW35" s="70" t="s">
        <v>0</v>
      </c>
      <c r="DX35" s="70" t="s">
        <v>0</v>
      </c>
      <c r="DY35" s="70" t="s">
        <v>0</v>
      </c>
      <c r="DZ35" s="70" t="s">
        <v>0</v>
      </c>
      <c r="EA35" s="70" t="s">
        <v>0</v>
      </c>
      <c r="EB35" s="70" t="s">
        <v>0</v>
      </c>
      <c r="EC35" s="70" t="s">
        <v>0</v>
      </c>
      <c r="ED35" s="70" t="s">
        <v>0</v>
      </c>
    </row>
    <row r="36" spans="1:134" ht="17.25" customHeight="1" x14ac:dyDescent="0.3">
      <c r="A36" s="129"/>
      <c r="B36" s="59" t="str">
        <f>IF('0'!A1=1,"Тернопільська","Ternopil ")</f>
        <v>Тернопільська</v>
      </c>
      <c r="C36" s="70">
        <v>99.5</v>
      </c>
      <c r="D36" s="70">
        <v>105.9</v>
      </c>
      <c r="E36" s="70">
        <v>105.4</v>
      </c>
      <c r="F36" s="70">
        <v>105.4</v>
      </c>
      <c r="G36" s="70">
        <v>101.9</v>
      </c>
      <c r="H36" s="70">
        <v>98.6</v>
      </c>
      <c r="I36" s="70">
        <v>97.1</v>
      </c>
      <c r="J36" s="70">
        <v>96.1</v>
      </c>
      <c r="K36" s="70">
        <v>95.3</v>
      </c>
      <c r="L36" s="70">
        <v>93.2</v>
      </c>
      <c r="M36" s="70">
        <v>93.4</v>
      </c>
      <c r="N36" s="70">
        <v>92.1</v>
      </c>
      <c r="O36" s="70">
        <v>95.7</v>
      </c>
      <c r="P36" s="70">
        <v>101.1</v>
      </c>
      <c r="Q36" s="70">
        <v>104.8</v>
      </c>
      <c r="R36" s="70">
        <v>108.4</v>
      </c>
      <c r="S36" s="70">
        <v>107.8</v>
      </c>
      <c r="T36" s="70">
        <v>107.8</v>
      </c>
      <c r="U36" s="70">
        <v>106.7</v>
      </c>
      <c r="V36" s="70">
        <v>107.1</v>
      </c>
      <c r="W36" s="70">
        <v>107.6</v>
      </c>
      <c r="X36" s="70">
        <v>109.2</v>
      </c>
      <c r="Y36" s="70">
        <v>108</v>
      </c>
      <c r="Z36" s="70">
        <v>110.3</v>
      </c>
      <c r="AA36" s="70">
        <v>116.3</v>
      </c>
      <c r="AB36" s="70">
        <v>111.8</v>
      </c>
      <c r="AC36" s="70">
        <v>109.1</v>
      </c>
      <c r="AD36" s="70">
        <v>103.3</v>
      </c>
      <c r="AE36" s="70">
        <v>106.2</v>
      </c>
      <c r="AF36" s="70">
        <v>105.6</v>
      </c>
      <c r="AG36" s="70">
        <v>104.5</v>
      </c>
      <c r="AH36" s="70">
        <v>105.2</v>
      </c>
      <c r="AI36" s="70">
        <v>104</v>
      </c>
      <c r="AJ36" s="70">
        <v>103.6</v>
      </c>
      <c r="AK36" s="70">
        <v>105.9</v>
      </c>
      <c r="AL36" s="70">
        <v>108.5</v>
      </c>
      <c r="AM36" s="70">
        <v>107</v>
      </c>
      <c r="AN36" s="70">
        <v>99.2</v>
      </c>
      <c r="AO36" s="70">
        <v>99.5</v>
      </c>
      <c r="AP36" s="70">
        <v>100.8</v>
      </c>
      <c r="AQ36" s="70">
        <v>102.1</v>
      </c>
      <c r="AR36" s="70">
        <v>102.4</v>
      </c>
      <c r="AS36" s="70">
        <v>103.5</v>
      </c>
      <c r="AT36" s="70">
        <v>103.9</v>
      </c>
      <c r="AU36" s="70">
        <v>104</v>
      </c>
      <c r="AV36" s="70">
        <v>104.4</v>
      </c>
      <c r="AW36" s="70">
        <v>104.1</v>
      </c>
      <c r="AX36" s="70">
        <v>98.2</v>
      </c>
      <c r="AY36" s="70">
        <v>96</v>
      </c>
      <c r="AZ36" s="70">
        <v>102.3</v>
      </c>
      <c r="BA36" s="70">
        <v>100.6</v>
      </c>
      <c r="BB36" s="70">
        <v>103.2</v>
      </c>
      <c r="BC36" s="70">
        <v>102.3</v>
      </c>
      <c r="BD36" s="70">
        <v>102.4</v>
      </c>
      <c r="BE36" s="70">
        <v>103.4</v>
      </c>
      <c r="BF36" s="70">
        <v>101.4</v>
      </c>
      <c r="BG36" s="70">
        <v>102.5</v>
      </c>
      <c r="BH36" s="70">
        <v>100.8</v>
      </c>
      <c r="BI36" s="70">
        <v>98.9</v>
      </c>
      <c r="BJ36" s="70">
        <v>98.3</v>
      </c>
      <c r="BK36" s="70">
        <v>88.1</v>
      </c>
      <c r="BL36" s="70">
        <v>92.6</v>
      </c>
      <c r="BM36" s="70">
        <v>93</v>
      </c>
      <c r="BN36" s="70">
        <v>86.6</v>
      </c>
      <c r="BO36" s="70">
        <v>85.9</v>
      </c>
      <c r="BP36" s="70">
        <v>86.9</v>
      </c>
      <c r="BQ36" s="70">
        <v>86.1</v>
      </c>
      <c r="BR36" s="70">
        <v>89.3</v>
      </c>
      <c r="BS36" s="70">
        <v>86.8</v>
      </c>
      <c r="BT36" s="70">
        <v>86.3</v>
      </c>
      <c r="BU36" s="70">
        <v>88.7</v>
      </c>
      <c r="BV36" s="70">
        <v>91.7</v>
      </c>
      <c r="BW36" s="70">
        <v>94.9</v>
      </c>
      <c r="BX36" s="70">
        <v>97.4</v>
      </c>
      <c r="BY36" s="70">
        <v>102.9</v>
      </c>
      <c r="BZ36" s="70">
        <v>109.2</v>
      </c>
      <c r="CA36" s="70">
        <v>106.7</v>
      </c>
      <c r="CB36" s="70">
        <v>104.4</v>
      </c>
      <c r="CC36" s="70">
        <v>104.2</v>
      </c>
      <c r="CD36" s="70">
        <v>103.5</v>
      </c>
      <c r="CE36" s="70">
        <v>102</v>
      </c>
      <c r="CF36" s="70">
        <v>105</v>
      </c>
      <c r="CG36" s="70">
        <v>103.5</v>
      </c>
      <c r="CH36" s="70">
        <v>105.2</v>
      </c>
      <c r="CI36" s="70" t="s">
        <v>0</v>
      </c>
      <c r="CJ36" s="70" t="s">
        <v>0</v>
      </c>
      <c r="CK36" s="70" t="s">
        <v>0</v>
      </c>
      <c r="CL36" s="70" t="s">
        <v>0</v>
      </c>
      <c r="CM36" s="70" t="s">
        <v>0</v>
      </c>
      <c r="CN36" s="70" t="s">
        <v>0</v>
      </c>
      <c r="CO36" s="70" t="s">
        <v>0</v>
      </c>
      <c r="CP36" s="70" t="s">
        <v>0</v>
      </c>
      <c r="CQ36" s="70" t="s">
        <v>0</v>
      </c>
      <c r="CR36" s="70" t="s">
        <v>0</v>
      </c>
      <c r="CS36" s="70" t="s">
        <v>0</v>
      </c>
      <c r="CT36" s="70" t="s">
        <v>0</v>
      </c>
      <c r="CU36" s="70" t="s">
        <v>0</v>
      </c>
      <c r="CV36" s="70" t="s">
        <v>0</v>
      </c>
      <c r="CW36" s="70" t="s">
        <v>0</v>
      </c>
      <c r="CX36" s="70" t="s">
        <v>0</v>
      </c>
      <c r="CY36" s="70" t="s">
        <v>0</v>
      </c>
      <c r="CZ36" s="70" t="s">
        <v>0</v>
      </c>
      <c r="DA36" s="70" t="s">
        <v>0</v>
      </c>
      <c r="DB36" s="70" t="s">
        <v>0</v>
      </c>
      <c r="DC36" s="70" t="s">
        <v>0</v>
      </c>
      <c r="DD36" s="70" t="s">
        <v>0</v>
      </c>
      <c r="DE36" s="70" t="s">
        <v>0</v>
      </c>
      <c r="DF36" s="70" t="s">
        <v>0</v>
      </c>
      <c r="DG36" s="70" t="s">
        <v>0</v>
      </c>
      <c r="DH36" s="70" t="s">
        <v>0</v>
      </c>
      <c r="DI36" s="70" t="s">
        <v>0</v>
      </c>
      <c r="DJ36" s="70" t="s">
        <v>0</v>
      </c>
      <c r="DK36" s="70" t="s">
        <v>0</v>
      </c>
      <c r="DL36" s="70" t="s">
        <v>0</v>
      </c>
      <c r="DM36" s="70" t="s">
        <v>0</v>
      </c>
      <c r="DN36" s="70" t="s">
        <v>0</v>
      </c>
      <c r="DO36" s="70" t="s">
        <v>0</v>
      </c>
      <c r="DP36" s="70" t="s">
        <v>0</v>
      </c>
      <c r="DQ36" s="70" t="s">
        <v>0</v>
      </c>
      <c r="DR36" s="70" t="s">
        <v>0</v>
      </c>
      <c r="DS36" s="70" t="s">
        <v>0</v>
      </c>
      <c r="DT36" s="70" t="s">
        <v>0</v>
      </c>
      <c r="DU36" s="70" t="s">
        <v>0</v>
      </c>
      <c r="DV36" s="70" t="s">
        <v>0</v>
      </c>
      <c r="DW36" s="70" t="s">
        <v>0</v>
      </c>
      <c r="DX36" s="70" t="s">
        <v>0</v>
      </c>
      <c r="DY36" s="70" t="s">
        <v>0</v>
      </c>
      <c r="DZ36" s="70" t="s">
        <v>0</v>
      </c>
      <c r="EA36" s="70" t="s">
        <v>0</v>
      </c>
      <c r="EB36" s="70" t="s">
        <v>0</v>
      </c>
      <c r="EC36" s="70" t="s">
        <v>0</v>
      </c>
      <c r="ED36" s="70" t="s">
        <v>0</v>
      </c>
    </row>
    <row r="37" spans="1:134" ht="17.25" customHeight="1" x14ac:dyDescent="0.3">
      <c r="A37" s="129"/>
      <c r="B37" s="59" t="str">
        <f>IF('0'!A1=1,"Харківська","Kharkiv")</f>
        <v>Харківська</v>
      </c>
      <c r="C37" s="70">
        <v>87.2</v>
      </c>
      <c r="D37" s="70">
        <v>82.9</v>
      </c>
      <c r="E37" s="70">
        <v>87</v>
      </c>
      <c r="F37" s="70">
        <v>83.4</v>
      </c>
      <c r="G37" s="70">
        <v>81.900000000000006</v>
      </c>
      <c r="H37" s="70">
        <v>82.8</v>
      </c>
      <c r="I37" s="70">
        <v>83.1</v>
      </c>
      <c r="J37" s="70">
        <v>83</v>
      </c>
      <c r="K37" s="70">
        <v>83.5</v>
      </c>
      <c r="L37" s="70">
        <v>84.9</v>
      </c>
      <c r="M37" s="70">
        <v>87.3</v>
      </c>
      <c r="N37" s="70">
        <v>88.2</v>
      </c>
      <c r="O37" s="70">
        <v>97.1</v>
      </c>
      <c r="P37" s="70">
        <v>102.2</v>
      </c>
      <c r="Q37" s="70">
        <v>104.5</v>
      </c>
      <c r="R37" s="70">
        <v>105.1</v>
      </c>
      <c r="S37" s="70">
        <v>106.4</v>
      </c>
      <c r="T37" s="70">
        <v>103.9</v>
      </c>
      <c r="U37" s="70">
        <v>103.5</v>
      </c>
      <c r="V37" s="70">
        <v>105.6</v>
      </c>
      <c r="W37" s="70">
        <v>105.5</v>
      </c>
      <c r="X37" s="70">
        <v>106</v>
      </c>
      <c r="Y37" s="70">
        <v>104.6</v>
      </c>
      <c r="Z37" s="70">
        <v>105.8</v>
      </c>
      <c r="AA37" s="70">
        <v>108</v>
      </c>
      <c r="AB37" s="70">
        <v>103.6</v>
      </c>
      <c r="AC37" s="70">
        <v>105.5</v>
      </c>
      <c r="AD37" s="70">
        <v>106.2</v>
      </c>
      <c r="AE37" s="70">
        <v>108.7</v>
      </c>
      <c r="AF37" s="70">
        <v>109</v>
      </c>
      <c r="AG37" s="70">
        <v>108.9</v>
      </c>
      <c r="AH37" s="70">
        <v>107.7</v>
      </c>
      <c r="AI37" s="70">
        <v>107.5</v>
      </c>
      <c r="AJ37" s="70">
        <v>106.7</v>
      </c>
      <c r="AK37" s="70">
        <v>106.4</v>
      </c>
      <c r="AL37" s="70">
        <v>106.1</v>
      </c>
      <c r="AM37" s="70">
        <v>104.6</v>
      </c>
      <c r="AN37" s="70">
        <v>105.1</v>
      </c>
      <c r="AO37" s="70">
        <v>99.6</v>
      </c>
      <c r="AP37" s="70">
        <v>98.5</v>
      </c>
      <c r="AQ37" s="70">
        <v>99.1</v>
      </c>
      <c r="AR37" s="70">
        <v>100.1</v>
      </c>
      <c r="AS37" s="70">
        <v>101.6</v>
      </c>
      <c r="AT37" s="70">
        <v>103</v>
      </c>
      <c r="AU37" s="70">
        <v>102.6</v>
      </c>
      <c r="AV37" s="70">
        <v>102.8</v>
      </c>
      <c r="AW37" s="70">
        <v>103.2</v>
      </c>
      <c r="AX37" s="70">
        <v>102.9</v>
      </c>
      <c r="AY37" s="70">
        <v>98.8</v>
      </c>
      <c r="AZ37" s="70">
        <v>96.4</v>
      </c>
      <c r="BA37" s="70">
        <v>98.4</v>
      </c>
      <c r="BB37" s="70">
        <v>100.8</v>
      </c>
      <c r="BC37" s="70">
        <v>99.7</v>
      </c>
      <c r="BD37" s="70">
        <v>99.7</v>
      </c>
      <c r="BE37" s="70">
        <v>100.3</v>
      </c>
      <c r="BF37" s="70">
        <v>100</v>
      </c>
      <c r="BG37" s="70">
        <v>99.8</v>
      </c>
      <c r="BH37" s="70">
        <v>98.8</v>
      </c>
      <c r="BI37" s="70">
        <v>97.9</v>
      </c>
      <c r="BJ37" s="70">
        <v>96.7</v>
      </c>
      <c r="BK37" s="70">
        <v>97.7</v>
      </c>
      <c r="BL37" s="70">
        <v>99.6</v>
      </c>
      <c r="BM37" s="70">
        <v>97.6</v>
      </c>
      <c r="BN37" s="70">
        <v>95.4</v>
      </c>
      <c r="BO37" s="70">
        <v>94.8</v>
      </c>
      <c r="BP37" s="70">
        <v>95.4</v>
      </c>
      <c r="BQ37" s="70">
        <v>95.4</v>
      </c>
      <c r="BR37" s="70">
        <v>95.4</v>
      </c>
      <c r="BS37" s="70">
        <v>95.4</v>
      </c>
      <c r="BT37" s="70">
        <v>95.2</v>
      </c>
      <c r="BU37" s="70">
        <v>95.3</v>
      </c>
      <c r="BV37" s="70">
        <v>95.8</v>
      </c>
      <c r="BW37" s="70">
        <v>89.6</v>
      </c>
      <c r="BX37" s="70">
        <v>90.8</v>
      </c>
      <c r="BY37" s="70">
        <v>92.1</v>
      </c>
      <c r="BZ37" s="70">
        <v>93.9</v>
      </c>
      <c r="CA37" s="70">
        <v>93.5</v>
      </c>
      <c r="CB37" s="70">
        <v>93.6</v>
      </c>
      <c r="CC37" s="70">
        <v>93.5</v>
      </c>
      <c r="CD37" s="70">
        <v>93.7</v>
      </c>
      <c r="CE37" s="70">
        <v>93.8</v>
      </c>
      <c r="CF37" s="70">
        <v>93.8</v>
      </c>
      <c r="CG37" s="70">
        <v>93.5</v>
      </c>
      <c r="CH37" s="70">
        <v>93.5</v>
      </c>
      <c r="CI37" s="70" t="s">
        <v>0</v>
      </c>
      <c r="CJ37" s="70" t="s">
        <v>0</v>
      </c>
      <c r="CK37" s="70" t="s">
        <v>0</v>
      </c>
      <c r="CL37" s="70" t="s">
        <v>0</v>
      </c>
      <c r="CM37" s="70" t="s">
        <v>0</v>
      </c>
      <c r="CN37" s="70" t="s">
        <v>0</v>
      </c>
      <c r="CO37" s="70" t="s">
        <v>0</v>
      </c>
      <c r="CP37" s="70" t="s">
        <v>0</v>
      </c>
      <c r="CQ37" s="70" t="s">
        <v>0</v>
      </c>
      <c r="CR37" s="70" t="s">
        <v>0</v>
      </c>
      <c r="CS37" s="70" t="s">
        <v>0</v>
      </c>
      <c r="CT37" s="70" t="s">
        <v>0</v>
      </c>
      <c r="CU37" s="70" t="s">
        <v>0</v>
      </c>
      <c r="CV37" s="70" t="s">
        <v>0</v>
      </c>
      <c r="CW37" s="70" t="s">
        <v>0</v>
      </c>
      <c r="CX37" s="70" t="s">
        <v>0</v>
      </c>
      <c r="CY37" s="70" t="s">
        <v>0</v>
      </c>
      <c r="CZ37" s="70" t="s">
        <v>0</v>
      </c>
      <c r="DA37" s="70" t="s">
        <v>0</v>
      </c>
      <c r="DB37" s="70" t="s">
        <v>0</v>
      </c>
      <c r="DC37" s="70" t="s">
        <v>0</v>
      </c>
      <c r="DD37" s="70" t="s">
        <v>0</v>
      </c>
      <c r="DE37" s="70" t="s">
        <v>0</v>
      </c>
      <c r="DF37" s="70" t="s">
        <v>0</v>
      </c>
      <c r="DG37" s="70" t="s">
        <v>0</v>
      </c>
      <c r="DH37" s="70" t="s">
        <v>0</v>
      </c>
      <c r="DI37" s="70" t="s">
        <v>0</v>
      </c>
      <c r="DJ37" s="70" t="s">
        <v>0</v>
      </c>
      <c r="DK37" s="70" t="s">
        <v>0</v>
      </c>
      <c r="DL37" s="70" t="s">
        <v>0</v>
      </c>
      <c r="DM37" s="70" t="s">
        <v>0</v>
      </c>
      <c r="DN37" s="70" t="s">
        <v>0</v>
      </c>
      <c r="DO37" s="70" t="s">
        <v>0</v>
      </c>
      <c r="DP37" s="70" t="s">
        <v>0</v>
      </c>
      <c r="DQ37" s="70" t="s">
        <v>0</v>
      </c>
      <c r="DR37" s="70" t="s">
        <v>0</v>
      </c>
      <c r="DS37" s="70" t="s">
        <v>0</v>
      </c>
      <c r="DT37" s="70" t="s">
        <v>0</v>
      </c>
      <c r="DU37" s="70" t="s">
        <v>0</v>
      </c>
      <c r="DV37" s="70" t="s">
        <v>0</v>
      </c>
      <c r="DW37" s="70" t="s">
        <v>0</v>
      </c>
      <c r="DX37" s="70" t="s">
        <v>0</v>
      </c>
      <c r="DY37" s="70" t="s">
        <v>0</v>
      </c>
      <c r="DZ37" s="70" t="s">
        <v>0</v>
      </c>
      <c r="EA37" s="70" t="s">
        <v>0</v>
      </c>
      <c r="EB37" s="70" t="s">
        <v>0</v>
      </c>
      <c r="EC37" s="70" t="s">
        <v>0</v>
      </c>
      <c r="ED37" s="70" t="s">
        <v>0</v>
      </c>
    </row>
    <row r="38" spans="1:134" ht="17.25" customHeight="1" x14ac:dyDescent="0.3">
      <c r="A38" s="129"/>
      <c r="B38" s="59" t="str">
        <f>IF('0'!A1=1,"Херсонська","Kherson")</f>
        <v>Херсонська</v>
      </c>
      <c r="C38" s="70">
        <v>94.6</v>
      </c>
      <c r="D38" s="70">
        <v>93.9</v>
      </c>
      <c r="E38" s="70">
        <v>93.5</v>
      </c>
      <c r="F38" s="70">
        <v>93.6</v>
      </c>
      <c r="G38" s="70">
        <v>93</v>
      </c>
      <c r="H38" s="70">
        <v>94.9</v>
      </c>
      <c r="I38" s="70">
        <v>94.9</v>
      </c>
      <c r="J38" s="70">
        <v>96.5</v>
      </c>
      <c r="K38" s="70">
        <v>97.8</v>
      </c>
      <c r="L38" s="70">
        <v>97.9</v>
      </c>
      <c r="M38" s="70">
        <v>98.1</v>
      </c>
      <c r="N38" s="70">
        <v>98.1</v>
      </c>
      <c r="O38" s="70">
        <v>96.3</v>
      </c>
      <c r="P38" s="70">
        <v>103.8</v>
      </c>
      <c r="Q38" s="70">
        <v>105.9</v>
      </c>
      <c r="R38" s="70">
        <v>107.1</v>
      </c>
      <c r="S38" s="70">
        <v>106.6</v>
      </c>
      <c r="T38" s="70">
        <v>106.3</v>
      </c>
      <c r="U38" s="70">
        <v>104.7</v>
      </c>
      <c r="V38" s="70">
        <v>103.1</v>
      </c>
      <c r="W38" s="70">
        <v>102.6</v>
      </c>
      <c r="X38" s="70">
        <v>102.6</v>
      </c>
      <c r="Y38" s="70">
        <v>102.2</v>
      </c>
      <c r="Z38" s="70">
        <v>102</v>
      </c>
      <c r="AA38" s="70">
        <v>105.1</v>
      </c>
      <c r="AB38" s="70">
        <v>100.6</v>
      </c>
      <c r="AC38" s="70">
        <v>100.4</v>
      </c>
      <c r="AD38" s="70">
        <v>100.3</v>
      </c>
      <c r="AE38" s="70">
        <v>103.5</v>
      </c>
      <c r="AF38" s="70">
        <v>104.5</v>
      </c>
      <c r="AG38" s="70">
        <v>103.8</v>
      </c>
      <c r="AH38" s="70">
        <v>104.4</v>
      </c>
      <c r="AI38" s="70">
        <v>104.1</v>
      </c>
      <c r="AJ38" s="70">
        <v>103.8</v>
      </c>
      <c r="AK38" s="70">
        <v>103.5</v>
      </c>
      <c r="AL38" s="70">
        <v>103.2</v>
      </c>
      <c r="AM38" s="70">
        <v>101.6</v>
      </c>
      <c r="AN38" s="70">
        <v>100.4</v>
      </c>
      <c r="AO38" s="70">
        <v>100.9</v>
      </c>
      <c r="AP38" s="70">
        <v>101.7</v>
      </c>
      <c r="AQ38" s="70">
        <v>101.4</v>
      </c>
      <c r="AR38" s="70">
        <v>101.4</v>
      </c>
      <c r="AS38" s="70">
        <v>100.4</v>
      </c>
      <c r="AT38" s="70">
        <v>100.7</v>
      </c>
      <c r="AU38" s="70">
        <v>100.6</v>
      </c>
      <c r="AV38" s="70">
        <v>101.3</v>
      </c>
      <c r="AW38" s="70">
        <v>100.9</v>
      </c>
      <c r="AX38" s="70">
        <v>101.1</v>
      </c>
      <c r="AY38" s="70">
        <v>105.6</v>
      </c>
      <c r="AZ38" s="70">
        <v>104.5</v>
      </c>
      <c r="BA38" s="70">
        <v>105</v>
      </c>
      <c r="BB38" s="70">
        <v>106</v>
      </c>
      <c r="BC38" s="70">
        <v>106</v>
      </c>
      <c r="BD38" s="70">
        <v>105</v>
      </c>
      <c r="BE38" s="70">
        <v>105.7</v>
      </c>
      <c r="BF38" s="70">
        <v>104.5</v>
      </c>
      <c r="BG38" s="70">
        <v>105</v>
      </c>
      <c r="BH38" s="70">
        <v>104.1</v>
      </c>
      <c r="BI38" s="70">
        <v>104.4</v>
      </c>
      <c r="BJ38" s="70">
        <v>104.4</v>
      </c>
      <c r="BK38" s="70">
        <v>121</v>
      </c>
      <c r="BL38" s="70">
        <v>121.7</v>
      </c>
      <c r="BM38" s="70">
        <v>115.8</v>
      </c>
      <c r="BN38" s="70">
        <v>112.7</v>
      </c>
      <c r="BO38" s="70">
        <v>108.8</v>
      </c>
      <c r="BP38" s="70">
        <v>107.4</v>
      </c>
      <c r="BQ38" s="70">
        <v>107.3</v>
      </c>
      <c r="BR38" s="70">
        <v>105.4</v>
      </c>
      <c r="BS38" s="70">
        <v>104.8</v>
      </c>
      <c r="BT38" s="70">
        <v>105.7</v>
      </c>
      <c r="BU38" s="70">
        <v>104.6</v>
      </c>
      <c r="BV38" s="70">
        <v>104.8</v>
      </c>
      <c r="BW38" s="70">
        <v>82.1</v>
      </c>
      <c r="BX38" s="70">
        <v>84.4</v>
      </c>
      <c r="BY38" s="70">
        <v>88.8</v>
      </c>
      <c r="BZ38" s="70">
        <v>90</v>
      </c>
      <c r="CA38" s="70">
        <v>89.5</v>
      </c>
      <c r="CB38" s="70">
        <v>90.2</v>
      </c>
      <c r="CC38" s="70">
        <v>90.8</v>
      </c>
      <c r="CD38" s="70">
        <v>92.3</v>
      </c>
      <c r="CE38" s="70">
        <v>93.1</v>
      </c>
      <c r="CF38" s="70">
        <v>94.3</v>
      </c>
      <c r="CG38" s="70">
        <v>95.2</v>
      </c>
      <c r="CH38" s="70">
        <v>95.1</v>
      </c>
      <c r="CI38" s="70" t="s">
        <v>0</v>
      </c>
      <c r="CJ38" s="70" t="s">
        <v>0</v>
      </c>
      <c r="CK38" s="70" t="s">
        <v>0</v>
      </c>
      <c r="CL38" s="70" t="s">
        <v>0</v>
      </c>
      <c r="CM38" s="70" t="s">
        <v>0</v>
      </c>
      <c r="CN38" s="70" t="s">
        <v>0</v>
      </c>
      <c r="CO38" s="70" t="s">
        <v>0</v>
      </c>
      <c r="CP38" s="70" t="s">
        <v>0</v>
      </c>
      <c r="CQ38" s="70" t="s">
        <v>0</v>
      </c>
      <c r="CR38" s="70" t="s">
        <v>0</v>
      </c>
      <c r="CS38" s="70" t="s">
        <v>0</v>
      </c>
      <c r="CT38" s="70" t="s">
        <v>0</v>
      </c>
      <c r="CU38" s="70" t="s">
        <v>0</v>
      </c>
      <c r="CV38" s="70" t="s">
        <v>0</v>
      </c>
      <c r="CW38" s="70" t="s">
        <v>0</v>
      </c>
      <c r="CX38" s="70" t="s">
        <v>0</v>
      </c>
      <c r="CY38" s="70" t="s">
        <v>0</v>
      </c>
      <c r="CZ38" s="70" t="s">
        <v>0</v>
      </c>
      <c r="DA38" s="70" t="s">
        <v>0</v>
      </c>
      <c r="DB38" s="70" t="s">
        <v>0</v>
      </c>
      <c r="DC38" s="70" t="s">
        <v>0</v>
      </c>
      <c r="DD38" s="70" t="s">
        <v>0</v>
      </c>
      <c r="DE38" s="70" t="s">
        <v>0</v>
      </c>
      <c r="DF38" s="70" t="s">
        <v>0</v>
      </c>
      <c r="DG38" s="70" t="s">
        <v>0</v>
      </c>
      <c r="DH38" s="70" t="s">
        <v>0</v>
      </c>
      <c r="DI38" s="70" t="s">
        <v>0</v>
      </c>
      <c r="DJ38" s="70" t="s">
        <v>0</v>
      </c>
      <c r="DK38" s="70" t="s">
        <v>0</v>
      </c>
      <c r="DL38" s="70" t="s">
        <v>0</v>
      </c>
      <c r="DM38" s="70" t="s">
        <v>0</v>
      </c>
      <c r="DN38" s="70" t="s">
        <v>0</v>
      </c>
      <c r="DO38" s="70" t="s">
        <v>0</v>
      </c>
      <c r="DP38" s="70" t="s">
        <v>0</v>
      </c>
      <c r="DQ38" s="70" t="s">
        <v>0</v>
      </c>
      <c r="DR38" s="70" t="s">
        <v>0</v>
      </c>
      <c r="DS38" s="70" t="s">
        <v>0</v>
      </c>
      <c r="DT38" s="70" t="s">
        <v>0</v>
      </c>
      <c r="DU38" s="70" t="s">
        <v>0</v>
      </c>
      <c r="DV38" s="70" t="s">
        <v>0</v>
      </c>
      <c r="DW38" s="70" t="s">
        <v>0</v>
      </c>
      <c r="DX38" s="70" t="s">
        <v>0</v>
      </c>
      <c r="DY38" s="70" t="s">
        <v>0</v>
      </c>
      <c r="DZ38" s="70" t="s">
        <v>0</v>
      </c>
      <c r="EA38" s="70" t="s">
        <v>0</v>
      </c>
      <c r="EB38" s="70" t="s">
        <v>0</v>
      </c>
      <c r="EC38" s="70" t="s">
        <v>0</v>
      </c>
      <c r="ED38" s="70" t="s">
        <v>0</v>
      </c>
    </row>
    <row r="39" spans="1:134" ht="17.25" customHeight="1" x14ac:dyDescent="0.3">
      <c r="A39" s="129"/>
      <c r="B39" s="59" t="str">
        <f>IF('0'!A1=1,"Хмельницька","Khmelnytskiy")</f>
        <v>Хмельницька</v>
      </c>
      <c r="C39" s="70">
        <v>94.6</v>
      </c>
      <c r="D39" s="70">
        <v>101.6</v>
      </c>
      <c r="E39" s="70">
        <v>105.2</v>
      </c>
      <c r="F39" s="70">
        <v>106</v>
      </c>
      <c r="G39" s="70">
        <v>105.7</v>
      </c>
      <c r="H39" s="70">
        <v>104.3</v>
      </c>
      <c r="I39" s="70">
        <v>103.6</v>
      </c>
      <c r="J39" s="70">
        <v>104</v>
      </c>
      <c r="K39" s="70">
        <v>99.9</v>
      </c>
      <c r="L39" s="70">
        <v>98.2</v>
      </c>
      <c r="M39" s="70">
        <v>96.7</v>
      </c>
      <c r="N39" s="70">
        <v>95.7</v>
      </c>
      <c r="O39" s="70">
        <v>97.5</v>
      </c>
      <c r="P39" s="70">
        <v>95.8</v>
      </c>
      <c r="Q39" s="70">
        <v>98.7</v>
      </c>
      <c r="R39" s="70">
        <v>101.3</v>
      </c>
      <c r="S39" s="70">
        <v>102.1</v>
      </c>
      <c r="T39" s="70">
        <v>101.3</v>
      </c>
      <c r="U39" s="70">
        <v>99.4</v>
      </c>
      <c r="V39" s="70">
        <v>98.1</v>
      </c>
      <c r="W39" s="70">
        <v>100.3</v>
      </c>
      <c r="X39" s="70">
        <v>101.7</v>
      </c>
      <c r="Y39" s="70">
        <v>102.5</v>
      </c>
      <c r="Z39" s="70">
        <v>104.7</v>
      </c>
      <c r="AA39" s="70">
        <v>104.2</v>
      </c>
      <c r="AB39" s="70">
        <v>103.5</v>
      </c>
      <c r="AC39" s="70">
        <v>103.3</v>
      </c>
      <c r="AD39" s="70">
        <v>101.9</v>
      </c>
      <c r="AE39" s="70">
        <v>101.9</v>
      </c>
      <c r="AF39" s="70">
        <v>102.4</v>
      </c>
      <c r="AG39" s="70">
        <v>104.4</v>
      </c>
      <c r="AH39" s="70">
        <v>105.6</v>
      </c>
      <c r="AI39" s="70">
        <v>104.5</v>
      </c>
      <c r="AJ39" s="70">
        <v>103.3</v>
      </c>
      <c r="AK39" s="70">
        <v>103.9</v>
      </c>
      <c r="AL39" s="70">
        <v>101.6</v>
      </c>
      <c r="AM39" s="70">
        <v>94.7</v>
      </c>
      <c r="AN39" s="70">
        <v>98.3</v>
      </c>
      <c r="AO39" s="70">
        <v>97.7</v>
      </c>
      <c r="AP39" s="70">
        <v>93.1</v>
      </c>
      <c r="AQ39" s="70">
        <v>91.9</v>
      </c>
      <c r="AR39" s="70">
        <v>93.4</v>
      </c>
      <c r="AS39" s="70">
        <v>94.3</v>
      </c>
      <c r="AT39" s="70">
        <v>95.8</v>
      </c>
      <c r="AU39" s="70">
        <v>96.2</v>
      </c>
      <c r="AV39" s="70">
        <v>97.1</v>
      </c>
      <c r="AW39" s="70">
        <v>96.6</v>
      </c>
      <c r="AX39" s="70">
        <v>95.3</v>
      </c>
      <c r="AY39" s="70">
        <v>84.8</v>
      </c>
      <c r="AZ39" s="70">
        <v>82.6</v>
      </c>
      <c r="BA39" s="70">
        <v>82.3</v>
      </c>
      <c r="BB39" s="70">
        <v>86.2</v>
      </c>
      <c r="BC39" s="70">
        <v>87.6</v>
      </c>
      <c r="BD39" s="70">
        <v>85.9</v>
      </c>
      <c r="BE39" s="70">
        <v>85.3</v>
      </c>
      <c r="BF39" s="70">
        <v>84.7</v>
      </c>
      <c r="BG39" s="70">
        <v>85</v>
      </c>
      <c r="BH39" s="70">
        <v>84.3</v>
      </c>
      <c r="BI39" s="70">
        <v>84.9</v>
      </c>
      <c r="BJ39" s="70">
        <v>85.5</v>
      </c>
      <c r="BK39" s="70">
        <v>101.2</v>
      </c>
      <c r="BL39" s="70">
        <v>101.9</v>
      </c>
      <c r="BM39" s="70">
        <v>100.2</v>
      </c>
      <c r="BN39" s="70">
        <v>96</v>
      </c>
      <c r="BO39" s="70">
        <v>95.3</v>
      </c>
      <c r="BP39" s="70">
        <v>97.9</v>
      </c>
      <c r="BQ39" s="70">
        <v>99.7</v>
      </c>
      <c r="BR39" s="70">
        <v>98.9</v>
      </c>
      <c r="BS39" s="70">
        <v>98.2</v>
      </c>
      <c r="BT39" s="70">
        <v>97</v>
      </c>
      <c r="BU39" s="70">
        <v>97.3</v>
      </c>
      <c r="BV39" s="70">
        <v>98</v>
      </c>
      <c r="BW39" s="70">
        <v>93.5</v>
      </c>
      <c r="BX39" s="70">
        <v>96.9</v>
      </c>
      <c r="BY39" s="70">
        <v>102.4</v>
      </c>
      <c r="BZ39" s="70">
        <v>107.4</v>
      </c>
      <c r="CA39" s="70">
        <v>106.8</v>
      </c>
      <c r="CB39" s="70">
        <v>104.7</v>
      </c>
      <c r="CC39" s="70">
        <v>101.9</v>
      </c>
      <c r="CD39" s="70">
        <v>101.8</v>
      </c>
      <c r="CE39" s="70">
        <v>102.5</v>
      </c>
      <c r="CF39" s="70">
        <v>105.3</v>
      </c>
      <c r="CG39" s="70">
        <v>106</v>
      </c>
      <c r="CH39" s="70">
        <v>106.4</v>
      </c>
      <c r="CI39" s="70" t="s">
        <v>0</v>
      </c>
      <c r="CJ39" s="70" t="s">
        <v>0</v>
      </c>
      <c r="CK39" s="70" t="s">
        <v>0</v>
      </c>
      <c r="CL39" s="70" t="s">
        <v>0</v>
      </c>
      <c r="CM39" s="70" t="s">
        <v>0</v>
      </c>
      <c r="CN39" s="70" t="s">
        <v>0</v>
      </c>
      <c r="CO39" s="70" t="s">
        <v>0</v>
      </c>
      <c r="CP39" s="70" t="s">
        <v>0</v>
      </c>
      <c r="CQ39" s="70" t="s">
        <v>0</v>
      </c>
      <c r="CR39" s="70" t="s">
        <v>0</v>
      </c>
      <c r="CS39" s="70" t="s">
        <v>0</v>
      </c>
      <c r="CT39" s="70" t="s">
        <v>0</v>
      </c>
      <c r="CU39" s="70" t="s">
        <v>0</v>
      </c>
      <c r="CV39" s="70" t="s">
        <v>0</v>
      </c>
      <c r="CW39" s="70" t="s">
        <v>0</v>
      </c>
      <c r="CX39" s="70" t="s">
        <v>0</v>
      </c>
      <c r="CY39" s="70" t="s">
        <v>0</v>
      </c>
      <c r="CZ39" s="70" t="s">
        <v>0</v>
      </c>
      <c r="DA39" s="70" t="s">
        <v>0</v>
      </c>
      <c r="DB39" s="70" t="s">
        <v>0</v>
      </c>
      <c r="DC39" s="70" t="s">
        <v>0</v>
      </c>
      <c r="DD39" s="70" t="s">
        <v>0</v>
      </c>
      <c r="DE39" s="70" t="s">
        <v>0</v>
      </c>
      <c r="DF39" s="70" t="s">
        <v>0</v>
      </c>
      <c r="DG39" s="70" t="s">
        <v>0</v>
      </c>
      <c r="DH39" s="70" t="s">
        <v>0</v>
      </c>
      <c r="DI39" s="70" t="s">
        <v>0</v>
      </c>
      <c r="DJ39" s="70" t="s">
        <v>0</v>
      </c>
      <c r="DK39" s="70" t="s">
        <v>0</v>
      </c>
      <c r="DL39" s="70" t="s">
        <v>0</v>
      </c>
      <c r="DM39" s="70" t="s">
        <v>0</v>
      </c>
      <c r="DN39" s="70" t="s">
        <v>0</v>
      </c>
      <c r="DO39" s="70" t="s">
        <v>0</v>
      </c>
      <c r="DP39" s="70" t="s">
        <v>0</v>
      </c>
      <c r="DQ39" s="70" t="s">
        <v>0</v>
      </c>
      <c r="DR39" s="70" t="s">
        <v>0</v>
      </c>
      <c r="DS39" s="70" t="s">
        <v>0</v>
      </c>
      <c r="DT39" s="70" t="s">
        <v>0</v>
      </c>
      <c r="DU39" s="70" t="s">
        <v>0</v>
      </c>
      <c r="DV39" s="70" t="s">
        <v>0</v>
      </c>
      <c r="DW39" s="70" t="s">
        <v>0</v>
      </c>
      <c r="DX39" s="70" t="s">
        <v>0</v>
      </c>
      <c r="DY39" s="70" t="s">
        <v>0</v>
      </c>
      <c r="DZ39" s="70" t="s">
        <v>0</v>
      </c>
      <c r="EA39" s="70" t="s">
        <v>0</v>
      </c>
      <c r="EB39" s="70" t="s">
        <v>0</v>
      </c>
      <c r="EC39" s="70" t="s">
        <v>0</v>
      </c>
      <c r="ED39" s="70" t="s">
        <v>0</v>
      </c>
    </row>
    <row r="40" spans="1:134" ht="17.25" customHeight="1" x14ac:dyDescent="0.3">
      <c r="A40" s="129"/>
      <c r="B40" s="59" t="str">
        <f>IF('0'!A1=1,"Черкаська","Cherkasy")</f>
        <v>Черкаська</v>
      </c>
      <c r="C40" s="70">
        <v>92.9</v>
      </c>
      <c r="D40" s="70">
        <v>92.5</v>
      </c>
      <c r="E40" s="70">
        <v>94.2</v>
      </c>
      <c r="F40" s="70">
        <v>94.5</v>
      </c>
      <c r="G40" s="70">
        <v>94.8</v>
      </c>
      <c r="H40" s="70">
        <v>93.3</v>
      </c>
      <c r="I40" s="70">
        <v>91</v>
      </c>
      <c r="J40" s="70">
        <v>90</v>
      </c>
      <c r="K40" s="70">
        <v>88.3</v>
      </c>
      <c r="L40" s="70">
        <v>89.1</v>
      </c>
      <c r="M40" s="70">
        <v>89.7</v>
      </c>
      <c r="N40" s="70">
        <v>90.8</v>
      </c>
      <c r="O40" s="70">
        <v>97.5</v>
      </c>
      <c r="P40" s="70">
        <v>102.1</v>
      </c>
      <c r="Q40" s="70">
        <v>104.2</v>
      </c>
      <c r="R40" s="70">
        <v>104</v>
      </c>
      <c r="S40" s="70">
        <v>103.9</v>
      </c>
      <c r="T40" s="70">
        <v>105.8</v>
      </c>
      <c r="U40" s="70">
        <v>107.6</v>
      </c>
      <c r="V40" s="70">
        <v>109.8</v>
      </c>
      <c r="W40" s="70">
        <v>111.2</v>
      </c>
      <c r="X40" s="70">
        <v>109.3</v>
      </c>
      <c r="Y40" s="70">
        <v>107.6</v>
      </c>
      <c r="Z40" s="70">
        <v>106.3</v>
      </c>
      <c r="AA40" s="70">
        <v>101.9</v>
      </c>
      <c r="AB40" s="70">
        <v>101</v>
      </c>
      <c r="AC40" s="70">
        <v>98.1</v>
      </c>
      <c r="AD40" s="70">
        <v>97.2</v>
      </c>
      <c r="AE40" s="70">
        <v>98</v>
      </c>
      <c r="AF40" s="70">
        <v>97.2</v>
      </c>
      <c r="AG40" s="70">
        <v>98.2</v>
      </c>
      <c r="AH40" s="70">
        <v>98.4</v>
      </c>
      <c r="AI40" s="70">
        <v>98.5</v>
      </c>
      <c r="AJ40" s="70">
        <v>98.7</v>
      </c>
      <c r="AK40" s="70">
        <v>99.2</v>
      </c>
      <c r="AL40" s="70">
        <v>99.1</v>
      </c>
      <c r="AM40" s="70">
        <v>100.1</v>
      </c>
      <c r="AN40" s="70">
        <v>99.1</v>
      </c>
      <c r="AO40" s="70">
        <v>101.6</v>
      </c>
      <c r="AP40" s="70">
        <v>102.9</v>
      </c>
      <c r="AQ40" s="70">
        <v>103</v>
      </c>
      <c r="AR40" s="70">
        <v>103.1</v>
      </c>
      <c r="AS40" s="70">
        <v>102.3</v>
      </c>
      <c r="AT40" s="70">
        <v>101.5</v>
      </c>
      <c r="AU40" s="70">
        <v>101</v>
      </c>
      <c r="AV40" s="70">
        <v>101.2</v>
      </c>
      <c r="AW40" s="70">
        <v>101.8</v>
      </c>
      <c r="AX40" s="70">
        <v>102.3</v>
      </c>
      <c r="AY40" s="70">
        <v>103.5</v>
      </c>
      <c r="AZ40" s="70">
        <v>102.5</v>
      </c>
      <c r="BA40" s="70">
        <v>102.4</v>
      </c>
      <c r="BB40" s="70">
        <v>102</v>
      </c>
      <c r="BC40" s="70">
        <v>102.3</v>
      </c>
      <c r="BD40" s="70">
        <v>102.1</v>
      </c>
      <c r="BE40" s="70">
        <v>102.4</v>
      </c>
      <c r="BF40" s="70">
        <v>103.1</v>
      </c>
      <c r="BG40" s="70">
        <v>102.5</v>
      </c>
      <c r="BH40" s="70">
        <v>101.7</v>
      </c>
      <c r="BI40" s="70">
        <v>101.1</v>
      </c>
      <c r="BJ40" s="70">
        <v>101.3</v>
      </c>
      <c r="BK40" s="70">
        <v>101.6</v>
      </c>
      <c r="BL40" s="70">
        <v>98.6</v>
      </c>
      <c r="BM40" s="70">
        <v>100</v>
      </c>
      <c r="BN40" s="70">
        <v>98.5</v>
      </c>
      <c r="BO40" s="70">
        <v>96.5</v>
      </c>
      <c r="BP40" s="70">
        <v>95.4</v>
      </c>
      <c r="BQ40" s="70">
        <v>96</v>
      </c>
      <c r="BR40" s="70">
        <v>96.2</v>
      </c>
      <c r="BS40" s="70">
        <v>96.3</v>
      </c>
      <c r="BT40" s="70">
        <v>96.5</v>
      </c>
      <c r="BU40" s="70">
        <v>96.5</v>
      </c>
      <c r="BV40" s="70">
        <v>96.8</v>
      </c>
      <c r="BW40" s="70">
        <v>99.2</v>
      </c>
      <c r="BX40" s="70">
        <v>97.9</v>
      </c>
      <c r="BY40" s="70">
        <v>97.7</v>
      </c>
      <c r="BZ40" s="70">
        <v>99.9</v>
      </c>
      <c r="CA40" s="70">
        <v>101.3</v>
      </c>
      <c r="CB40" s="70">
        <v>101.4</v>
      </c>
      <c r="CC40" s="70">
        <v>100.1</v>
      </c>
      <c r="CD40" s="70">
        <v>98.4</v>
      </c>
      <c r="CE40" s="70">
        <v>99.2</v>
      </c>
      <c r="CF40" s="70">
        <v>98.6</v>
      </c>
      <c r="CG40" s="70">
        <v>98.4</v>
      </c>
      <c r="CH40" s="70">
        <v>98.3</v>
      </c>
      <c r="CI40" s="70" t="s">
        <v>0</v>
      </c>
      <c r="CJ40" s="70" t="s">
        <v>0</v>
      </c>
      <c r="CK40" s="70" t="s">
        <v>0</v>
      </c>
      <c r="CL40" s="70" t="s">
        <v>0</v>
      </c>
      <c r="CM40" s="70" t="s">
        <v>0</v>
      </c>
      <c r="CN40" s="70" t="s">
        <v>0</v>
      </c>
      <c r="CO40" s="70" t="s">
        <v>0</v>
      </c>
      <c r="CP40" s="70" t="s">
        <v>0</v>
      </c>
      <c r="CQ40" s="70" t="s">
        <v>0</v>
      </c>
      <c r="CR40" s="70" t="s">
        <v>0</v>
      </c>
      <c r="CS40" s="70" t="s">
        <v>0</v>
      </c>
      <c r="CT40" s="70" t="s">
        <v>0</v>
      </c>
      <c r="CU40" s="70" t="s">
        <v>0</v>
      </c>
      <c r="CV40" s="70" t="s">
        <v>0</v>
      </c>
      <c r="CW40" s="70" t="s">
        <v>0</v>
      </c>
      <c r="CX40" s="70" t="s">
        <v>0</v>
      </c>
      <c r="CY40" s="70" t="s">
        <v>0</v>
      </c>
      <c r="CZ40" s="70" t="s">
        <v>0</v>
      </c>
      <c r="DA40" s="70" t="s">
        <v>0</v>
      </c>
      <c r="DB40" s="70" t="s">
        <v>0</v>
      </c>
      <c r="DC40" s="70" t="s">
        <v>0</v>
      </c>
      <c r="DD40" s="70" t="s">
        <v>0</v>
      </c>
      <c r="DE40" s="70" t="s">
        <v>0</v>
      </c>
      <c r="DF40" s="70" t="s">
        <v>0</v>
      </c>
      <c r="DG40" s="70" t="s">
        <v>0</v>
      </c>
      <c r="DH40" s="70" t="s">
        <v>0</v>
      </c>
      <c r="DI40" s="70" t="s">
        <v>0</v>
      </c>
      <c r="DJ40" s="70" t="s">
        <v>0</v>
      </c>
      <c r="DK40" s="70" t="s">
        <v>0</v>
      </c>
      <c r="DL40" s="70" t="s">
        <v>0</v>
      </c>
      <c r="DM40" s="70" t="s">
        <v>0</v>
      </c>
      <c r="DN40" s="70" t="s">
        <v>0</v>
      </c>
      <c r="DO40" s="70" t="s">
        <v>0</v>
      </c>
      <c r="DP40" s="70" t="s">
        <v>0</v>
      </c>
      <c r="DQ40" s="70" t="s">
        <v>0</v>
      </c>
      <c r="DR40" s="70" t="s">
        <v>0</v>
      </c>
      <c r="DS40" s="70" t="s">
        <v>0</v>
      </c>
      <c r="DT40" s="70" t="s">
        <v>0</v>
      </c>
      <c r="DU40" s="70" t="s">
        <v>0</v>
      </c>
      <c r="DV40" s="70" t="s">
        <v>0</v>
      </c>
      <c r="DW40" s="70" t="s">
        <v>0</v>
      </c>
      <c r="DX40" s="70" t="s">
        <v>0</v>
      </c>
      <c r="DY40" s="70" t="s">
        <v>0</v>
      </c>
      <c r="DZ40" s="70" t="s">
        <v>0</v>
      </c>
      <c r="EA40" s="70" t="s">
        <v>0</v>
      </c>
      <c r="EB40" s="70" t="s">
        <v>0</v>
      </c>
      <c r="EC40" s="70" t="s">
        <v>0</v>
      </c>
      <c r="ED40" s="70" t="s">
        <v>0</v>
      </c>
    </row>
    <row r="41" spans="1:134" ht="17.25" customHeight="1" x14ac:dyDescent="0.3">
      <c r="A41" s="129"/>
      <c r="B41" s="59" t="str">
        <f>IF('0'!A1=1,"Чернівецька","Chernivtsi")</f>
        <v>Чернівецька</v>
      </c>
      <c r="C41" s="70">
        <v>103</v>
      </c>
      <c r="D41" s="70">
        <v>115.9</v>
      </c>
      <c r="E41" s="70">
        <v>109.3</v>
      </c>
      <c r="F41" s="70">
        <v>107.6</v>
      </c>
      <c r="G41" s="70">
        <v>101.3</v>
      </c>
      <c r="H41" s="70">
        <v>104.3</v>
      </c>
      <c r="I41" s="70">
        <v>102.1</v>
      </c>
      <c r="J41" s="70">
        <v>100.3</v>
      </c>
      <c r="K41" s="70">
        <v>101.1</v>
      </c>
      <c r="L41" s="70">
        <v>100</v>
      </c>
      <c r="M41" s="70">
        <v>99.1</v>
      </c>
      <c r="N41" s="70">
        <v>98.3</v>
      </c>
      <c r="O41" s="70">
        <v>96.7</v>
      </c>
      <c r="P41" s="70">
        <v>88.1</v>
      </c>
      <c r="Q41" s="70">
        <v>91.2</v>
      </c>
      <c r="R41" s="70">
        <v>92.5</v>
      </c>
      <c r="S41" s="70">
        <v>92</v>
      </c>
      <c r="T41" s="70">
        <v>90.7</v>
      </c>
      <c r="U41" s="70">
        <v>90.1</v>
      </c>
      <c r="V41" s="70">
        <v>92.5</v>
      </c>
      <c r="W41" s="70">
        <v>93.8</v>
      </c>
      <c r="X41" s="70">
        <v>95.5</v>
      </c>
      <c r="Y41" s="70">
        <v>95.8</v>
      </c>
      <c r="Z41" s="70">
        <v>96.9</v>
      </c>
      <c r="AA41" s="70">
        <v>104.3</v>
      </c>
      <c r="AB41" s="70">
        <v>102.6</v>
      </c>
      <c r="AC41" s="70">
        <v>102.5</v>
      </c>
      <c r="AD41" s="70">
        <v>101.7</v>
      </c>
      <c r="AE41" s="70">
        <v>103.2</v>
      </c>
      <c r="AF41" s="70">
        <v>101.7</v>
      </c>
      <c r="AG41" s="70">
        <v>102.2</v>
      </c>
      <c r="AH41" s="70">
        <v>103.8</v>
      </c>
      <c r="AI41" s="70">
        <v>104.5</v>
      </c>
      <c r="AJ41" s="70">
        <v>105.3</v>
      </c>
      <c r="AK41" s="70">
        <v>105.5</v>
      </c>
      <c r="AL41" s="70">
        <v>106.7</v>
      </c>
      <c r="AM41" s="70">
        <v>115.4</v>
      </c>
      <c r="AN41" s="70">
        <v>112.1</v>
      </c>
      <c r="AO41" s="70">
        <v>109.8</v>
      </c>
      <c r="AP41" s="70">
        <v>108.9</v>
      </c>
      <c r="AQ41" s="70">
        <v>107.8</v>
      </c>
      <c r="AR41" s="70">
        <v>107.7</v>
      </c>
      <c r="AS41" s="70">
        <v>107.3</v>
      </c>
      <c r="AT41" s="70">
        <v>107.4</v>
      </c>
      <c r="AU41" s="70">
        <v>106.6</v>
      </c>
      <c r="AV41" s="70">
        <v>106.7</v>
      </c>
      <c r="AW41" s="70">
        <v>107.3</v>
      </c>
      <c r="AX41" s="70">
        <v>105.8</v>
      </c>
      <c r="AY41" s="70">
        <v>98.8</v>
      </c>
      <c r="AZ41" s="70">
        <v>102.6</v>
      </c>
      <c r="BA41" s="70">
        <v>101.9</v>
      </c>
      <c r="BB41" s="70">
        <v>103.5</v>
      </c>
      <c r="BC41" s="70">
        <v>106.4</v>
      </c>
      <c r="BD41" s="70">
        <v>105.9</v>
      </c>
      <c r="BE41" s="70">
        <v>103.9</v>
      </c>
      <c r="BF41" s="70">
        <v>101.4</v>
      </c>
      <c r="BG41" s="70">
        <v>100.9</v>
      </c>
      <c r="BH41" s="70">
        <v>101.1</v>
      </c>
      <c r="BI41" s="70">
        <v>100.7</v>
      </c>
      <c r="BJ41" s="70">
        <v>100.3</v>
      </c>
      <c r="BK41" s="70">
        <v>98.9</v>
      </c>
      <c r="BL41" s="70">
        <v>99</v>
      </c>
      <c r="BM41" s="70">
        <v>92.5</v>
      </c>
      <c r="BN41" s="70">
        <v>79.900000000000006</v>
      </c>
      <c r="BO41" s="70">
        <v>75</v>
      </c>
      <c r="BP41" s="70">
        <v>78.5</v>
      </c>
      <c r="BQ41" s="70">
        <v>82.6</v>
      </c>
      <c r="BR41" s="70">
        <v>84.3</v>
      </c>
      <c r="BS41" s="70">
        <v>86.2</v>
      </c>
      <c r="BT41" s="70">
        <v>85.8</v>
      </c>
      <c r="BU41" s="70">
        <v>84.5</v>
      </c>
      <c r="BV41" s="70">
        <v>85.9</v>
      </c>
      <c r="BW41" s="70">
        <v>85.5</v>
      </c>
      <c r="BX41" s="70">
        <v>85.4</v>
      </c>
      <c r="BY41" s="70">
        <v>92.4</v>
      </c>
      <c r="BZ41" s="70">
        <v>108.8</v>
      </c>
      <c r="CA41" s="70">
        <v>109.7</v>
      </c>
      <c r="CB41" s="70">
        <v>106.4</v>
      </c>
      <c r="CC41" s="70">
        <v>101.8</v>
      </c>
      <c r="CD41" s="70">
        <v>101.6</v>
      </c>
      <c r="CE41" s="70">
        <v>98.2</v>
      </c>
      <c r="CF41" s="70">
        <v>96.9</v>
      </c>
      <c r="CG41" s="70">
        <v>96.9</v>
      </c>
      <c r="CH41" s="70">
        <v>97.3</v>
      </c>
      <c r="CI41" s="70" t="s">
        <v>0</v>
      </c>
      <c r="CJ41" s="70" t="s">
        <v>0</v>
      </c>
      <c r="CK41" s="70" t="s">
        <v>0</v>
      </c>
      <c r="CL41" s="70" t="s">
        <v>0</v>
      </c>
      <c r="CM41" s="70" t="s">
        <v>0</v>
      </c>
      <c r="CN41" s="70" t="s">
        <v>0</v>
      </c>
      <c r="CO41" s="70" t="s">
        <v>0</v>
      </c>
      <c r="CP41" s="70" t="s">
        <v>0</v>
      </c>
      <c r="CQ41" s="70" t="s">
        <v>0</v>
      </c>
      <c r="CR41" s="70" t="s">
        <v>0</v>
      </c>
      <c r="CS41" s="70" t="s">
        <v>0</v>
      </c>
      <c r="CT41" s="70" t="s">
        <v>0</v>
      </c>
      <c r="CU41" s="70" t="s">
        <v>0</v>
      </c>
      <c r="CV41" s="70" t="s">
        <v>0</v>
      </c>
      <c r="CW41" s="70" t="s">
        <v>0</v>
      </c>
      <c r="CX41" s="70" t="s">
        <v>0</v>
      </c>
      <c r="CY41" s="70" t="s">
        <v>0</v>
      </c>
      <c r="CZ41" s="70" t="s">
        <v>0</v>
      </c>
      <c r="DA41" s="70" t="s">
        <v>0</v>
      </c>
      <c r="DB41" s="70" t="s">
        <v>0</v>
      </c>
      <c r="DC41" s="70" t="s">
        <v>0</v>
      </c>
      <c r="DD41" s="70" t="s">
        <v>0</v>
      </c>
      <c r="DE41" s="70" t="s">
        <v>0</v>
      </c>
      <c r="DF41" s="70" t="s">
        <v>0</v>
      </c>
      <c r="DG41" s="70" t="s">
        <v>0</v>
      </c>
      <c r="DH41" s="70" t="s">
        <v>0</v>
      </c>
      <c r="DI41" s="70" t="s">
        <v>0</v>
      </c>
      <c r="DJ41" s="70" t="s">
        <v>0</v>
      </c>
      <c r="DK41" s="70" t="s">
        <v>0</v>
      </c>
      <c r="DL41" s="70" t="s">
        <v>0</v>
      </c>
      <c r="DM41" s="70" t="s">
        <v>0</v>
      </c>
      <c r="DN41" s="70" t="s">
        <v>0</v>
      </c>
      <c r="DO41" s="70" t="s">
        <v>0</v>
      </c>
      <c r="DP41" s="70" t="s">
        <v>0</v>
      </c>
      <c r="DQ41" s="70" t="s">
        <v>0</v>
      </c>
      <c r="DR41" s="70" t="s">
        <v>0</v>
      </c>
      <c r="DS41" s="70" t="s">
        <v>0</v>
      </c>
      <c r="DT41" s="70" t="s">
        <v>0</v>
      </c>
      <c r="DU41" s="70" t="s">
        <v>0</v>
      </c>
      <c r="DV41" s="70" t="s">
        <v>0</v>
      </c>
      <c r="DW41" s="70" t="s">
        <v>0</v>
      </c>
      <c r="DX41" s="70" t="s">
        <v>0</v>
      </c>
      <c r="DY41" s="70" t="s">
        <v>0</v>
      </c>
      <c r="DZ41" s="70" t="s">
        <v>0</v>
      </c>
      <c r="EA41" s="70" t="s">
        <v>0</v>
      </c>
      <c r="EB41" s="70" t="s">
        <v>0</v>
      </c>
      <c r="EC41" s="70" t="s">
        <v>0</v>
      </c>
      <c r="ED41" s="70" t="s">
        <v>0</v>
      </c>
    </row>
    <row r="42" spans="1:134" ht="17.25" customHeight="1" x14ac:dyDescent="0.3">
      <c r="A42" s="129"/>
      <c r="B42" s="59" t="str">
        <f>IF('0'!A1=1,"Чернігівська","Chernihiv")</f>
        <v>Чернігівська</v>
      </c>
      <c r="C42" s="70">
        <v>86.3</v>
      </c>
      <c r="D42" s="70">
        <v>85.6</v>
      </c>
      <c r="E42" s="70">
        <v>86</v>
      </c>
      <c r="F42" s="70">
        <v>87.5</v>
      </c>
      <c r="G42" s="70">
        <v>86.9</v>
      </c>
      <c r="H42" s="70">
        <v>86.6</v>
      </c>
      <c r="I42" s="70">
        <v>87.5</v>
      </c>
      <c r="J42" s="70">
        <v>87.5</v>
      </c>
      <c r="K42" s="70">
        <v>88.2</v>
      </c>
      <c r="L42" s="70">
        <v>89</v>
      </c>
      <c r="M42" s="70">
        <v>89.9</v>
      </c>
      <c r="N42" s="70">
        <v>91.2</v>
      </c>
      <c r="O42" s="70">
        <v>112.9</v>
      </c>
      <c r="P42" s="70">
        <v>114.1</v>
      </c>
      <c r="Q42" s="70">
        <v>114.2</v>
      </c>
      <c r="R42" s="70">
        <v>113.6</v>
      </c>
      <c r="S42" s="70">
        <v>112.3</v>
      </c>
      <c r="T42" s="70">
        <v>111.6</v>
      </c>
      <c r="U42" s="70">
        <v>109.8</v>
      </c>
      <c r="V42" s="70">
        <v>108.6</v>
      </c>
      <c r="W42" s="70">
        <v>107.8</v>
      </c>
      <c r="X42" s="70">
        <v>107.6</v>
      </c>
      <c r="Y42" s="70">
        <v>107</v>
      </c>
      <c r="Z42" s="70">
        <v>105.8</v>
      </c>
      <c r="AA42" s="70">
        <v>91.8</v>
      </c>
      <c r="AB42" s="70">
        <v>95.1</v>
      </c>
      <c r="AC42" s="70">
        <v>94.4</v>
      </c>
      <c r="AD42" s="70">
        <v>94.5</v>
      </c>
      <c r="AE42" s="70">
        <v>95.7</v>
      </c>
      <c r="AF42" s="70">
        <v>96.9</v>
      </c>
      <c r="AG42" s="70">
        <v>96.4</v>
      </c>
      <c r="AH42" s="70">
        <v>96.8</v>
      </c>
      <c r="AI42" s="70">
        <v>96.5</v>
      </c>
      <c r="AJ42" s="70">
        <v>96.9</v>
      </c>
      <c r="AK42" s="70">
        <v>97.2</v>
      </c>
      <c r="AL42" s="70">
        <v>96.5</v>
      </c>
      <c r="AM42" s="70">
        <v>100.8</v>
      </c>
      <c r="AN42" s="70">
        <v>94.6</v>
      </c>
      <c r="AO42" s="70">
        <v>94.4</v>
      </c>
      <c r="AP42" s="70">
        <v>93.3</v>
      </c>
      <c r="AQ42" s="70">
        <v>93.8</v>
      </c>
      <c r="AR42" s="70">
        <v>94.7</v>
      </c>
      <c r="AS42" s="70">
        <v>97.1</v>
      </c>
      <c r="AT42" s="70">
        <v>98.5</v>
      </c>
      <c r="AU42" s="70">
        <v>98.7</v>
      </c>
      <c r="AV42" s="70">
        <v>98.7</v>
      </c>
      <c r="AW42" s="70">
        <v>99.1</v>
      </c>
      <c r="AX42" s="70">
        <v>99.2</v>
      </c>
      <c r="AY42" s="70">
        <v>82.8</v>
      </c>
      <c r="AZ42" s="70">
        <v>91.3</v>
      </c>
      <c r="BA42" s="70">
        <v>95</v>
      </c>
      <c r="BB42" s="70">
        <v>96</v>
      </c>
      <c r="BC42" s="70">
        <v>97.3</v>
      </c>
      <c r="BD42" s="70">
        <v>94.7</v>
      </c>
      <c r="BE42" s="70">
        <v>93</v>
      </c>
      <c r="BF42" s="70">
        <v>91.7</v>
      </c>
      <c r="BG42" s="70">
        <v>91.5</v>
      </c>
      <c r="BH42" s="70">
        <v>90.1</v>
      </c>
      <c r="BI42" s="70">
        <v>88.9</v>
      </c>
      <c r="BJ42" s="70">
        <v>89.9</v>
      </c>
      <c r="BK42" s="70">
        <v>99.6</v>
      </c>
      <c r="BL42" s="70">
        <v>98.8</v>
      </c>
      <c r="BM42" s="70">
        <v>96.1</v>
      </c>
      <c r="BN42" s="70">
        <v>92.7</v>
      </c>
      <c r="BO42" s="70">
        <v>91.2</v>
      </c>
      <c r="BP42" s="70">
        <v>91</v>
      </c>
      <c r="BQ42" s="70">
        <v>91.6</v>
      </c>
      <c r="BR42" s="70">
        <v>91.6</v>
      </c>
      <c r="BS42" s="70">
        <v>91.9</v>
      </c>
      <c r="BT42" s="70">
        <v>92.6</v>
      </c>
      <c r="BU42" s="70">
        <v>92.7</v>
      </c>
      <c r="BV42" s="70">
        <v>93.2</v>
      </c>
      <c r="BW42" s="70">
        <v>92.8</v>
      </c>
      <c r="BX42" s="70">
        <v>90</v>
      </c>
      <c r="BY42" s="70">
        <v>92</v>
      </c>
      <c r="BZ42" s="70">
        <v>94.8</v>
      </c>
      <c r="CA42" s="70">
        <v>96.2</v>
      </c>
      <c r="CB42" s="70">
        <v>96.7</v>
      </c>
      <c r="CC42" s="70">
        <v>96.7</v>
      </c>
      <c r="CD42" s="70">
        <v>96.8</v>
      </c>
      <c r="CE42" s="70">
        <v>96.6</v>
      </c>
      <c r="CF42" s="70">
        <v>96.7</v>
      </c>
      <c r="CG42" s="70">
        <v>97.1</v>
      </c>
      <c r="CH42" s="70">
        <v>97.6</v>
      </c>
      <c r="CI42" s="70" t="s">
        <v>0</v>
      </c>
      <c r="CJ42" s="70" t="s">
        <v>0</v>
      </c>
      <c r="CK42" s="70" t="s">
        <v>0</v>
      </c>
      <c r="CL42" s="70" t="s">
        <v>0</v>
      </c>
      <c r="CM42" s="70" t="s">
        <v>0</v>
      </c>
      <c r="CN42" s="70" t="s">
        <v>0</v>
      </c>
      <c r="CO42" s="70" t="s">
        <v>0</v>
      </c>
      <c r="CP42" s="70" t="s">
        <v>0</v>
      </c>
      <c r="CQ42" s="70" t="s">
        <v>0</v>
      </c>
      <c r="CR42" s="70" t="s">
        <v>0</v>
      </c>
      <c r="CS42" s="70" t="s">
        <v>0</v>
      </c>
      <c r="CT42" s="70" t="s">
        <v>0</v>
      </c>
      <c r="CU42" s="70" t="s">
        <v>0</v>
      </c>
      <c r="CV42" s="70" t="s">
        <v>0</v>
      </c>
      <c r="CW42" s="70" t="s">
        <v>0</v>
      </c>
      <c r="CX42" s="70" t="s">
        <v>0</v>
      </c>
      <c r="CY42" s="70" t="s">
        <v>0</v>
      </c>
      <c r="CZ42" s="70" t="s">
        <v>0</v>
      </c>
      <c r="DA42" s="70" t="s">
        <v>0</v>
      </c>
      <c r="DB42" s="70" t="s">
        <v>0</v>
      </c>
      <c r="DC42" s="70" t="s">
        <v>0</v>
      </c>
      <c r="DD42" s="70" t="s">
        <v>0</v>
      </c>
      <c r="DE42" s="70" t="s">
        <v>0</v>
      </c>
      <c r="DF42" s="70" t="s">
        <v>0</v>
      </c>
      <c r="DG42" s="70" t="s">
        <v>0</v>
      </c>
      <c r="DH42" s="70" t="s">
        <v>0</v>
      </c>
      <c r="DI42" s="70" t="s">
        <v>0</v>
      </c>
      <c r="DJ42" s="70" t="s">
        <v>0</v>
      </c>
      <c r="DK42" s="70" t="s">
        <v>0</v>
      </c>
      <c r="DL42" s="70" t="s">
        <v>0</v>
      </c>
      <c r="DM42" s="70" t="s">
        <v>0</v>
      </c>
      <c r="DN42" s="70" t="s">
        <v>0</v>
      </c>
      <c r="DO42" s="70" t="s">
        <v>0</v>
      </c>
      <c r="DP42" s="70" t="s">
        <v>0</v>
      </c>
      <c r="DQ42" s="70" t="s">
        <v>0</v>
      </c>
      <c r="DR42" s="70" t="s">
        <v>0</v>
      </c>
      <c r="DS42" s="70" t="s">
        <v>0</v>
      </c>
      <c r="DT42" s="70" t="s">
        <v>0</v>
      </c>
      <c r="DU42" s="70" t="s">
        <v>0</v>
      </c>
      <c r="DV42" s="70" t="s">
        <v>0</v>
      </c>
      <c r="DW42" s="70" t="s">
        <v>0</v>
      </c>
      <c r="DX42" s="70" t="s">
        <v>0</v>
      </c>
      <c r="DY42" s="70" t="s">
        <v>0</v>
      </c>
      <c r="DZ42" s="70" t="s">
        <v>0</v>
      </c>
      <c r="EA42" s="70" t="s">
        <v>0</v>
      </c>
      <c r="EB42" s="70" t="s">
        <v>0</v>
      </c>
      <c r="EC42" s="70" t="s">
        <v>0</v>
      </c>
      <c r="ED42" s="70" t="s">
        <v>0</v>
      </c>
    </row>
    <row r="43" spans="1:134" ht="17.25" customHeight="1" x14ac:dyDescent="0.3">
      <c r="A43" s="129"/>
      <c r="B43" s="59" t="str">
        <f>IF('0'!A1=1,"м. Київ","Kyiv")</f>
        <v>м. Київ</v>
      </c>
      <c r="C43" s="70">
        <v>84.8</v>
      </c>
      <c r="D43" s="70">
        <v>87.8</v>
      </c>
      <c r="E43" s="70">
        <v>91.5</v>
      </c>
      <c r="F43" s="70">
        <v>90.4</v>
      </c>
      <c r="G43" s="70">
        <v>90.6</v>
      </c>
      <c r="H43" s="70">
        <v>91.5</v>
      </c>
      <c r="I43" s="70">
        <v>92</v>
      </c>
      <c r="J43" s="70">
        <v>91.9</v>
      </c>
      <c r="K43" s="70">
        <v>92.7</v>
      </c>
      <c r="L43" s="70">
        <v>92.9</v>
      </c>
      <c r="M43" s="70">
        <v>93.2</v>
      </c>
      <c r="N43" s="70">
        <v>94.6</v>
      </c>
      <c r="O43" s="70">
        <v>96.9</v>
      </c>
      <c r="P43" s="70">
        <v>101.1</v>
      </c>
      <c r="Q43" s="70">
        <v>102.9</v>
      </c>
      <c r="R43" s="70">
        <v>104.8</v>
      </c>
      <c r="S43" s="70">
        <v>104.7</v>
      </c>
      <c r="T43" s="70">
        <v>103.8</v>
      </c>
      <c r="U43" s="70">
        <v>104.3</v>
      </c>
      <c r="V43" s="70">
        <v>106.3</v>
      </c>
      <c r="W43" s="70">
        <v>106.7</v>
      </c>
      <c r="X43" s="70">
        <v>106.4</v>
      </c>
      <c r="Y43" s="70">
        <v>106.1</v>
      </c>
      <c r="Z43" s="70">
        <v>104.4</v>
      </c>
      <c r="AA43" s="70">
        <v>109.3</v>
      </c>
      <c r="AB43" s="70">
        <v>100.8</v>
      </c>
      <c r="AC43" s="70">
        <v>99</v>
      </c>
      <c r="AD43" s="70">
        <v>97.1</v>
      </c>
      <c r="AE43" s="70">
        <v>98.6</v>
      </c>
      <c r="AF43" s="70">
        <v>98.3</v>
      </c>
      <c r="AG43" s="70">
        <v>97.9</v>
      </c>
      <c r="AH43" s="70">
        <v>97</v>
      </c>
      <c r="AI43" s="70">
        <v>96</v>
      </c>
      <c r="AJ43" s="70">
        <v>95.8</v>
      </c>
      <c r="AK43" s="70">
        <v>96</v>
      </c>
      <c r="AL43" s="70">
        <v>95.8</v>
      </c>
      <c r="AM43" s="70">
        <v>96.9</v>
      </c>
      <c r="AN43" s="70">
        <v>97.7</v>
      </c>
      <c r="AO43" s="70">
        <v>96.5</v>
      </c>
      <c r="AP43" s="70">
        <v>96.3</v>
      </c>
      <c r="AQ43" s="70">
        <v>97.6</v>
      </c>
      <c r="AR43" s="70">
        <v>98.2</v>
      </c>
      <c r="AS43" s="70">
        <v>97.7</v>
      </c>
      <c r="AT43" s="70">
        <v>97.6</v>
      </c>
      <c r="AU43" s="70">
        <v>97.3</v>
      </c>
      <c r="AV43" s="70">
        <v>97.8</v>
      </c>
      <c r="AW43" s="70">
        <v>98.4</v>
      </c>
      <c r="AX43" s="70">
        <v>98.1</v>
      </c>
      <c r="AY43" s="70">
        <v>99.7</v>
      </c>
      <c r="AZ43" s="70">
        <v>101.6</v>
      </c>
      <c r="BA43" s="70">
        <v>100.3</v>
      </c>
      <c r="BB43" s="70">
        <v>101.2</v>
      </c>
      <c r="BC43" s="70">
        <v>100.4</v>
      </c>
      <c r="BD43" s="70">
        <v>98.3</v>
      </c>
      <c r="BE43" s="70">
        <v>98.7</v>
      </c>
      <c r="BF43" s="70">
        <v>97.9</v>
      </c>
      <c r="BG43" s="70">
        <v>98.4</v>
      </c>
      <c r="BH43" s="70">
        <v>97.9</v>
      </c>
      <c r="BI43" s="70">
        <v>97.6</v>
      </c>
      <c r="BJ43" s="70">
        <v>98</v>
      </c>
      <c r="BK43" s="70">
        <v>100.6</v>
      </c>
      <c r="BL43" s="70">
        <v>100.5</v>
      </c>
      <c r="BM43" s="70">
        <v>99.2</v>
      </c>
      <c r="BN43" s="70">
        <v>94.7</v>
      </c>
      <c r="BO43" s="70">
        <v>91.7</v>
      </c>
      <c r="BP43" s="70">
        <v>92.9</v>
      </c>
      <c r="BQ43" s="70">
        <v>94.1</v>
      </c>
      <c r="BR43" s="70">
        <v>95.4</v>
      </c>
      <c r="BS43" s="70">
        <v>95.6</v>
      </c>
      <c r="BT43" s="70">
        <v>96.1</v>
      </c>
      <c r="BU43" s="70">
        <v>96.5</v>
      </c>
      <c r="BV43" s="70">
        <v>97.7</v>
      </c>
      <c r="BW43" s="70">
        <v>98.2</v>
      </c>
      <c r="BX43" s="70">
        <v>98.5</v>
      </c>
      <c r="BY43" s="70">
        <v>101.5</v>
      </c>
      <c r="BZ43" s="70">
        <v>105.4</v>
      </c>
      <c r="CA43" s="70">
        <v>106.2</v>
      </c>
      <c r="CB43" s="70">
        <v>106</v>
      </c>
      <c r="CC43" s="70">
        <v>105.2</v>
      </c>
      <c r="CD43" s="70">
        <v>104.9</v>
      </c>
      <c r="CE43" s="70">
        <v>104</v>
      </c>
      <c r="CF43" s="70">
        <v>103.4</v>
      </c>
      <c r="CG43" s="70">
        <v>102.8</v>
      </c>
      <c r="CH43" s="70">
        <v>103</v>
      </c>
      <c r="CI43" s="70" t="s">
        <v>0</v>
      </c>
      <c r="CJ43" s="70" t="s">
        <v>0</v>
      </c>
      <c r="CK43" s="70" t="s">
        <v>0</v>
      </c>
      <c r="CL43" s="70" t="s">
        <v>0</v>
      </c>
      <c r="CM43" s="70" t="s">
        <v>0</v>
      </c>
      <c r="CN43" s="70" t="s">
        <v>0</v>
      </c>
      <c r="CO43" s="70" t="s">
        <v>0</v>
      </c>
      <c r="CP43" s="70" t="s">
        <v>0</v>
      </c>
      <c r="CQ43" s="70" t="s">
        <v>0</v>
      </c>
      <c r="CR43" s="70" t="s">
        <v>0</v>
      </c>
      <c r="CS43" s="70" t="s">
        <v>0</v>
      </c>
      <c r="CT43" s="70" t="s">
        <v>0</v>
      </c>
      <c r="CU43" s="70" t="s">
        <v>0</v>
      </c>
      <c r="CV43" s="70" t="s">
        <v>0</v>
      </c>
      <c r="CW43" s="70" t="s">
        <v>0</v>
      </c>
      <c r="CX43" s="70" t="s">
        <v>0</v>
      </c>
      <c r="CY43" s="70" t="s">
        <v>0</v>
      </c>
      <c r="CZ43" s="70" t="s">
        <v>0</v>
      </c>
      <c r="DA43" s="70" t="s">
        <v>0</v>
      </c>
      <c r="DB43" s="70" t="s">
        <v>0</v>
      </c>
      <c r="DC43" s="70" t="s">
        <v>0</v>
      </c>
      <c r="DD43" s="70" t="s">
        <v>0</v>
      </c>
      <c r="DE43" s="70" t="s">
        <v>0</v>
      </c>
      <c r="DF43" s="70" t="s">
        <v>0</v>
      </c>
      <c r="DG43" s="70" t="s">
        <v>0</v>
      </c>
      <c r="DH43" s="70" t="s">
        <v>0</v>
      </c>
      <c r="DI43" s="70" t="s">
        <v>0</v>
      </c>
      <c r="DJ43" s="70" t="s">
        <v>0</v>
      </c>
      <c r="DK43" s="70" t="s">
        <v>0</v>
      </c>
      <c r="DL43" s="70" t="s">
        <v>0</v>
      </c>
      <c r="DM43" s="70" t="s">
        <v>0</v>
      </c>
      <c r="DN43" s="70" t="s">
        <v>0</v>
      </c>
      <c r="DO43" s="70" t="s">
        <v>0</v>
      </c>
      <c r="DP43" s="70" t="s">
        <v>0</v>
      </c>
      <c r="DQ43" s="70" t="s">
        <v>0</v>
      </c>
      <c r="DR43" s="70" t="s">
        <v>0</v>
      </c>
      <c r="DS43" s="70" t="s">
        <v>0</v>
      </c>
      <c r="DT43" s="70" t="s">
        <v>0</v>
      </c>
      <c r="DU43" s="70" t="s">
        <v>0</v>
      </c>
      <c r="DV43" s="70" t="s">
        <v>0</v>
      </c>
      <c r="DW43" s="70" t="s">
        <v>0</v>
      </c>
      <c r="DX43" s="70" t="s">
        <v>0</v>
      </c>
      <c r="DY43" s="70" t="s">
        <v>0</v>
      </c>
      <c r="DZ43" s="70" t="s">
        <v>0</v>
      </c>
      <c r="EA43" s="70" t="s">
        <v>0</v>
      </c>
      <c r="EB43" s="70" t="s">
        <v>0</v>
      </c>
      <c r="EC43" s="70" t="s">
        <v>0</v>
      </c>
      <c r="ED43" s="70" t="s">
        <v>0</v>
      </c>
    </row>
    <row r="44" spans="1:134" ht="17.25" customHeight="1" thickBot="1" x14ac:dyDescent="0.35">
      <c r="A44" s="130"/>
      <c r="B44" s="60" t="str">
        <f>IF('0'!A1=1,"м. Севастополь","Sevastopоl")</f>
        <v>м. Севастополь</v>
      </c>
      <c r="C44" s="24" t="s">
        <v>0</v>
      </c>
      <c r="D44" s="24" t="s">
        <v>0</v>
      </c>
      <c r="E44" s="24" t="s">
        <v>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4" t="s">
        <v>0</v>
      </c>
      <c r="S44" s="24" t="s">
        <v>0</v>
      </c>
      <c r="T44" s="24" t="s">
        <v>0</v>
      </c>
      <c r="U44" s="24" t="s">
        <v>0</v>
      </c>
      <c r="V44" s="24" t="s">
        <v>0</v>
      </c>
      <c r="W44" s="24" t="s">
        <v>0</v>
      </c>
      <c r="X44" s="24" t="s">
        <v>0</v>
      </c>
      <c r="Y44" s="24" t="s">
        <v>0</v>
      </c>
      <c r="Z44" s="24" t="s">
        <v>0</v>
      </c>
      <c r="AA44" s="24" t="s">
        <v>0</v>
      </c>
      <c r="AB44" s="24" t="s">
        <v>0</v>
      </c>
      <c r="AC44" s="24" t="s">
        <v>0</v>
      </c>
      <c r="AD44" s="24" t="s">
        <v>0</v>
      </c>
      <c r="AE44" s="24" t="s">
        <v>0</v>
      </c>
      <c r="AF44" s="24" t="s">
        <v>0</v>
      </c>
      <c r="AG44" s="24" t="s">
        <v>0</v>
      </c>
      <c r="AH44" s="24" t="s">
        <v>0</v>
      </c>
      <c r="AI44" s="24" t="s">
        <v>0</v>
      </c>
      <c r="AJ44" s="24" t="s">
        <v>0</v>
      </c>
      <c r="AK44" s="24" t="s">
        <v>0</v>
      </c>
      <c r="AL44" s="24" t="s">
        <v>0</v>
      </c>
      <c r="AM44" s="24" t="s">
        <v>0</v>
      </c>
      <c r="AN44" s="24" t="s">
        <v>0</v>
      </c>
      <c r="AO44" s="24" t="s">
        <v>0</v>
      </c>
      <c r="AP44" s="24" t="s">
        <v>0</v>
      </c>
      <c r="AQ44" s="24" t="s">
        <v>0</v>
      </c>
      <c r="AR44" s="24" t="s">
        <v>0</v>
      </c>
      <c r="AS44" s="24" t="s">
        <v>0</v>
      </c>
      <c r="AT44" s="24" t="s">
        <v>0</v>
      </c>
      <c r="AU44" s="24" t="s">
        <v>0</v>
      </c>
      <c r="AV44" s="24" t="s">
        <v>0</v>
      </c>
      <c r="AW44" s="24" t="s">
        <v>0</v>
      </c>
      <c r="AX44" s="24" t="s">
        <v>0</v>
      </c>
      <c r="AY44" s="24" t="s">
        <v>0</v>
      </c>
      <c r="AZ44" s="24" t="s">
        <v>0</v>
      </c>
      <c r="BA44" s="24" t="s">
        <v>0</v>
      </c>
      <c r="BB44" s="24" t="s">
        <v>0</v>
      </c>
      <c r="BC44" s="24" t="s">
        <v>0</v>
      </c>
      <c r="BD44" s="24" t="s">
        <v>0</v>
      </c>
      <c r="BE44" s="24" t="s">
        <v>0</v>
      </c>
      <c r="BF44" s="24" t="s">
        <v>0</v>
      </c>
      <c r="BG44" s="24" t="s">
        <v>0</v>
      </c>
      <c r="BH44" s="24" t="s">
        <v>0</v>
      </c>
      <c r="BI44" s="24" t="s">
        <v>0</v>
      </c>
      <c r="BJ44" s="24" t="s">
        <v>0</v>
      </c>
      <c r="BK44" s="24" t="s">
        <v>0</v>
      </c>
      <c r="BL44" s="24" t="s">
        <v>0</v>
      </c>
      <c r="BM44" s="24" t="s">
        <v>0</v>
      </c>
      <c r="BN44" s="24" t="s">
        <v>0</v>
      </c>
      <c r="BO44" s="24" t="s">
        <v>0</v>
      </c>
      <c r="BP44" s="24" t="s">
        <v>0</v>
      </c>
      <c r="BQ44" s="24" t="s">
        <v>0</v>
      </c>
      <c r="BR44" s="24" t="s">
        <v>0</v>
      </c>
      <c r="BS44" s="24" t="s">
        <v>0</v>
      </c>
      <c r="BT44" s="24" t="s">
        <v>0</v>
      </c>
      <c r="BU44" s="24" t="s">
        <v>0</v>
      </c>
      <c r="BV44" s="24" t="s">
        <v>0</v>
      </c>
      <c r="BW44" s="24" t="s">
        <v>0</v>
      </c>
      <c r="BX44" s="24" t="s">
        <v>0</v>
      </c>
      <c r="BY44" s="24" t="s">
        <v>0</v>
      </c>
      <c r="BZ44" s="24" t="s">
        <v>0</v>
      </c>
      <c r="CA44" s="24" t="s">
        <v>0</v>
      </c>
      <c r="CB44" s="24" t="s">
        <v>0</v>
      </c>
      <c r="CC44" s="24" t="s">
        <v>0</v>
      </c>
      <c r="CD44" s="24" t="s">
        <v>0</v>
      </c>
      <c r="CE44" s="24" t="s">
        <v>0</v>
      </c>
      <c r="CF44" s="24" t="s">
        <v>0</v>
      </c>
      <c r="CG44" s="24" t="s">
        <v>0</v>
      </c>
      <c r="CH44" s="24" t="s">
        <v>0</v>
      </c>
      <c r="CI44" s="24" t="s">
        <v>0</v>
      </c>
      <c r="CJ44" s="24" t="s">
        <v>0</v>
      </c>
      <c r="CK44" s="24" t="s">
        <v>0</v>
      </c>
      <c r="CL44" s="24" t="s">
        <v>0</v>
      </c>
      <c r="CM44" s="24" t="s">
        <v>0</v>
      </c>
      <c r="CN44" s="24" t="s">
        <v>0</v>
      </c>
      <c r="CO44" s="24" t="s">
        <v>0</v>
      </c>
      <c r="CP44" s="24" t="s">
        <v>0</v>
      </c>
      <c r="CQ44" s="24" t="s">
        <v>0</v>
      </c>
      <c r="CR44" s="24" t="s">
        <v>0</v>
      </c>
      <c r="CS44" s="24" t="s">
        <v>0</v>
      </c>
      <c r="CT44" s="24" t="s">
        <v>0</v>
      </c>
      <c r="CU44" s="24" t="s">
        <v>0</v>
      </c>
      <c r="CV44" s="24" t="s">
        <v>0</v>
      </c>
      <c r="CW44" s="24" t="s">
        <v>0</v>
      </c>
      <c r="CX44" s="24" t="s">
        <v>0</v>
      </c>
      <c r="CY44" s="24" t="s">
        <v>0</v>
      </c>
      <c r="CZ44" s="24" t="s">
        <v>0</v>
      </c>
      <c r="DA44" s="24" t="s">
        <v>0</v>
      </c>
      <c r="DB44" s="24" t="s">
        <v>0</v>
      </c>
      <c r="DC44" s="24" t="s">
        <v>0</v>
      </c>
      <c r="DD44" s="24" t="s">
        <v>0</v>
      </c>
      <c r="DE44" s="24" t="s">
        <v>0</v>
      </c>
      <c r="DF44" s="24" t="s">
        <v>0</v>
      </c>
      <c r="DG44" s="24" t="s">
        <v>0</v>
      </c>
      <c r="DH44" s="24" t="s">
        <v>0</v>
      </c>
      <c r="DI44" s="24" t="s">
        <v>0</v>
      </c>
      <c r="DJ44" s="24" t="s">
        <v>0</v>
      </c>
      <c r="DK44" s="24" t="s">
        <v>0</v>
      </c>
      <c r="DL44" s="24" t="s">
        <v>0</v>
      </c>
      <c r="DM44" s="24" t="s">
        <v>0</v>
      </c>
      <c r="DN44" s="24" t="s">
        <v>0</v>
      </c>
      <c r="DO44" s="24" t="s">
        <v>0</v>
      </c>
      <c r="DP44" s="24" t="s">
        <v>0</v>
      </c>
      <c r="DQ44" s="24" t="s">
        <v>0</v>
      </c>
      <c r="DR44" s="24" t="s">
        <v>0</v>
      </c>
      <c r="DS44" s="24" t="s">
        <v>0</v>
      </c>
      <c r="DT44" s="24" t="s">
        <v>0</v>
      </c>
      <c r="DU44" s="24" t="s">
        <v>0</v>
      </c>
      <c r="DV44" s="24" t="s">
        <v>0</v>
      </c>
      <c r="DW44" s="24" t="s">
        <v>0</v>
      </c>
      <c r="DX44" s="24" t="s">
        <v>0</v>
      </c>
      <c r="DY44" s="24" t="s">
        <v>0</v>
      </c>
      <c r="DZ44" s="24" t="s">
        <v>0</v>
      </c>
      <c r="EA44" s="24" t="s">
        <v>0</v>
      </c>
      <c r="EB44" s="24" t="s">
        <v>0</v>
      </c>
      <c r="EC44" s="24" t="s">
        <v>0</v>
      </c>
      <c r="ED44" s="24" t="s">
        <v>0</v>
      </c>
    </row>
    <row r="45" spans="1:134" ht="15" thickTop="1" x14ac:dyDescent="0.3">
      <c r="A45" s="56"/>
      <c r="B45" s="56"/>
      <c r="C45" s="75"/>
      <c r="D45" s="75"/>
      <c r="E45" s="75"/>
    </row>
    <row r="46" spans="1:134" ht="25.5" customHeight="1" x14ac:dyDescent="0.3">
      <c r="A46" s="123" t="str">
        <f>IF('0'!A1=1,"Примітка: Індекси переглянуті у зв'язку зі зміною базисного року (2016=100%). ","Note: Іndices revised in connection with the change of the base year (2016 = 100%). ")</f>
        <v xml:space="preserve">Примітка: Індекси переглянуті у зв'язку зі зміною базисного року (2016=100%). </v>
      </c>
      <c r="B46" s="123"/>
      <c r="C46" s="75"/>
      <c r="D46" s="75"/>
      <c r="E46" s="75"/>
    </row>
    <row r="47" spans="1:134" ht="30.75" customHeight="1" x14ac:dyDescent="0.3">
      <c r="A47" s="123" t="str">
        <f>IF('0'!A1=1,"* Дані наведено без урахування тимчасово окупованої території Автономної Республіки Крим і м.Севастополя","* Data еxcluding the temporarily occupied territories of the Autonomous Republic of Crimea, the city of Sevastopol ")</f>
        <v>* Дані наведено без урахування тимчасово окупованої території Автономної Республіки Крим і м.Севастополя</v>
      </c>
      <c r="B47" s="123"/>
      <c r="C47" s="75"/>
      <c r="D47" s="75"/>
      <c r="E47" s="75"/>
    </row>
    <row r="48" spans="1:134" ht="43.5" customHeight="1" x14ac:dyDescent="0.3">
      <c r="C48" s="75"/>
      <c r="D48" s="75"/>
      <c r="E48" s="75"/>
    </row>
    <row r="49" spans="1:2" x14ac:dyDescent="0.3">
      <c r="A49" s="56"/>
      <c r="B49" s="56"/>
    </row>
    <row r="50" spans="1:2" x14ac:dyDescent="0.3">
      <c r="A50" s="56"/>
      <c r="B50" s="56"/>
    </row>
    <row r="51" spans="1:2" x14ac:dyDescent="0.3">
      <c r="A51" s="56"/>
      <c r="B51" s="56"/>
    </row>
    <row r="52" spans="1:2" x14ac:dyDescent="0.3">
      <c r="A52" s="56"/>
      <c r="B52" s="56"/>
    </row>
    <row r="53" spans="1:2" x14ac:dyDescent="0.3">
      <c r="A53" s="56"/>
      <c r="B53" s="56"/>
    </row>
  </sheetData>
  <sheetProtection algorithmName="SHA-512" hashValue="KrJC9+av3FxaGY+bpKAGmQXnVkbLZ9HTufDr8uQ59d+nFnClM7WK2FoK+Jktnx6yapglA+twx7AGHBXSr6CIwA==" saltValue="JRuggphVDDs8FJ3L7zmw4Q==" spinCount="100000" sheet="1" objects="1" scenarios="1"/>
  <mergeCells count="5">
    <mergeCell ref="A2:B2"/>
    <mergeCell ref="A3:A17"/>
    <mergeCell ref="A18:A44"/>
    <mergeCell ref="A47:B47"/>
    <mergeCell ref="A46:B46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</dc:creator>
  <cp:lastModifiedBy>Кучман Наталія Михайлівна</cp:lastModifiedBy>
  <cp:lastPrinted>2015-09-25T12:18:48Z</cp:lastPrinted>
  <dcterms:created xsi:type="dcterms:W3CDTF">2015-09-15T08:13:43Z</dcterms:created>
  <dcterms:modified xsi:type="dcterms:W3CDTF">2026-02-05T08:51:32Z</dcterms:modified>
</cp:coreProperties>
</file>