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NBU\004112\Desktop\"/>
    </mc:Choice>
  </mc:AlternateContent>
  <bookViews>
    <workbookView xWindow="-108" yWindow="-108" windowWidth="23256" windowHeight="12576"/>
  </bookViews>
  <sheets>
    <sheet name="0" sheetId="5" r:id="rId1"/>
    <sheet name="1" sheetId="1" r:id="rId2"/>
    <sheet name="2" sheetId="4" r:id="rId3"/>
    <sheet name="3" sheetId="8" r:id="rId4"/>
    <sheet name="4" sheetId="9" r:id="rId5"/>
    <sheet name="5" sheetId="13" r:id="rId6"/>
    <sheet name="6" sheetId="10" r:id="rId7"/>
    <sheet name="7" sheetId="11" r:id="rId8"/>
    <sheet name="8" sheetId="12" r:id="rId9"/>
  </sheets>
  <definedNames>
    <definedName name="_xlnm.Print_Area" localSheetId="0">'0'!$A$1:$K$23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2" i="13" l="1"/>
  <c r="I23" i="5" l="1"/>
  <c r="I22" i="5"/>
  <c r="I18" i="5"/>
  <c r="I17" i="5"/>
  <c r="A2" i="12" l="1"/>
  <c r="A2" i="11"/>
  <c r="A2" i="10"/>
  <c r="A2" i="13"/>
  <c r="I13" i="5"/>
  <c r="I12" i="5"/>
  <c r="I11" i="5"/>
  <c r="I10" i="5"/>
  <c r="A17" i="13" l="1"/>
  <c r="A36" i="13"/>
  <c r="A35" i="13"/>
  <c r="A34" i="13"/>
  <c r="A33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A3" i="13"/>
  <c r="A38" i="13"/>
  <c r="A38" i="12" s="1"/>
  <c r="A38" i="11" l="1"/>
  <c r="A38" i="10"/>
  <c r="A3" i="11" l="1"/>
  <c r="A36" i="12" l="1"/>
  <c r="A35" i="12"/>
  <c r="A34" i="12"/>
  <c r="A33" i="12"/>
  <c r="A32" i="12"/>
  <c r="A36" i="11"/>
  <c r="A35" i="11"/>
  <c r="A34" i="11"/>
  <c r="A33" i="11"/>
  <c r="A32" i="11"/>
  <c r="A36" i="10"/>
  <c r="A35" i="10"/>
  <c r="A34" i="10"/>
  <c r="A33" i="10"/>
  <c r="A32" i="10"/>
  <c r="I21" i="5" l="1"/>
  <c r="D6" i="5" l="1"/>
  <c r="A26" i="10" l="1"/>
  <c r="A26" i="12" l="1"/>
  <c r="A26" i="11"/>
  <c r="A24" i="12" l="1"/>
  <c r="A23" i="12"/>
  <c r="A20" i="12"/>
  <c r="A19" i="12"/>
  <c r="A18" i="12"/>
  <c r="A14" i="12"/>
  <c r="A13" i="12"/>
  <c r="A12" i="12"/>
  <c r="A11" i="12"/>
  <c r="A10" i="12"/>
  <c r="A9" i="12"/>
  <c r="A8" i="12"/>
  <c r="A7" i="12"/>
  <c r="A6" i="12"/>
  <c r="A5" i="12"/>
  <c r="A24" i="11"/>
  <c r="A23" i="11"/>
  <c r="A19" i="11"/>
  <c r="A18" i="11"/>
  <c r="A14" i="11"/>
  <c r="A13" i="11"/>
  <c r="A12" i="11"/>
  <c r="A11" i="11"/>
  <c r="A10" i="11"/>
  <c r="A7" i="11"/>
  <c r="A6" i="11"/>
  <c r="A5" i="11"/>
  <c r="A24" i="10"/>
  <c r="A23" i="10"/>
  <c r="A19" i="10"/>
  <c r="A18" i="10"/>
  <c r="A9" i="10"/>
  <c r="A8" i="10"/>
  <c r="A14" i="10"/>
  <c r="A13" i="10"/>
  <c r="A12" i="10"/>
  <c r="A11" i="10"/>
  <c r="A10" i="10"/>
  <c r="A7" i="10"/>
  <c r="A6" i="10"/>
  <c r="A5" i="10"/>
  <c r="A3" i="10"/>
  <c r="A4" i="10"/>
  <c r="A15" i="10"/>
  <c r="A16" i="10"/>
  <c r="A17" i="10"/>
  <c r="A20" i="10"/>
  <c r="A21" i="10"/>
  <c r="A22" i="10"/>
  <c r="A25" i="10"/>
  <c r="A27" i="10"/>
  <c r="A28" i="10"/>
  <c r="A29" i="10"/>
  <c r="A30" i="10"/>
  <c r="A31" i="10"/>
  <c r="A26" i="1" l="1"/>
  <c r="I16" i="5" l="1"/>
  <c r="I15" i="5"/>
  <c r="A2" i="4"/>
  <c r="I7" i="5"/>
  <c r="I6" i="5"/>
  <c r="A2" i="1"/>
  <c r="A33" i="9" l="1"/>
  <c r="A33" i="8"/>
  <c r="A26" i="4"/>
  <c r="I8" i="5" l="1"/>
  <c r="A2" i="8" l="1"/>
  <c r="A2" i="9"/>
  <c r="I9" i="5" l="1"/>
  <c r="A1" i="11" l="1"/>
  <c r="A3" i="1" l="1"/>
  <c r="A24" i="1"/>
  <c r="I20" i="5" l="1"/>
  <c r="A1" i="8" l="1"/>
  <c r="A1" i="1"/>
  <c r="A1" i="4"/>
  <c r="F20" i="5" l="1"/>
  <c r="F15" i="5"/>
  <c r="F6" i="5"/>
  <c r="A1" i="12" l="1"/>
  <c r="A31" i="12"/>
  <c r="A30" i="12"/>
  <c r="A29" i="12"/>
  <c r="A28" i="12"/>
  <c r="A27" i="12"/>
  <c r="A25" i="12"/>
  <c r="A22" i="12"/>
  <c r="A21" i="12"/>
  <c r="A17" i="12"/>
  <c r="A16" i="12"/>
  <c r="A15" i="12"/>
  <c r="A4" i="12"/>
  <c r="A3" i="12"/>
  <c r="A31" i="11"/>
  <c r="A30" i="11"/>
  <c r="A29" i="11"/>
  <c r="A28" i="11"/>
  <c r="A27" i="11"/>
  <c r="A25" i="11"/>
  <c r="A22" i="11"/>
  <c r="A21" i="11"/>
  <c r="A20" i="11"/>
  <c r="A17" i="11"/>
  <c r="A16" i="11"/>
  <c r="A15" i="11"/>
  <c r="A9" i="11"/>
  <c r="A8" i="11"/>
  <c r="A4" i="11"/>
  <c r="A1" i="10"/>
  <c r="A1" i="9"/>
  <c r="A3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24" i="4" l="1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23" i="1" l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B4" i="5" l="1"/>
</calcChain>
</file>

<file path=xl/sharedStrings.xml><?xml version="1.0" encoding="utf-8"?>
<sst xmlns="http://schemas.openxmlformats.org/spreadsheetml/2006/main" count="3032" uniqueCount="45">
  <si>
    <t> 100,9</t>
  </si>
  <si>
    <t> 100,4</t>
  </si>
  <si>
    <t> 109,2</t>
  </si>
  <si>
    <t> 101,5</t>
  </si>
  <si>
    <t> 103,7</t>
  </si>
  <si>
    <t> 112,3</t>
  </si>
  <si>
    <t> 102,4</t>
  </si>
  <si>
    <t> 101,2</t>
  </si>
  <si>
    <t> 101,4</t>
  </si>
  <si>
    <t> 103,4</t>
  </si>
  <si>
    <t> 101,6</t>
  </si>
  <si>
    <t> 101,9</t>
  </si>
  <si>
    <t> 101,0</t>
  </si>
  <si>
    <t> 100,7</t>
  </si>
  <si>
    <t> 101,3</t>
  </si>
  <si>
    <t> 100,3</t>
  </si>
  <si>
    <t> 99,8</t>
  </si>
  <si>
    <t> 99,9</t>
  </si>
  <si>
    <t> 104,4</t>
  </si>
  <si>
    <t> 100,1</t>
  </si>
  <si>
    <t> 102,5</t>
  </si>
  <si>
    <t> 109,0</t>
  </si>
  <si>
    <t> 100,5</t>
  </si>
  <si>
    <t> 153,2</t>
  </si>
  <si>
    <t> 106,8</t>
  </si>
  <si>
    <t> 111,2</t>
  </si>
  <si>
    <t> 105,2</t>
  </si>
  <si>
    <t> 99,5</t>
  </si>
  <si>
    <t> 118,1</t>
  </si>
  <si>
    <t> 104,9</t>
  </si>
  <si>
    <t> 102,1</t>
  </si>
  <si>
    <t> 106,1</t>
  </si>
  <si>
    <t> 101,1</t>
  </si>
  <si>
    <t> 109,4</t>
  </si>
  <si>
    <t> 181,3</t>
  </si>
  <si>
    <t> 118,8</t>
  </si>
  <si>
    <t> 114,5</t>
  </si>
  <si>
    <t> 106,4</t>
  </si>
  <si>
    <t>  132,1</t>
  </si>
  <si>
    <t>PPI_2003-2006(до поп.місяця)</t>
  </si>
  <si>
    <t>УКР</t>
  </si>
  <si>
    <t>ENG</t>
  </si>
  <si>
    <t>…</t>
  </si>
  <si>
    <t xml:space="preserve">… </t>
  </si>
  <si>
    <t>до змісту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</si>
</sst>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_р_._-;\-* #,##0_р_._-;_-* &quot;-&quot;_р_._-;_-@_-"/>
    <numFmt numFmtId="165" formatCode="mm/yyyy"/>
    <numFmt numFmtId="166" formatCode="0.0"/>
    <numFmt numFmtId="167" formatCode="General_)"/>
  </numFmts>
  <fonts count="4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7.5"/>
      <color theme="1"/>
      <name val="Verdana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 Cyr"/>
      <charset val="204"/>
    </font>
    <font>
      <sz val="20"/>
      <name val="Times New Roman"/>
      <family val="1"/>
      <charset val="204"/>
    </font>
    <font>
      <sz val="28"/>
      <name val="Times New Roman"/>
      <family val="1"/>
      <charset val="204"/>
    </font>
    <font>
      <sz val="16"/>
      <name val="Times New Roman"/>
      <family val="1"/>
      <charset val="204"/>
    </font>
    <font>
      <b/>
      <sz val="26"/>
      <color rgb="FF0070C0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0"/>
      <name val="Tms Rmn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10"/>
      <name val="Arial Cyr"/>
      <charset val="204"/>
    </font>
    <font>
      <i/>
      <sz val="12"/>
      <color indexed="10"/>
      <name val="Times New Roman"/>
      <family val="1"/>
      <charset val="204"/>
    </font>
    <font>
      <b/>
      <i/>
      <sz val="12"/>
      <color indexed="1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8"/>
      <color indexed="55"/>
      <name val="Arial Cyr"/>
      <charset val="204"/>
    </font>
    <font>
      <b/>
      <sz val="8"/>
      <color indexed="55"/>
      <name val="Arial Cyr"/>
      <charset val="204"/>
    </font>
    <font>
      <i/>
      <sz val="10"/>
      <name val="Arial Cyr"/>
      <charset val="204"/>
    </font>
    <font>
      <i/>
      <sz val="10"/>
      <name val="Times New Roman"/>
      <family val="1"/>
      <charset val="204"/>
    </font>
    <font>
      <sz val="10"/>
      <color theme="0"/>
      <name val="Arial Cyr"/>
      <charset val="204"/>
    </font>
    <font>
      <u/>
      <sz val="12"/>
      <color theme="10"/>
      <name val="Times New Roman"/>
      <family val="1"/>
      <charset val="204"/>
    </font>
    <font>
      <b/>
      <sz val="24"/>
      <name val="Times New Roman"/>
      <family val="1"/>
      <charset val="204"/>
    </font>
    <font>
      <sz val="10"/>
      <color theme="1"/>
      <name val="Arial Cyr"/>
      <charset val="204"/>
    </font>
    <font>
      <b/>
      <i/>
      <u/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7.5"/>
      <color theme="1"/>
      <name val="Verdana"/>
      <family val="2"/>
      <charset val="204"/>
    </font>
    <font>
      <b/>
      <sz val="7.5"/>
      <color rgb="FF000000"/>
      <name val="Verdana"/>
      <family val="2"/>
      <charset val="204"/>
    </font>
    <font>
      <sz val="7.5"/>
      <color rgb="FF000000"/>
      <name val="Verdana"/>
      <family val="2"/>
      <charset val="204"/>
    </font>
    <font>
      <sz val="11"/>
      <color theme="1"/>
      <name val="Calibri"/>
      <family val="2"/>
      <scheme val="minor"/>
    </font>
    <font>
      <b/>
      <sz val="9"/>
      <color theme="1"/>
      <name val="Verdan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rgb="FFEBF1DE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rgb="FF005B2B"/>
      </left>
      <right style="thick">
        <color rgb="FF005B2B"/>
      </right>
      <top style="thick">
        <color rgb="FF005B2B"/>
      </top>
      <bottom/>
      <diagonal/>
    </border>
    <border>
      <left style="thick">
        <color rgb="FF005B2B"/>
      </left>
      <right style="thick">
        <color rgb="FF005B2B"/>
      </right>
      <top/>
      <bottom/>
      <diagonal/>
    </border>
    <border>
      <left/>
      <right/>
      <top style="thick">
        <color rgb="FF005B2B"/>
      </top>
      <bottom/>
      <diagonal/>
    </border>
    <border>
      <left style="thick">
        <color rgb="FF005B2B"/>
      </left>
      <right/>
      <top style="thick">
        <color rgb="FF005B2B"/>
      </top>
      <bottom/>
      <diagonal/>
    </border>
    <border>
      <left/>
      <right style="thick">
        <color rgb="FF005B2B"/>
      </right>
      <top style="thick">
        <color rgb="FF005B2B"/>
      </top>
      <bottom/>
      <diagonal/>
    </border>
    <border>
      <left style="thick">
        <color rgb="FF005B2B"/>
      </left>
      <right/>
      <top/>
      <bottom/>
      <diagonal/>
    </border>
    <border>
      <left style="thick">
        <color rgb="FF005B2B"/>
      </left>
      <right/>
      <top/>
      <bottom style="thick">
        <color rgb="FF005B2B"/>
      </bottom>
      <diagonal/>
    </border>
    <border>
      <left/>
      <right style="thick">
        <color rgb="FF005B2B"/>
      </right>
      <top/>
      <bottom style="thick">
        <color rgb="FF005B2B"/>
      </bottom>
      <diagonal/>
    </border>
    <border>
      <left/>
      <right style="thick">
        <color rgb="FF005B2B"/>
      </right>
      <top/>
      <bottom/>
      <diagonal/>
    </border>
    <border>
      <left/>
      <right/>
      <top style="thick">
        <color theme="9" tint="-0.499984740745262"/>
      </top>
      <bottom/>
      <diagonal/>
    </border>
    <border>
      <left style="thick">
        <color theme="9" tint="-0.499984740745262"/>
      </left>
      <right style="thick">
        <color rgb="FF005B2B"/>
      </right>
      <top/>
      <bottom/>
      <diagonal/>
    </border>
    <border>
      <left style="thick">
        <color theme="9" tint="-0.499984740745262"/>
      </left>
      <right/>
      <top/>
      <bottom/>
      <diagonal/>
    </border>
    <border>
      <left style="thick">
        <color theme="9" tint="-0.499984740745262"/>
      </left>
      <right/>
      <top/>
      <bottom style="thick">
        <color theme="9" tint="-0.499984740745262"/>
      </bottom>
      <diagonal/>
    </border>
    <border>
      <left/>
      <right/>
      <top/>
      <bottom style="thick">
        <color theme="9" tint="-0.499984740745262"/>
      </bottom>
      <diagonal/>
    </border>
    <border>
      <left style="thick">
        <color theme="9" tint="-0.499984740745262"/>
      </left>
      <right style="thick">
        <color theme="9" tint="-0.499984740745262"/>
      </right>
      <top/>
      <bottom style="thick">
        <color theme="9" tint="-0.499984740745262"/>
      </bottom>
      <diagonal/>
    </border>
    <border>
      <left style="thick">
        <color theme="9" tint="-0.499984740745262"/>
      </left>
      <right style="thick">
        <color theme="9" tint="-0.499984740745262"/>
      </right>
      <top/>
      <bottom/>
      <diagonal/>
    </border>
    <border>
      <left style="thick">
        <color theme="9" tint="-0.499984740745262"/>
      </left>
      <right style="thick">
        <color theme="9" tint="-0.499984740745262"/>
      </right>
      <top style="thick">
        <color theme="9" tint="-0.499984740745262"/>
      </top>
      <bottom/>
      <diagonal/>
    </border>
    <border>
      <left/>
      <right/>
      <top style="thick">
        <color rgb="FF005B2B"/>
      </top>
      <bottom style="thick">
        <color theme="9" tint="-0.499984740745262"/>
      </bottom>
      <diagonal/>
    </border>
    <border>
      <left style="thick">
        <color theme="9" tint="-0.499984740745262"/>
      </left>
      <right/>
      <top style="thick">
        <color theme="9" tint="-0.499984740745262"/>
      </top>
      <bottom/>
      <diagonal/>
    </border>
    <border>
      <left/>
      <right style="thick">
        <color theme="9" tint="-0.499984740745262"/>
      </right>
      <top style="thick">
        <color theme="9" tint="-0.499984740745262"/>
      </top>
      <bottom/>
      <diagonal/>
    </border>
    <border>
      <left/>
      <right style="thick">
        <color theme="9" tint="-0.499984740745262"/>
      </right>
      <top/>
      <bottom/>
      <diagonal/>
    </border>
    <border>
      <left/>
      <right style="thick">
        <color theme="9" tint="-0.499984740745262"/>
      </right>
      <top/>
      <bottom style="thick">
        <color theme="9" tint="-0.499984740745262"/>
      </bottom>
      <diagonal/>
    </border>
    <border>
      <left/>
      <right style="thick">
        <color theme="9" tint="-0.499984740745262"/>
      </right>
      <top style="thick">
        <color rgb="FF005B2B"/>
      </top>
      <bottom/>
      <diagonal/>
    </border>
    <border>
      <left/>
      <right/>
      <top style="thick">
        <color theme="9" tint="-0.499984740745262"/>
      </top>
      <bottom style="thick">
        <color theme="9" tint="-0.499984740745262"/>
      </bottom>
      <diagonal/>
    </border>
    <border>
      <left/>
      <right style="thin">
        <color indexed="64"/>
      </right>
      <top/>
      <bottom style="thick">
        <color theme="9" tint="-0.499984740745262"/>
      </bottom>
      <diagonal/>
    </border>
    <border>
      <left style="thick">
        <color theme="9" tint="-0.499984740745262"/>
      </left>
      <right/>
      <top/>
      <bottom style="thick">
        <color rgb="FF005B2B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/>
    <xf numFmtId="0" fontId="10" fillId="0" borderId="0"/>
    <xf numFmtId="167" fontId="16" fillId="0" borderId="0"/>
    <xf numFmtId="0" fontId="1" fillId="0" borderId="0"/>
    <xf numFmtId="0" fontId="43" fillId="0" borderId="0"/>
  </cellStyleXfs>
  <cellXfs count="174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7" fillId="0" borderId="3" xfId="0" applyFont="1" applyFill="1" applyBorder="1" applyAlignment="1">
      <alignment vertical="center" wrapText="1"/>
    </xf>
    <xf numFmtId="166" fontId="3" fillId="0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right" vertical="center" wrapText="1"/>
    </xf>
    <xf numFmtId="166" fontId="4" fillId="0" borderId="0" xfId="0" applyNumberFormat="1" applyFont="1" applyFill="1" applyBorder="1" applyAlignment="1">
      <alignment horizontal="right" vertical="center" wrapText="1"/>
    </xf>
    <xf numFmtId="165" fontId="20" fillId="0" borderId="1" xfId="1" applyNumberFormat="1" applyFont="1" applyFill="1" applyBorder="1" applyAlignment="1">
      <alignment horizontal="center" vertical="center"/>
    </xf>
    <xf numFmtId="166" fontId="3" fillId="0" borderId="17" xfId="0" applyNumberFormat="1" applyFont="1" applyFill="1" applyBorder="1" applyAlignment="1">
      <alignment horizontal="right"/>
    </xf>
    <xf numFmtId="0" fontId="37" fillId="0" borderId="0" xfId="0" applyFont="1"/>
    <xf numFmtId="0" fontId="10" fillId="0" borderId="0" xfId="3" applyFill="1" applyBorder="1" applyProtection="1">
      <protection hidden="1"/>
    </xf>
    <xf numFmtId="0" fontId="11" fillId="0" borderId="0" xfId="3" applyFont="1" applyFill="1" applyBorder="1" applyAlignment="1" applyProtection="1">
      <alignment vertical="center"/>
      <protection hidden="1"/>
    </xf>
    <xf numFmtId="0" fontId="12" fillId="0" borderId="0" xfId="3" applyFont="1" applyFill="1" applyBorder="1" applyAlignment="1" applyProtection="1">
      <alignment vertical="center"/>
      <protection hidden="1"/>
    </xf>
    <xf numFmtId="0" fontId="13" fillId="0" borderId="0" xfId="3" applyFont="1" applyFill="1" applyBorder="1" applyAlignment="1" applyProtection="1">
      <alignment horizontal="center"/>
      <protection hidden="1"/>
    </xf>
    <xf numFmtId="0" fontId="14" fillId="0" borderId="0" xfId="0" applyFont="1" applyFill="1" applyBorder="1" applyAlignment="1" applyProtection="1">
      <alignment horizontal="center" vertical="center" wrapText="1"/>
      <protection hidden="1"/>
    </xf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0" applyFont="1" applyFill="1" applyBorder="1" applyAlignment="1" applyProtection="1">
      <protection hidden="1"/>
    </xf>
    <xf numFmtId="0" fontId="15" fillId="0" borderId="0" xfId="4" applyFont="1" applyFill="1" applyBorder="1" applyAlignment="1" applyProtection="1">
      <alignment horizontal="center" vertical="center"/>
      <protection hidden="1"/>
    </xf>
    <xf numFmtId="0" fontId="15" fillId="0" borderId="0" xfId="0" applyFont="1" applyFill="1" applyBorder="1" applyAlignment="1" applyProtection="1">
      <alignment horizontal="center"/>
      <protection hidden="1"/>
    </xf>
    <xf numFmtId="0" fontId="15" fillId="0" borderId="17" xfId="0" applyFont="1" applyFill="1" applyBorder="1" applyAlignment="1" applyProtection="1">
      <alignment horizontal="center"/>
      <protection hidden="1"/>
    </xf>
    <xf numFmtId="167" fontId="17" fillId="0" borderId="6" xfId="5" applyNumberFormat="1" applyFont="1" applyFill="1" applyBorder="1" applyAlignment="1" applyProtection="1">
      <alignment horizontal="left"/>
      <protection hidden="1"/>
    </xf>
    <xf numFmtId="167" fontId="17" fillId="0" borderId="0" xfId="5" applyNumberFormat="1" applyFont="1" applyFill="1" applyBorder="1" applyAlignment="1" applyProtection="1">
      <alignment horizontal="left"/>
      <protection hidden="1"/>
    </xf>
    <xf numFmtId="0" fontId="18" fillId="0" borderId="0" xfId="3" applyFont="1" applyFill="1" applyBorder="1" applyProtection="1">
      <protection hidden="1"/>
    </xf>
    <xf numFmtId="0" fontId="18" fillId="0" borderId="14" xfId="3" applyFont="1" applyFill="1" applyBorder="1" applyProtection="1">
      <protection hidden="1"/>
    </xf>
    <xf numFmtId="0" fontId="33" fillId="2" borderId="7" xfId="2" applyFont="1" applyFill="1" applyBorder="1" applyAlignment="1" applyProtection="1">
      <alignment horizontal="center" vertical="center"/>
      <protection hidden="1"/>
    </xf>
    <xf numFmtId="0" fontId="20" fillId="2" borderId="7" xfId="2" applyFont="1" applyFill="1" applyBorder="1" applyAlignment="1" applyProtection="1">
      <alignment horizontal="left" vertical="center"/>
      <protection hidden="1"/>
    </xf>
    <xf numFmtId="0" fontId="20" fillId="2" borderId="26" xfId="2" applyFont="1" applyFill="1" applyBorder="1" applyAlignment="1" applyProtection="1">
      <alignment horizontal="left" vertical="center"/>
      <protection hidden="1"/>
    </xf>
    <xf numFmtId="167" fontId="18" fillId="0" borderId="0" xfId="5" applyNumberFormat="1" applyFont="1" applyFill="1" applyBorder="1" applyAlignment="1" applyProtection="1">
      <alignment horizontal="left" indent="1"/>
      <protection hidden="1"/>
    </xf>
    <xf numFmtId="166" fontId="20" fillId="0" borderId="0" xfId="0" applyNumberFormat="1" applyFont="1" applyFill="1" applyBorder="1" applyAlignment="1" applyProtection="1">
      <protection hidden="1"/>
    </xf>
    <xf numFmtId="166" fontId="20" fillId="0" borderId="14" xfId="0" applyNumberFormat="1" applyFont="1" applyFill="1" applyBorder="1" applyAlignment="1" applyProtection="1">
      <protection hidden="1"/>
    </xf>
    <xf numFmtId="0" fontId="33" fillId="2" borderId="9" xfId="2" quotePrefix="1" applyFont="1" applyFill="1" applyBorder="1" applyAlignment="1" applyProtection="1">
      <alignment horizontal="center" vertical="center"/>
      <protection hidden="1"/>
    </xf>
    <xf numFmtId="0" fontId="20" fillId="2" borderId="15" xfId="2" applyFont="1" applyFill="1" applyBorder="1" applyAlignment="1" applyProtection="1">
      <alignment horizontal="left" vertical="center"/>
      <protection hidden="1"/>
    </xf>
    <xf numFmtId="0" fontId="20" fillId="2" borderId="0" xfId="2" applyFont="1" applyFill="1" applyBorder="1" applyAlignment="1" applyProtection="1">
      <alignment horizontal="left" vertical="center"/>
      <protection hidden="1"/>
    </xf>
    <xf numFmtId="167" fontId="21" fillId="0" borderId="0" xfId="5" applyNumberFormat="1" applyFont="1" applyFill="1" applyBorder="1" applyAlignment="1" applyProtection="1">
      <alignment horizontal="left" indent="2"/>
      <protection hidden="1"/>
    </xf>
    <xf numFmtId="0" fontId="20" fillId="2" borderId="9" xfId="2" quotePrefix="1" applyFont="1" applyFill="1" applyBorder="1" applyAlignment="1" applyProtection="1">
      <alignment horizontal="left" vertical="center"/>
      <protection hidden="1"/>
    </xf>
    <xf numFmtId="166" fontId="20" fillId="0" borderId="24" xfId="0" applyNumberFormat="1" applyFont="1" applyFill="1" applyBorder="1" applyAlignment="1" applyProtection="1">
      <protection hidden="1"/>
    </xf>
    <xf numFmtId="0" fontId="33" fillId="2" borderId="10" xfId="2" quotePrefix="1" applyFont="1" applyFill="1" applyBorder="1" applyAlignment="1" applyProtection="1">
      <alignment horizontal="center" vertical="center"/>
      <protection hidden="1"/>
    </xf>
    <xf numFmtId="0" fontId="20" fillId="2" borderId="10" xfId="0" applyFont="1" applyFill="1" applyBorder="1" applyAlignment="1" applyProtection="1">
      <alignment vertical="center"/>
      <protection hidden="1"/>
    </xf>
    <xf numFmtId="0" fontId="15" fillId="0" borderId="13" xfId="4" applyFont="1" applyFill="1" applyBorder="1" applyAlignment="1" applyProtection="1">
      <alignment horizontal="center"/>
      <protection hidden="1"/>
    </xf>
    <xf numFmtId="0" fontId="19" fillId="0" borderId="0" xfId="2" applyFont="1" applyFill="1" applyBorder="1" applyAlignment="1" applyProtection="1">
      <alignment horizontal="left" vertical="center"/>
      <protection hidden="1"/>
    </xf>
    <xf numFmtId="0" fontId="19" fillId="0" borderId="21" xfId="2" applyFont="1" applyFill="1" applyBorder="1" applyAlignment="1" applyProtection="1">
      <alignment horizontal="left" vertical="center"/>
      <protection hidden="1"/>
    </xf>
    <xf numFmtId="167" fontId="22" fillId="0" borderId="0" xfId="5" applyNumberFormat="1" applyFont="1" applyFill="1" applyBorder="1" applyAlignment="1" applyProtection="1">
      <alignment horizontal="left" indent="3"/>
      <protection hidden="1"/>
    </xf>
    <xf numFmtId="166" fontId="6" fillId="0" borderId="0" xfId="0" applyNumberFormat="1" applyFont="1" applyFill="1" applyBorder="1" applyAlignment="1" applyProtection="1">
      <protection hidden="1"/>
    </xf>
    <xf numFmtId="0" fontId="38" fillId="0" borderId="20" xfId="0" applyFont="1" applyBorder="1" applyAlignment="1" applyProtection="1">
      <alignment horizontal="center"/>
      <protection hidden="1"/>
    </xf>
    <xf numFmtId="0" fontId="38" fillId="0" borderId="0" xfId="0" applyFont="1" applyProtection="1">
      <protection hidden="1"/>
    </xf>
    <xf numFmtId="0" fontId="20" fillId="0" borderId="8" xfId="2" applyFont="1" applyFill="1" applyBorder="1" applyAlignment="1" applyProtection="1">
      <alignment horizontal="left" vertical="center"/>
      <protection hidden="1"/>
    </xf>
    <xf numFmtId="0" fontId="38" fillId="0" borderId="15" xfId="0" quotePrefix="1" applyFont="1" applyBorder="1" applyAlignment="1" applyProtection="1">
      <alignment horizontal="center"/>
      <protection hidden="1"/>
    </xf>
    <xf numFmtId="0" fontId="38" fillId="0" borderId="15" xfId="0" quotePrefix="1" applyFont="1" applyBorder="1" applyProtection="1">
      <protection hidden="1"/>
    </xf>
    <xf numFmtId="0" fontId="20" fillId="0" borderId="12" xfId="2" applyFont="1" applyFill="1" applyBorder="1" applyAlignment="1" applyProtection="1">
      <alignment horizontal="left" vertical="center"/>
      <protection hidden="1"/>
    </xf>
    <xf numFmtId="0" fontId="38" fillId="0" borderId="29" xfId="0" applyFont="1" applyBorder="1" applyAlignment="1" applyProtection="1">
      <alignment horizontal="center"/>
      <protection hidden="1"/>
    </xf>
    <xf numFmtId="0" fontId="38" fillId="0" borderId="16" xfId="0" applyFont="1" applyBorder="1" applyProtection="1">
      <protection hidden="1"/>
    </xf>
    <xf numFmtId="0" fontId="20" fillId="0" borderId="11" xfId="2" applyFont="1" applyFill="1" applyBorder="1" applyAlignment="1" applyProtection="1">
      <alignment horizontal="left" vertical="center"/>
      <protection hidden="1"/>
    </xf>
    <xf numFmtId="0" fontId="5" fillId="0" borderId="27" xfId="0" applyFont="1" applyFill="1" applyBorder="1" applyAlignment="1" applyProtection="1">
      <alignment vertical="center" wrapText="1"/>
      <protection hidden="1"/>
    </xf>
    <xf numFmtId="0" fontId="38" fillId="0" borderId="21" xfId="0" applyFont="1" applyFill="1" applyBorder="1" applyAlignment="1" applyProtection="1">
      <alignment horizontal="center" vertical="center"/>
      <protection hidden="1"/>
    </xf>
    <xf numFmtId="0" fontId="33" fillId="0" borderId="0" xfId="2" applyFont="1" applyFill="1" applyBorder="1" applyAlignment="1" applyProtection="1">
      <alignment horizontal="left" vertical="center"/>
      <protection hidden="1"/>
    </xf>
    <xf numFmtId="0" fontId="33" fillId="0" borderId="21" xfId="2" applyFont="1" applyFill="1" applyBorder="1" applyAlignment="1" applyProtection="1">
      <alignment horizontal="left" vertical="center"/>
      <protection hidden="1"/>
    </xf>
    <xf numFmtId="166" fontId="6" fillId="0" borderId="24" xfId="0" applyNumberFormat="1" applyFont="1" applyFill="1" applyBorder="1" applyAlignment="1" applyProtection="1">
      <protection hidden="1"/>
    </xf>
    <xf numFmtId="0" fontId="38" fillId="0" borderId="0" xfId="0" applyFont="1" applyAlignment="1" applyProtection="1">
      <alignment horizontal="center"/>
      <protection hidden="1"/>
    </xf>
    <xf numFmtId="0" fontId="20" fillId="0" borderId="22" xfId="2" applyFont="1" applyFill="1" applyBorder="1" applyAlignment="1" applyProtection="1">
      <alignment vertical="center"/>
      <protection hidden="1"/>
    </xf>
    <xf numFmtId="0" fontId="20" fillId="0" borderId="23" xfId="2" applyFont="1" applyFill="1" applyBorder="1" applyAlignment="1" applyProtection="1">
      <alignment horizontal="left" vertical="center"/>
      <protection hidden="1"/>
    </xf>
    <xf numFmtId="167" fontId="21" fillId="0" borderId="0" xfId="5" applyNumberFormat="1" applyFont="1" applyFill="1" applyBorder="1" applyAlignment="1" applyProtection="1">
      <alignment horizontal="left" indent="4"/>
      <protection hidden="1"/>
    </xf>
    <xf numFmtId="0" fontId="38" fillId="0" borderId="19" xfId="0" quotePrefix="1" applyFont="1" applyBorder="1" applyAlignment="1" applyProtection="1">
      <alignment horizontal="center"/>
      <protection hidden="1"/>
    </xf>
    <xf numFmtId="0" fontId="20" fillId="0" borderId="15" xfId="2" quotePrefix="1" applyFont="1" applyFill="1" applyBorder="1" applyAlignment="1" applyProtection="1">
      <alignment vertical="center"/>
      <protection hidden="1"/>
    </xf>
    <xf numFmtId="166" fontId="24" fillId="0" borderId="0" xfId="0" applyNumberFormat="1" applyFont="1" applyFill="1" applyBorder="1" applyAlignment="1" applyProtection="1">
      <protection hidden="1"/>
    </xf>
    <xf numFmtId="166" fontId="24" fillId="0" borderId="19" xfId="0" applyNumberFormat="1" applyFont="1" applyFill="1" applyBorder="1" applyAlignment="1" applyProtection="1">
      <protection hidden="1"/>
    </xf>
    <xf numFmtId="0" fontId="38" fillId="0" borderId="0" xfId="0" quotePrefix="1" applyFont="1" applyAlignment="1" applyProtection="1">
      <alignment horizontal="center"/>
      <protection hidden="1"/>
    </xf>
    <xf numFmtId="167" fontId="27" fillId="0" borderId="0" xfId="5" applyNumberFormat="1" applyFont="1" applyFill="1" applyBorder="1" applyAlignment="1" applyProtection="1">
      <alignment horizontal="left" indent="5"/>
      <protection hidden="1"/>
    </xf>
    <xf numFmtId="0" fontId="38" fillId="0" borderId="18" xfId="0" applyFont="1" applyBorder="1" applyAlignment="1" applyProtection="1">
      <alignment horizontal="center"/>
      <protection hidden="1"/>
    </xf>
    <xf numFmtId="0" fontId="20" fillId="0" borderId="16" xfId="2" quotePrefix="1" applyFont="1" applyFill="1" applyBorder="1" applyAlignment="1" applyProtection="1">
      <alignment vertical="center"/>
      <protection hidden="1"/>
    </xf>
    <xf numFmtId="166" fontId="6" fillId="0" borderId="25" xfId="0" applyNumberFormat="1" applyFont="1" applyFill="1" applyBorder="1" applyAlignment="1" applyProtection="1">
      <protection hidden="1"/>
    </xf>
    <xf numFmtId="0" fontId="28" fillId="0" borderId="13" xfId="3" applyFont="1" applyFill="1" applyBorder="1" applyProtection="1">
      <protection hidden="1"/>
    </xf>
    <xf numFmtId="0" fontId="28" fillId="0" borderId="0" xfId="3" applyFont="1" applyFill="1" applyBorder="1" applyProtection="1">
      <protection hidden="1"/>
    </xf>
    <xf numFmtId="166" fontId="29" fillId="0" borderId="0" xfId="3" applyNumberFormat="1" applyFont="1" applyFill="1" applyBorder="1" applyProtection="1">
      <protection hidden="1"/>
    </xf>
    <xf numFmtId="166" fontId="28" fillId="0" borderId="0" xfId="3" applyNumberFormat="1" applyFont="1" applyFill="1" applyBorder="1" applyProtection="1">
      <protection hidden="1"/>
    </xf>
    <xf numFmtId="167" fontId="17" fillId="0" borderId="0" xfId="5" applyNumberFormat="1" applyFont="1" applyFill="1" applyBorder="1" applyAlignment="1" applyProtection="1">
      <alignment horizontal="left" indent="1"/>
      <protection hidden="1"/>
    </xf>
    <xf numFmtId="1" fontId="22" fillId="0" borderId="0" xfId="5" applyNumberFormat="1" applyFont="1" applyFill="1" applyBorder="1" applyAlignment="1" applyProtection="1">
      <alignment horizontal="left" indent="1"/>
      <protection hidden="1"/>
    </xf>
    <xf numFmtId="1" fontId="17" fillId="0" borderId="0" xfId="5" applyNumberFormat="1" applyFont="1" applyFill="1" applyBorder="1" applyAlignment="1" applyProtection="1">
      <alignment horizontal="left" indent="1"/>
      <protection hidden="1"/>
    </xf>
    <xf numFmtId="1" fontId="22" fillId="0" borderId="0" xfId="5" applyNumberFormat="1" applyFont="1" applyFill="1" applyBorder="1" applyAlignment="1" applyProtection="1">
      <alignment horizontal="left" indent="2"/>
      <protection hidden="1"/>
    </xf>
    <xf numFmtId="1" fontId="22" fillId="0" borderId="0" xfId="5" applyNumberFormat="1" applyFont="1" applyFill="1" applyBorder="1" applyAlignment="1" applyProtection="1">
      <alignment horizontal="left" indent="4"/>
      <protection hidden="1"/>
    </xf>
    <xf numFmtId="1" fontId="21" fillId="0" borderId="0" xfId="5" applyNumberFormat="1" applyFont="1" applyFill="1" applyBorder="1" applyAlignment="1" applyProtection="1">
      <alignment horizontal="left" indent="2"/>
      <protection hidden="1"/>
    </xf>
    <xf numFmtId="0" fontId="30" fillId="0" borderId="0" xfId="3" applyFont="1" applyFill="1" applyBorder="1" applyProtection="1">
      <protection hidden="1"/>
    </xf>
    <xf numFmtId="167" fontId="22" fillId="0" borderId="0" xfId="5" applyNumberFormat="1" applyFont="1" applyFill="1" applyBorder="1" applyAlignment="1" applyProtection="1">
      <alignment horizontal="left" indent="1"/>
      <protection hidden="1"/>
    </xf>
    <xf numFmtId="0" fontId="31" fillId="0" borderId="0" xfId="3" applyFont="1" applyFill="1" applyBorder="1" applyProtection="1">
      <protection hidden="1"/>
    </xf>
    <xf numFmtId="0" fontId="0" fillId="0" borderId="0" xfId="0" applyAlignment="1"/>
    <xf numFmtId="166" fontId="3" fillId="0" borderId="0" xfId="0" applyNumberFormat="1" applyFont="1" applyFill="1" applyBorder="1" applyAlignment="1">
      <alignment horizontal="center"/>
    </xf>
    <xf numFmtId="166" fontId="40" fillId="0" borderId="0" xfId="0" applyNumberFormat="1" applyFont="1" applyAlignment="1">
      <alignment horizontal="right" wrapText="1"/>
    </xf>
    <xf numFmtId="166" fontId="41" fillId="0" borderId="0" xfId="0" applyNumberFormat="1" applyFont="1" applyAlignment="1">
      <alignment horizontal="right" wrapText="1"/>
    </xf>
    <xf numFmtId="166" fontId="2" fillId="0" borderId="0" xfId="0" applyNumberFormat="1" applyFont="1" applyAlignment="1">
      <alignment horizontal="right" wrapText="1"/>
    </xf>
    <xf numFmtId="166" fontId="42" fillId="0" borderId="0" xfId="0" applyNumberFormat="1" applyFont="1" applyAlignment="1">
      <alignment horizontal="right" wrapText="1"/>
    </xf>
    <xf numFmtId="166" fontId="2" fillId="0" borderId="0" xfId="0" applyNumberFormat="1" applyFont="1" applyAlignment="1">
      <alignment wrapText="1"/>
    </xf>
    <xf numFmtId="166" fontId="42" fillId="0" borderId="0" xfId="0" applyNumberFormat="1" applyFont="1" applyAlignment="1">
      <alignment wrapText="1"/>
    </xf>
    <xf numFmtId="166" fontId="2" fillId="0" borderId="0" xfId="0" applyNumberFormat="1" applyFont="1" applyFill="1" applyAlignment="1">
      <alignment horizontal="right" wrapText="1"/>
    </xf>
    <xf numFmtId="166" fontId="42" fillId="0" borderId="0" xfId="0" applyNumberFormat="1" applyFont="1" applyFill="1" applyAlignment="1">
      <alignment horizontal="right" wrapText="1"/>
    </xf>
    <xf numFmtId="0" fontId="0" fillId="0" borderId="0" xfId="0" applyAlignment="1">
      <alignment horizontal="right"/>
    </xf>
    <xf numFmtId="0" fontId="35" fillId="0" borderId="0" xfId="3" applyFont="1" applyBorder="1" applyAlignment="1" applyProtection="1">
      <alignment horizontal="center"/>
      <protection locked="0"/>
    </xf>
    <xf numFmtId="0" fontId="10" fillId="0" borderId="0" xfId="3" applyFill="1" applyBorder="1" applyProtection="1">
      <protection locked="0"/>
    </xf>
    <xf numFmtId="0" fontId="10" fillId="0" borderId="0" xfId="3" applyProtection="1">
      <protection locked="0"/>
    </xf>
    <xf numFmtId="0" fontId="35" fillId="0" borderId="0" xfId="3" applyFont="1" applyAlignment="1" applyProtection="1">
      <alignment vertical="center"/>
      <protection locked="0"/>
    </xf>
    <xf numFmtId="0" fontId="12" fillId="0" borderId="0" xfId="3" applyFont="1" applyFill="1" applyBorder="1" applyAlignment="1" applyProtection="1">
      <alignment vertical="center"/>
      <protection locked="0"/>
    </xf>
    <xf numFmtId="0" fontId="10" fillId="0" borderId="0" xfId="3" applyFill="1" applyBorder="1" applyAlignment="1" applyProtection="1">
      <alignment vertical="center"/>
      <protection locked="0"/>
    </xf>
    <xf numFmtId="0" fontId="10" fillId="0" borderId="0" xfId="3" applyAlignment="1" applyProtection="1">
      <alignment vertical="center"/>
      <protection locked="0"/>
    </xf>
    <xf numFmtId="0" fontId="32" fillId="0" borderId="0" xfId="3" applyFont="1" applyProtection="1">
      <protection locked="0"/>
    </xf>
    <xf numFmtId="0" fontId="15" fillId="0" borderId="0" xfId="0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center"/>
      <protection locked="0"/>
    </xf>
    <xf numFmtId="0" fontId="15" fillId="0" borderId="0" xfId="4" applyFont="1" applyFill="1" applyBorder="1" applyAlignment="1" applyProtection="1">
      <alignment vertical="center" wrapText="1"/>
      <protection locked="0"/>
    </xf>
    <xf numFmtId="0" fontId="15" fillId="0" borderId="0" xfId="4" applyFont="1" applyFill="1" applyBorder="1" applyAlignment="1" applyProtection="1">
      <alignment vertical="center"/>
      <protection locked="0"/>
    </xf>
    <xf numFmtId="0" fontId="35" fillId="0" borderId="0" xfId="3" applyFont="1" applyProtection="1">
      <protection locked="0"/>
    </xf>
    <xf numFmtId="0" fontId="18" fillId="0" borderId="0" xfId="3" applyFont="1" applyFill="1" applyBorder="1" applyProtection="1">
      <protection locked="0"/>
    </xf>
    <xf numFmtId="0" fontId="20" fillId="0" borderId="0" xfId="3" applyFont="1" applyFill="1" applyBorder="1" applyProtection="1">
      <protection locked="0"/>
    </xf>
    <xf numFmtId="0" fontId="20" fillId="0" borderId="0" xfId="0" applyFont="1" applyFill="1" applyBorder="1" applyProtection="1">
      <protection locked="0"/>
    </xf>
    <xf numFmtId="166" fontId="20" fillId="0" borderId="15" xfId="0" applyNumberFormat="1" applyFont="1" applyFill="1" applyBorder="1" applyAlignment="1" applyProtection="1">
      <protection locked="0"/>
    </xf>
    <xf numFmtId="0" fontId="3" fillId="0" borderId="0" xfId="2" quotePrefix="1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Border="1" applyAlignment="1" applyProtection="1">
      <alignment horizontal="left" vertical="center"/>
      <protection locked="0"/>
    </xf>
    <xf numFmtId="166" fontId="20" fillId="0" borderId="0" xfId="0" applyNumberFormat="1" applyFont="1" applyFill="1" applyBorder="1" applyAlignment="1" applyProtection="1">
      <alignment vertical="center"/>
      <protection locked="0"/>
    </xf>
    <xf numFmtId="166" fontId="18" fillId="0" borderId="0" xfId="0" applyNumberFormat="1" applyFont="1" applyFill="1" applyBorder="1" applyAlignment="1" applyProtection="1">
      <alignment vertical="center"/>
      <protection locked="0"/>
    </xf>
    <xf numFmtId="0" fontId="10" fillId="0" borderId="0" xfId="3" applyFont="1" applyFill="1" applyBorder="1" applyProtection="1">
      <protection locked="0"/>
    </xf>
    <xf numFmtId="0" fontId="10" fillId="0" borderId="0" xfId="3" applyFont="1" applyProtection="1">
      <protection locked="0"/>
    </xf>
    <xf numFmtId="166" fontId="20" fillId="0" borderId="15" xfId="0" applyNumberFormat="1" applyFont="1" applyFill="1" applyBorder="1" applyAlignment="1" applyProtection="1">
      <alignment horizontal="right"/>
      <protection locked="0"/>
    </xf>
    <xf numFmtId="166" fontId="20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166" fontId="20" fillId="0" borderId="0" xfId="0" applyNumberFormat="1" applyFont="1" applyFill="1" applyBorder="1" applyAlignment="1" applyProtection="1">
      <alignment horizontal="right"/>
      <protection locked="0"/>
    </xf>
    <xf numFmtId="166" fontId="6" fillId="0" borderId="0" xfId="0" applyNumberFormat="1" applyFont="1" applyFill="1" applyBorder="1" applyAlignment="1" applyProtection="1">
      <protection locked="0"/>
    </xf>
    <xf numFmtId="166" fontId="6" fillId="0" borderId="0" xfId="0" applyNumberFormat="1" applyFont="1" applyFill="1" applyBorder="1" applyAlignment="1" applyProtection="1">
      <alignment vertical="center"/>
      <protection locked="0"/>
    </xf>
    <xf numFmtId="166" fontId="24" fillId="0" borderId="0" xfId="0" applyNumberFormat="1" applyFont="1" applyFill="1" applyBorder="1" applyAlignment="1" applyProtection="1">
      <alignment horizontal="right"/>
      <protection locked="0"/>
    </xf>
    <xf numFmtId="166" fontId="25" fillId="0" borderId="0" xfId="0" applyNumberFormat="1" applyFont="1" applyFill="1" applyBorder="1" applyAlignment="1" applyProtection="1">
      <alignment vertical="center"/>
      <protection locked="0"/>
    </xf>
    <xf numFmtId="166" fontId="24" fillId="0" borderId="0" xfId="0" applyNumberFormat="1" applyFont="1" applyFill="1" applyBorder="1" applyAlignment="1" applyProtection="1">
      <alignment horizontal="right" vertical="center"/>
      <protection locked="0"/>
    </xf>
    <xf numFmtId="166" fontId="26" fillId="0" borderId="0" xfId="0" applyNumberFormat="1" applyFont="1" applyFill="1" applyBorder="1" applyAlignment="1" applyProtection="1">
      <alignment vertical="center"/>
      <protection locked="0"/>
    </xf>
    <xf numFmtId="166" fontId="6" fillId="0" borderId="0" xfId="0" applyNumberFormat="1" applyFont="1" applyFill="1" applyBorder="1" applyAlignment="1" applyProtection="1">
      <alignment horizontal="right" vertical="center"/>
      <protection locked="0"/>
    </xf>
    <xf numFmtId="0" fontId="23" fillId="0" borderId="0" xfId="3" applyFont="1" applyFill="1" applyBorder="1" applyProtection="1">
      <protection locked="0"/>
    </xf>
    <xf numFmtId="0" fontId="23" fillId="0" borderId="0" xfId="3" applyFont="1" applyProtection="1">
      <protection locked="0"/>
    </xf>
    <xf numFmtId="166" fontId="29" fillId="0" borderId="0" xfId="3" applyNumberFormat="1" applyFont="1" applyFill="1" applyBorder="1" applyProtection="1">
      <protection locked="0"/>
    </xf>
    <xf numFmtId="166" fontId="28" fillId="0" borderId="0" xfId="3" applyNumberFormat="1" applyFont="1" applyFill="1" applyBorder="1" applyProtection="1">
      <protection locked="0"/>
    </xf>
    <xf numFmtId="166" fontId="10" fillId="0" borderId="0" xfId="3" applyNumberFormat="1" applyFill="1" applyBorder="1" applyAlignment="1" applyProtection="1">
      <alignment horizontal="center"/>
      <protection locked="0"/>
    </xf>
    <xf numFmtId="0" fontId="30" fillId="0" borderId="0" xfId="3" applyFont="1" applyFill="1" applyBorder="1" applyProtection="1">
      <protection locked="0"/>
    </xf>
    <xf numFmtId="1" fontId="10" fillId="0" borderId="0" xfId="3" applyNumberFormat="1" applyFill="1" applyBorder="1" applyProtection="1">
      <protection locked="0"/>
    </xf>
    <xf numFmtId="0" fontId="36" fillId="0" borderId="0" xfId="2" applyFont="1" applyBorder="1" applyAlignment="1" applyProtection="1">
      <alignment horizontal="left" vertical="center"/>
      <protection hidden="1"/>
    </xf>
    <xf numFmtId="166" fontId="4" fillId="2" borderId="2" xfId="0" applyNumberFormat="1" applyFont="1" applyFill="1" applyBorder="1" applyAlignment="1" applyProtection="1">
      <alignment horizontal="left" vertical="center" wrapText="1"/>
      <protection hidden="1"/>
    </xf>
    <xf numFmtId="0" fontId="8" fillId="3" borderId="3" xfId="0" applyFont="1" applyFill="1" applyBorder="1" applyAlignment="1" applyProtection="1">
      <alignment vertical="center" wrapText="1"/>
      <protection hidden="1"/>
    </xf>
    <xf numFmtId="0" fontId="7" fillId="3" borderId="3" xfId="0" applyFont="1" applyFill="1" applyBorder="1" applyAlignment="1" applyProtection="1">
      <alignment vertical="center" wrapText="1"/>
      <protection hidden="1"/>
    </xf>
    <xf numFmtId="0" fontId="7" fillId="3" borderId="3" xfId="0" applyFont="1" applyFill="1" applyBorder="1" applyAlignment="1" applyProtection="1">
      <alignment vertical="top" wrapText="1"/>
      <protection hidden="1"/>
    </xf>
    <xf numFmtId="0" fontId="7" fillId="3" borderId="28" xfId="0" applyFont="1" applyFill="1" applyBorder="1" applyAlignment="1" applyProtection="1">
      <alignment vertical="top" wrapText="1"/>
      <protection hidden="1"/>
    </xf>
    <xf numFmtId="166" fontId="4" fillId="0" borderId="0" xfId="0" applyNumberFormat="1" applyFont="1" applyFill="1" applyBorder="1" applyAlignment="1" applyProtection="1">
      <alignment horizontal="right"/>
    </xf>
    <xf numFmtId="166" fontId="3" fillId="0" borderId="0" xfId="0" applyNumberFormat="1" applyFont="1" applyFill="1" applyBorder="1" applyAlignment="1" applyProtection="1">
      <alignment horizontal="right"/>
    </xf>
    <xf numFmtId="166" fontId="3" fillId="0" borderId="17" xfId="0" applyNumberFormat="1" applyFont="1" applyFill="1" applyBorder="1" applyAlignment="1" applyProtection="1">
      <alignment horizontal="right"/>
    </xf>
    <xf numFmtId="166" fontId="18" fillId="2" borderId="2" xfId="0" applyNumberFormat="1" applyFont="1" applyFill="1" applyBorder="1" applyAlignment="1" applyProtection="1">
      <alignment horizontal="left" vertical="center" wrapText="1"/>
      <protection hidden="1"/>
    </xf>
    <xf numFmtId="0" fontId="7" fillId="3" borderId="3" xfId="0" applyFont="1" applyFill="1" applyBorder="1" applyAlignment="1" applyProtection="1">
      <alignment wrapText="1"/>
      <protection hidden="1"/>
    </xf>
    <xf numFmtId="0" fontId="8" fillId="0" borderId="3" xfId="0" applyFont="1" applyFill="1" applyBorder="1" applyAlignment="1" applyProtection="1">
      <alignment vertical="center" wrapText="1"/>
      <protection hidden="1"/>
    </xf>
    <xf numFmtId="0" fontId="7" fillId="0" borderId="3" xfId="0" applyFont="1" applyFill="1" applyBorder="1" applyAlignment="1" applyProtection="1">
      <alignment vertical="center" wrapText="1"/>
      <protection hidden="1"/>
    </xf>
    <xf numFmtId="0" fontId="39" fillId="3" borderId="3" xfId="0" applyFont="1" applyFill="1" applyBorder="1" applyAlignment="1" applyProtection="1">
      <alignment vertical="center" wrapText="1"/>
      <protection hidden="1"/>
    </xf>
    <xf numFmtId="166" fontId="4" fillId="0" borderId="0" xfId="0" applyNumberFormat="1" applyFont="1" applyFill="1" applyBorder="1" applyAlignment="1" applyProtection="1">
      <alignment horizontal="right" vertical="center" wrapText="1"/>
    </xf>
    <xf numFmtId="0" fontId="0" fillId="0" borderId="0" xfId="0" applyAlignment="1" applyProtection="1">
      <alignment horizontal="right"/>
    </xf>
    <xf numFmtId="166" fontId="0" fillId="0" borderId="0" xfId="0" applyNumberFormat="1"/>
    <xf numFmtId="166" fontId="0" fillId="0" borderId="0" xfId="0" applyNumberFormat="1" applyFill="1"/>
    <xf numFmtId="0" fontId="0" fillId="0" borderId="0" xfId="0" applyFill="1"/>
    <xf numFmtId="0" fontId="7" fillId="3" borderId="0" xfId="0" applyFont="1" applyFill="1" applyBorder="1" applyAlignment="1" applyProtection="1">
      <alignment vertical="top" wrapText="1"/>
      <protection hidden="1"/>
    </xf>
    <xf numFmtId="0" fontId="8" fillId="3" borderId="0" xfId="0" applyFont="1" applyFill="1" applyBorder="1" applyAlignment="1" applyProtection="1">
      <alignment vertical="top" wrapText="1"/>
      <protection hidden="1"/>
    </xf>
    <xf numFmtId="0" fontId="8" fillId="3" borderId="17" xfId="0" applyFont="1" applyFill="1" applyBorder="1" applyAlignment="1" applyProtection="1">
      <alignment vertical="top" wrapText="1"/>
      <protection hidden="1"/>
    </xf>
    <xf numFmtId="0" fontId="8" fillId="3" borderId="0" xfId="0" applyFont="1" applyFill="1" applyBorder="1" applyAlignment="1" applyProtection="1">
      <alignment wrapText="1"/>
      <protection hidden="1"/>
    </xf>
    <xf numFmtId="166" fontId="44" fillId="0" borderId="0" xfId="0" applyNumberFormat="1" applyFont="1" applyAlignment="1">
      <alignment horizontal="right" wrapText="1"/>
    </xf>
    <xf numFmtId="0" fontId="37" fillId="0" borderId="0" xfId="0" applyFont="1" applyAlignment="1">
      <alignment wrapText="1"/>
    </xf>
    <xf numFmtId="0" fontId="37" fillId="0" borderId="0" xfId="0" applyFont="1" applyAlignment="1">
      <alignment horizontal="left" wrapText="1"/>
    </xf>
    <xf numFmtId="166" fontId="4" fillId="0" borderId="0" xfId="6" applyNumberFormat="1" applyFont="1" applyFill="1" applyBorder="1" applyAlignment="1">
      <alignment horizontal="right" vertical="center" wrapText="1"/>
    </xf>
    <xf numFmtId="166" fontId="3" fillId="0" borderId="0" xfId="6" applyNumberFormat="1" applyFont="1" applyFill="1" applyBorder="1" applyAlignment="1">
      <alignment horizontal="right" vertical="center"/>
    </xf>
    <xf numFmtId="0" fontId="5" fillId="0" borderId="20" xfId="0" applyFont="1" applyFill="1" applyBorder="1" applyAlignment="1" applyProtection="1">
      <alignment horizontal="center" vertical="center" wrapText="1"/>
      <protection hidden="1"/>
    </xf>
    <xf numFmtId="0" fontId="5" fillId="0" borderId="19" xfId="0" applyFont="1" applyFill="1" applyBorder="1" applyAlignment="1" applyProtection="1">
      <alignment horizontal="center" vertical="center" wrapText="1"/>
      <protection hidden="1"/>
    </xf>
    <xf numFmtId="0" fontId="5" fillId="0" borderId="18" xfId="0" applyFont="1" applyFill="1" applyBorder="1" applyAlignment="1" applyProtection="1">
      <alignment horizontal="center" vertical="center" wrapText="1"/>
      <protection hidden="1"/>
    </xf>
    <xf numFmtId="0" fontId="5" fillId="2" borderId="20" xfId="0" applyFont="1" applyFill="1" applyBorder="1" applyAlignment="1" applyProtection="1">
      <alignment horizontal="center" vertical="center" wrapText="1"/>
      <protection hidden="1"/>
    </xf>
    <xf numFmtId="0" fontId="5" fillId="2" borderId="19" xfId="0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Fill="1" applyBorder="1" applyAlignment="1" applyProtection="1">
      <alignment horizontal="center"/>
      <protection locked="0"/>
    </xf>
    <xf numFmtId="0" fontId="34" fillId="2" borderId="4" xfId="0" applyFont="1" applyFill="1" applyBorder="1" applyAlignment="1" applyProtection="1">
      <alignment horizontal="center" vertical="center" wrapText="1"/>
      <protection hidden="1"/>
    </xf>
    <xf numFmtId="0" fontId="34" fillId="2" borderId="5" xfId="0" applyFont="1" applyFill="1" applyBorder="1" applyAlignment="1" applyProtection="1">
      <alignment horizontal="center" vertical="center" wrapText="1"/>
      <protection hidden="1"/>
    </xf>
    <xf numFmtId="0" fontId="5" fillId="2" borderId="15" xfId="0" applyFont="1" applyFill="1" applyBorder="1" applyAlignment="1" applyProtection="1">
      <alignment horizontal="center" vertical="center" wrapText="1"/>
      <protection hidden="1"/>
    </xf>
    <xf numFmtId="0" fontId="5" fillId="2" borderId="16" xfId="0" applyFont="1" applyFill="1" applyBorder="1" applyAlignment="1" applyProtection="1">
      <alignment horizontal="center" vertical="center" wrapText="1"/>
      <protection hidden="1"/>
    </xf>
  </cellXfs>
  <cellStyles count="8">
    <cellStyle name="Normal_SEI(feb17)" xfId="5"/>
    <cellStyle name="Гіперпосилання" xfId="2" builtinId="8"/>
    <cellStyle name="Звичайний" xfId="0" builtinId="0"/>
    <cellStyle name="Звичайний 2" xfId="7"/>
    <cellStyle name="Обычный 63" xfId="6"/>
    <cellStyle name="Обычный_Forec table IMF style 39" xfId="3"/>
    <cellStyle name="Обычный_OverAll Table 3" xfId="4"/>
    <cellStyle name="Фінансовий [0]" xfId="1" builtinId="6"/>
  </cellStyles>
  <dxfs count="0"/>
  <tableStyles count="0" defaultTableStyle="TableStyleMedium2" defaultPivotStyle="PivotStyleLight16"/>
  <colors>
    <mruColors>
      <color rgb="FFEBF1DE"/>
      <color rgb="FF000000"/>
      <color rgb="FFC4D79B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List" dx="16" fmlaLink="$A$1" fmlaRange="$A$3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0</xdr:row>
          <xdr:rowOff>0</xdr:rowOff>
        </xdr:from>
        <xdr:to>
          <xdr:col>0</xdr:col>
          <xdr:colOff>579120</xdr:colOff>
          <xdr:row>1</xdr:row>
          <xdr:rowOff>160020</xdr:rowOff>
        </xdr:to>
        <xdr:sp macro="" textlink="">
          <xdr:nvSpPr>
            <xdr:cNvPr id="5121" name="List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571500</xdr:colOff>
      <xdr:row>5</xdr:row>
      <xdr:rowOff>9525</xdr:rowOff>
    </xdr:from>
    <xdr:to>
      <xdr:col>7</xdr:col>
      <xdr:colOff>0</xdr:colOff>
      <xdr:row>20</xdr:row>
      <xdr:rowOff>247650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287780" y="1030605"/>
          <a:ext cx="7376160" cy="3674745"/>
          <a:chOff x="1152525" y="1019175"/>
          <a:chExt cx="7134225" cy="4200525"/>
        </a:xfrm>
      </xdr:grpSpPr>
      <xdr:cxnSp macro="">
        <xdr:nvCxnSpPr>
          <xdr:cNvPr id="3" name="Пряма зі стрілкою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 flipV="1">
            <a:off x="4695825" y="2200275"/>
            <a:ext cx="971550" cy="1381126"/>
          </a:xfrm>
          <a:prstGeom prst="straightConnector1">
            <a:avLst/>
          </a:prstGeom>
          <a:ln w="25400">
            <a:solidFill>
              <a:srgbClr val="005B2B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Пряма сполучна лінія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 flipH="1">
            <a:off x="1152525" y="1019175"/>
            <a:ext cx="19051" cy="2609850"/>
          </a:xfrm>
          <a:prstGeom prst="line">
            <a:avLst/>
          </a:prstGeom>
          <a:ln w="25400" cmpd="sng">
            <a:solidFill>
              <a:srgbClr val="005B2B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Пряма зі стрілкою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>
            <a:off x="1152525" y="3619500"/>
            <a:ext cx="1536894" cy="18323"/>
          </a:xfrm>
          <a:prstGeom prst="straightConnector1">
            <a:avLst/>
          </a:prstGeom>
          <a:ln w="25400">
            <a:solidFill>
              <a:srgbClr val="005B2B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Пряма зі стрілкою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>
            <a:off x="4695825" y="3600450"/>
            <a:ext cx="1009650" cy="352425"/>
          </a:xfrm>
          <a:prstGeom prst="straightConnector1">
            <a:avLst/>
          </a:prstGeom>
          <a:ln w="25400">
            <a:solidFill>
              <a:srgbClr val="005B2B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Пряма зі стрілкою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>
            <a:off x="4695825" y="3619500"/>
            <a:ext cx="990600" cy="1600200"/>
          </a:xfrm>
          <a:prstGeom prst="straightConnector1">
            <a:avLst/>
          </a:prstGeom>
          <a:ln w="25400">
            <a:solidFill>
              <a:srgbClr val="005B2B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Пряма зі стрілкою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 flipV="1">
            <a:off x="7315200" y="2257425"/>
            <a:ext cx="971550" cy="0"/>
          </a:xfrm>
          <a:prstGeom prst="straightConnector1">
            <a:avLst/>
          </a:prstGeom>
          <a:ln w="25400">
            <a:solidFill>
              <a:srgbClr val="005B2B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Пряма зі стрілкою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CxnSpPr/>
        </xdr:nvCxnSpPr>
        <xdr:spPr>
          <a:xfrm flipV="1">
            <a:off x="7305675" y="4019550"/>
            <a:ext cx="971550" cy="9525"/>
          </a:xfrm>
          <a:prstGeom prst="straightConnector1">
            <a:avLst/>
          </a:prstGeom>
          <a:ln w="25400">
            <a:solidFill>
              <a:srgbClr val="005B2B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Пряма зі стрілкою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 flipV="1">
            <a:off x="7315200" y="5191125"/>
            <a:ext cx="971550" cy="9525"/>
          </a:xfrm>
          <a:prstGeom prst="straightConnector1">
            <a:avLst/>
          </a:prstGeom>
          <a:ln w="25400">
            <a:solidFill>
              <a:srgbClr val="005B2B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Аркуш1">
    <tabColor theme="9" tint="-0.499984740745262"/>
  </sheetPr>
  <dimension ref="A1:W39"/>
  <sheetViews>
    <sheetView showGridLines="0" tabSelected="1" zoomScaleNormal="100" zoomScaleSheetLayoutView="95" workbookViewId="0"/>
  </sheetViews>
  <sheetFormatPr defaultColWidth="8" defaultRowHeight="13.2" x14ac:dyDescent="0.25"/>
  <cols>
    <col min="1" max="1" width="10.44140625" style="107" customWidth="1"/>
    <col min="2" max="2" width="22" style="11" customWidth="1"/>
    <col min="3" max="3" width="9.5546875" style="11" customWidth="1"/>
    <col min="4" max="4" width="30.44140625" style="11" customWidth="1"/>
    <col min="5" max="5" width="15.109375" style="11" customWidth="1"/>
    <col min="6" max="6" width="24.109375" style="11" customWidth="1"/>
    <col min="7" max="7" width="14.6640625" style="11" customWidth="1"/>
    <col min="8" max="8" width="6.109375" style="11" customWidth="1"/>
    <col min="9" max="9" width="19.88671875" style="11" customWidth="1"/>
    <col min="10" max="10" width="44.5546875" style="11" customWidth="1"/>
    <col min="11" max="11" width="6.88671875" style="96" customWidth="1"/>
    <col min="12" max="12" width="9.109375" style="96" customWidth="1"/>
    <col min="13" max="16" width="6.5546875" style="96" customWidth="1"/>
    <col min="17" max="17" width="7.6640625" style="96" customWidth="1"/>
    <col min="18" max="19" width="6.5546875" style="96" customWidth="1"/>
    <col min="20" max="21" width="6.109375" style="96" customWidth="1"/>
    <col min="22" max="23" width="8" style="96"/>
    <col min="24" max="16384" width="8" style="97"/>
  </cols>
  <sheetData>
    <row r="1" spans="1:23" ht="14.1" customHeight="1" x14ac:dyDescent="0.25">
      <c r="A1" s="95">
        <v>1</v>
      </c>
    </row>
    <row r="2" spans="1:23" s="101" customFormat="1" ht="14.1" customHeight="1" x14ac:dyDescent="0.3">
      <c r="A2" s="98"/>
      <c r="B2" s="12"/>
      <c r="C2" s="12"/>
      <c r="D2" s="13"/>
      <c r="E2" s="13"/>
      <c r="F2" s="13"/>
      <c r="G2" s="13"/>
      <c r="H2" s="13"/>
      <c r="I2" s="13"/>
      <c r="J2" s="13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100"/>
      <c r="W2" s="100"/>
    </row>
    <row r="3" spans="1:23" ht="21.6" thickBot="1" x14ac:dyDescent="0.45">
      <c r="A3" s="102" t="s">
        <v>40</v>
      </c>
      <c r="B3" s="14"/>
      <c r="C3" s="14"/>
      <c r="D3" s="14"/>
      <c r="E3" s="14"/>
      <c r="F3" s="14"/>
      <c r="G3" s="14"/>
    </row>
    <row r="4" spans="1:23" ht="15.75" customHeight="1" thickTop="1" x14ac:dyDescent="0.3">
      <c r="A4" s="102" t="s">
        <v>41</v>
      </c>
      <c r="B4" s="170" t="str">
        <f>IF(A1=1,"ЦІНИ","PRICES")</f>
        <v>ЦІНИ</v>
      </c>
      <c r="C4" s="15"/>
      <c r="D4" s="16"/>
      <c r="E4" s="17"/>
      <c r="F4" s="17"/>
      <c r="G4" s="17"/>
      <c r="H4" s="18" t="s">
        <v>39</v>
      </c>
      <c r="I4" s="19"/>
      <c r="J4" s="17"/>
      <c r="K4" s="103"/>
      <c r="L4" s="105"/>
      <c r="M4" s="169"/>
      <c r="N4" s="169"/>
      <c r="O4" s="169"/>
      <c r="P4" s="169"/>
      <c r="Q4" s="106"/>
      <c r="R4" s="169"/>
      <c r="S4" s="169"/>
      <c r="T4" s="169"/>
      <c r="U4" s="169"/>
    </row>
    <row r="5" spans="1:23" ht="15.75" customHeight="1" thickBot="1" x14ac:dyDescent="0.35">
      <c r="B5" s="171"/>
      <c r="C5" s="15"/>
      <c r="D5" s="16"/>
      <c r="E5" s="19"/>
      <c r="F5" s="20"/>
      <c r="G5" s="19"/>
      <c r="H5" s="18"/>
      <c r="I5" s="19"/>
      <c r="J5" s="19"/>
      <c r="K5" s="104"/>
      <c r="L5" s="105"/>
      <c r="M5" s="104"/>
      <c r="N5" s="104"/>
      <c r="O5" s="104"/>
      <c r="P5" s="104"/>
      <c r="Q5" s="106"/>
      <c r="R5" s="104"/>
      <c r="S5" s="104"/>
      <c r="T5" s="104"/>
      <c r="U5" s="104"/>
    </row>
    <row r="6" spans="1:23" ht="16.5" customHeight="1" thickTop="1" x14ac:dyDescent="0.3">
      <c r="B6" s="21"/>
      <c r="C6" s="22"/>
      <c r="D6" s="167" t="str">
        <f>IF(A1=1,"Індекс цін виробників промислової продукції (зміна показника)","Industrial Producer Price Indices (indicator change)")</f>
        <v>Індекс цін виробників промислової продукції (зміна показника)</v>
      </c>
      <c r="E6" s="23"/>
      <c r="F6" s="172" t="str">
        <f>IF(A1=1,"Місяць","Month")</f>
        <v>Місяць</v>
      </c>
      <c r="G6" s="24"/>
      <c r="H6" s="25">
        <v>1</v>
      </c>
      <c r="I6" s="26" t="str">
        <f>IF(A1=1,"ІЦВ_2003-2012 (до попереднього місяця, %)","PPI_2003-2012 (to the previous month, %)")</f>
        <v>ІЦВ_2003-2012 (до попереднього місяця, %)</v>
      </c>
      <c r="J6" s="27"/>
      <c r="K6" s="109"/>
      <c r="L6" s="108"/>
      <c r="M6" s="108"/>
      <c r="N6" s="109"/>
      <c r="O6" s="109"/>
      <c r="P6" s="109"/>
      <c r="Q6" s="109"/>
      <c r="R6" s="109"/>
      <c r="S6" s="110"/>
      <c r="T6" s="110"/>
      <c r="U6" s="110"/>
    </row>
    <row r="7" spans="1:23" s="117" customFormat="1" ht="22.5" customHeight="1" x14ac:dyDescent="0.3">
      <c r="A7" s="107"/>
      <c r="B7" s="28"/>
      <c r="C7" s="28"/>
      <c r="D7" s="168"/>
      <c r="E7" s="29"/>
      <c r="F7" s="172"/>
      <c r="G7" s="30"/>
      <c r="H7" s="31">
        <v>2</v>
      </c>
      <c r="I7" s="32" t="str">
        <f>IF(A1=1,"ІЦВ_2003-2012 (до грудня попереднього року, %)","PPI_2003-2012 (to December of the previous year, %)")</f>
        <v>ІЦВ_2003-2012 (до грудня попереднього року, %)</v>
      </c>
      <c r="J7" s="33"/>
      <c r="K7" s="111"/>
      <c r="L7" s="112"/>
      <c r="M7" s="113"/>
      <c r="N7" s="114"/>
      <c r="O7" s="114"/>
      <c r="P7" s="114"/>
      <c r="Q7" s="115"/>
      <c r="R7" s="114"/>
      <c r="S7" s="114"/>
      <c r="T7" s="114"/>
      <c r="U7" s="114"/>
      <c r="V7" s="116"/>
      <c r="W7" s="116"/>
    </row>
    <row r="8" spans="1:23" ht="16.5" customHeight="1" x14ac:dyDescent="0.3">
      <c r="B8" s="34"/>
      <c r="C8" s="34"/>
      <c r="D8" s="168"/>
      <c r="E8" s="29"/>
      <c r="F8" s="172"/>
      <c r="G8" s="30"/>
      <c r="H8" s="31">
        <v>3</v>
      </c>
      <c r="I8" s="35" t="str">
        <f>IF(A1=1,"ІЦВ_2007-2012 (до відповідного періоду попереднього року, %)","PPI_2007-2012 (to corresponding period of the previous year, %)")</f>
        <v>ІЦВ_2007-2012 (до відповідного періоду попереднього року, %)</v>
      </c>
      <c r="J8" s="33"/>
      <c r="K8" s="118"/>
      <c r="L8" s="112"/>
      <c r="M8" s="113"/>
      <c r="N8" s="119"/>
      <c r="O8" s="119"/>
      <c r="P8" s="119"/>
      <c r="Q8" s="115"/>
      <c r="R8" s="119"/>
      <c r="S8" s="119"/>
      <c r="T8" s="119"/>
      <c r="U8" s="119"/>
    </row>
    <row r="9" spans="1:23" ht="17.25" customHeight="1" x14ac:dyDescent="0.3">
      <c r="B9" s="34"/>
      <c r="C9" s="34"/>
      <c r="D9" s="168"/>
      <c r="E9" s="36"/>
      <c r="F9" s="172"/>
      <c r="G9" s="30"/>
      <c r="H9" s="31">
        <v>4</v>
      </c>
      <c r="I9" s="35" t="str">
        <f>IF(A1=1,"ІЦВ_2007-2012 (до відповідного місяця попереднього року, %)","PPI_2007-2012 (to corresponding month of the previous year, %)")</f>
        <v>ІЦВ_2007-2012 (до відповідного місяця попереднього року, %)</v>
      </c>
      <c r="J9" s="33"/>
      <c r="K9" s="118"/>
      <c r="L9" s="112"/>
      <c r="M9" s="113"/>
      <c r="N9" s="119"/>
      <c r="O9" s="119"/>
      <c r="P9" s="119"/>
      <c r="Q9" s="115"/>
      <c r="R9" s="119"/>
      <c r="S9" s="119"/>
      <c r="T9" s="119"/>
      <c r="U9" s="119"/>
    </row>
    <row r="10" spans="1:23" ht="18.75" customHeight="1" x14ac:dyDescent="0.3">
      <c r="B10" s="34"/>
      <c r="C10" s="34"/>
      <c r="D10" s="168"/>
      <c r="E10" s="29"/>
      <c r="F10" s="172"/>
      <c r="G10" s="30"/>
      <c r="H10" s="31">
        <v>5</v>
      </c>
      <c r="I10" s="35" t="str">
        <f>IF(A1=1,"ІЦВ_2013-2025 (до попереднього місяця, %)","PPI_2013-2025 (to the previous month, %)")</f>
        <v>ІЦВ_2013-2025 (до попереднього місяця, %)</v>
      </c>
      <c r="J10" s="33"/>
      <c r="K10" s="118"/>
      <c r="L10" s="112"/>
      <c r="M10" s="113"/>
      <c r="N10" s="119"/>
      <c r="O10" s="119"/>
      <c r="P10" s="119"/>
      <c r="Q10" s="115"/>
      <c r="R10" s="119"/>
      <c r="S10" s="119"/>
      <c r="T10" s="119"/>
      <c r="U10" s="119"/>
    </row>
    <row r="11" spans="1:23" ht="16.5" customHeight="1" x14ac:dyDescent="0.3">
      <c r="B11" s="34"/>
      <c r="C11" s="34"/>
      <c r="D11" s="168"/>
      <c r="E11" s="29"/>
      <c r="F11" s="172"/>
      <c r="G11" s="30"/>
      <c r="H11" s="31">
        <v>6</v>
      </c>
      <c r="I11" s="35" t="str">
        <f>IF(A1=1,"ІЦВ_2013-2025 (до грудня попереднього року, %)","PPI_2013-2025 (to December of the  previous year, %)")</f>
        <v>ІЦВ_2013-2025 (до грудня попереднього року, %)</v>
      </c>
      <c r="J11" s="33"/>
      <c r="K11" s="118"/>
      <c r="L11" s="112"/>
      <c r="M11" s="113"/>
      <c r="N11" s="119"/>
      <c r="O11" s="119"/>
      <c r="P11" s="119"/>
      <c r="Q11" s="115"/>
      <c r="R11" s="119"/>
      <c r="S11" s="119"/>
      <c r="T11" s="119"/>
      <c r="U11" s="119"/>
    </row>
    <row r="12" spans="1:23" ht="21.75" customHeight="1" x14ac:dyDescent="0.3">
      <c r="B12" s="34"/>
      <c r="C12" s="34"/>
      <c r="D12" s="168"/>
      <c r="E12" s="29"/>
      <c r="F12" s="172"/>
      <c r="G12" s="30"/>
      <c r="H12" s="31">
        <v>7</v>
      </c>
      <c r="I12" s="35" t="str">
        <f>IF(A1=1,"ІЦВ_2013-2025 (до відповідного періоду попереднього року, %)","PPI_2013-2025  (to corresponding period of the  previous year, %)")</f>
        <v>ІЦВ_2013-2025 (до відповідного періоду попереднього року, %)</v>
      </c>
      <c r="J12" s="33"/>
      <c r="K12" s="118"/>
      <c r="L12" s="112"/>
      <c r="M12" s="113"/>
      <c r="N12" s="119"/>
      <c r="O12" s="119"/>
      <c r="P12" s="119"/>
      <c r="Q12" s="115"/>
      <c r="R12" s="119"/>
      <c r="S12" s="119"/>
      <c r="T12" s="119"/>
      <c r="U12" s="119"/>
    </row>
    <row r="13" spans="1:23" ht="16.5" customHeight="1" thickBot="1" x14ac:dyDescent="0.35">
      <c r="B13" s="34"/>
      <c r="C13" s="34"/>
      <c r="D13" s="168"/>
      <c r="E13" s="36"/>
      <c r="F13" s="173"/>
      <c r="G13" s="30"/>
      <c r="H13" s="37">
        <v>8</v>
      </c>
      <c r="I13" s="38" t="str">
        <f>IF(A1=1,"ІЦВ_2013-2025 (до відповідного місяця попереднього року, %)","PPI_2013-2025 (to corresponding month of the previous year, %)")</f>
        <v>ІЦВ_2013-2025 (до відповідного місяця попереднього року, %)</v>
      </c>
      <c r="J13" s="38"/>
      <c r="K13" s="118"/>
      <c r="L13" s="120"/>
      <c r="M13" s="120"/>
      <c r="N13" s="119"/>
      <c r="O13" s="119"/>
      <c r="P13" s="119"/>
      <c r="Q13" s="115"/>
      <c r="R13" s="119"/>
      <c r="S13" s="119"/>
      <c r="T13" s="119"/>
      <c r="U13" s="119"/>
    </row>
    <row r="14" spans="1:23" ht="15.75" customHeight="1" thickTop="1" thickBot="1" x14ac:dyDescent="0.35">
      <c r="B14" s="34"/>
      <c r="C14" s="34"/>
      <c r="D14" s="168"/>
      <c r="E14" s="29"/>
      <c r="F14" s="39"/>
      <c r="G14" s="29"/>
      <c r="H14" s="40"/>
      <c r="I14" s="41"/>
      <c r="J14" s="40"/>
      <c r="K14" s="121"/>
      <c r="L14" s="115"/>
      <c r="M14" s="119"/>
      <c r="N14" s="119"/>
      <c r="O14" s="119"/>
      <c r="P14" s="119"/>
      <c r="Q14" s="115"/>
      <c r="R14" s="119"/>
      <c r="S14" s="119"/>
      <c r="T14" s="119"/>
      <c r="U14" s="119"/>
    </row>
    <row r="15" spans="1:23" s="117" customFormat="1" ht="20.25" customHeight="1" thickTop="1" x14ac:dyDescent="0.3">
      <c r="A15" s="107"/>
      <c r="B15" s="42"/>
      <c r="C15" s="42"/>
      <c r="D15" s="168"/>
      <c r="E15" s="43"/>
      <c r="F15" s="164" t="str">
        <f>IF(A1=1,"Квартал","Quarter")</f>
        <v>Квартал</v>
      </c>
      <c r="G15" s="43"/>
      <c r="H15" s="44">
        <v>1</v>
      </c>
      <c r="I15" s="45" t="str">
        <f>IF(A1=1,"ІЦВ_2007-2012 (до попереднього кварталу, %)","PPI_2007-2012 (to the previous quarter, %)")</f>
        <v>ІЦВ_2007-2012 (до попереднього кварталу, %)</v>
      </c>
      <c r="J15" s="46"/>
      <c r="K15" s="122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16"/>
      <c r="W15" s="116"/>
    </row>
    <row r="16" spans="1:23" s="117" customFormat="1" ht="18" customHeight="1" x14ac:dyDescent="0.3">
      <c r="A16" s="107"/>
      <c r="B16" s="42"/>
      <c r="C16" s="42"/>
      <c r="D16" s="168"/>
      <c r="E16" s="43"/>
      <c r="F16" s="165"/>
      <c r="G16" s="43"/>
      <c r="H16" s="47">
        <v>2</v>
      </c>
      <c r="I16" s="48" t="str">
        <f>IF(A1=1,"ІЦВ_2007-2012 (до відповідного  кварталу попереднього року, %)","PPI_2007-2012 (to  corresponding quater of the previous year, %)")</f>
        <v>ІЦВ_2007-2012 (до відповідного  кварталу попереднього року, %)</v>
      </c>
      <c r="J16" s="49"/>
      <c r="K16" s="122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16"/>
      <c r="W16" s="116"/>
    </row>
    <row r="17" spans="1:23" s="117" customFormat="1" ht="18.75" customHeight="1" x14ac:dyDescent="0.3">
      <c r="A17" s="107"/>
      <c r="B17" s="42"/>
      <c r="C17" s="42"/>
      <c r="D17" s="168"/>
      <c r="E17" s="43"/>
      <c r="F17" s="165"/>
      <c r="G17" s="43"/>
      <c r="H17" s="47">
        <v>3</v>
      </c>
      <c r="I17" s="48" t="str">
        <f>IF(A1=1,"ІЦВ_2013-2025 (до попереднього кварталу, %)","PPI_2013-2025 (to the previous quarter, %)")</f>
        <v>ІЦВ_2013-2025 (до попереднього кварталу, %)</v>
      </c>
      <c r="J17" s="49"/>
      <c r="K17" s="122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16"/>
      <c r="W17" s="116"/>
    </row>
    <row r="18" spans="1:23" s="117" customFormat="1" ht="19.5" customHeight="1" thickBot="1" x14ac:dyDescent="0.35">
      <c r="A18" s="107"/>
      <c r="B18" s="42"/>
      <c r="C18" s="42"/>
      <c r="D18" s="168"/>
      <c r="E18" s="43"/>
      <c r="F18" s="166"/>
      <c r="G18" s="43"/>
      <c r="H18" s="50">
        <v>4</v>
      </c>
      <c r="I18" s="51" t="str">
        <f>IF(A1=1,"ІЦВ_2013-2025  (до відповідного кварталу попереднього року, %)","PPI_2013-2025 (to  corresponding quater of the previous year, %)")</f>
        <v>ІЦВ_2013-2025  (до відповідного кварталу попереднього року, %)</v>
      </c>
      <c r="J18" s="52"/>
      <c r="K18" s="122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16"/>
      <c r="W18" s="116"/>
    </row>
    <row r="19" spans="1:23" s="117" customFormat="1" ht="18.600000000000001" thickTop="1" thickBot="1" x14ac:dyDescent="0.35">
      <c r="A19" s="107"/>
      <c r="B19" s="42"/>
      <c r="C19" s="42"/>
      <c r="D19" s="168"/>
      <c r="E19" s="43"/>
      <c r="F19" s="53"/>
      <c r="G19" s="43"/>
      <c r="H19" s="54"/>
      <c r="I19" s="55"/>
      <c r="J19" s="56"/>
      <c r="K19" s="122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16"/>
      <c r="W19" s="116"/>
    </row>
    <row r="20" spans="1:23" s="117" customFormat="1" ht="17.25" customHeight="1" thickTop="1" x14ac:dyDescent="0.3">
      <c r="A20" s="107"/>
      <c r="B20" s="42"/>
      <c r="C20" s="42"/>
      <c r="D20" s="168"/>
      <c r="E20" s="43"/>
      <c r="F20" s="164" t="str">
        <f>IF(A1=1,"Рік","Year")</f>
        <v>Рік</v>
      </c>
      <c r="G20" s="57"/>
      <c r="H20" s="58">
        <v>1</v>
      </c>
      <c r="I20" s="59" t="str">
        <f>IF(A1=1,"ІЦВ_2002-2012 (грудень до грудня попереднього року,%)","PPI_2002-2012 ( December to December of the previous year, %)")</f>
        <v>ІЦВ_2002-2012 (грудень до грудня попереднього року,%)</v>
      </c>
      <c r="J20" s="60"/>
      <c r="K20" s="122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16"/>
      <c r="W20" s="116"/>
    </row>
    <row r="21" spans="1:23" s="117" customFormat="1" ht="20.25" customHeight="1" x14ac:dyDescent="0.3">
      <c r="A21" s="107"/>
      <c r="B21" s="61"/>
      <c r="C21" s="61"/>
      <c r="D21" s="168"/>
      <c r="E21" s="43"/>
      <c r="F21" s="165"/>
      <c r="G21" s="43"/>
      <c r="H21" s="62">
        <v>2</v>
      </c>
      <c r="I21" s="63" t="str">
        <f>IF(A1=1,"ІЦВ_2003-2012 (грудень до грудня попереднього року,%)"," PPI_ 2003-2012 ( December to December of the previous year, %) ")</f>
        <v>ІЦВ_2003-2012 (грудень до грудня попереднього року,%)</v>
      </c>
      <c r="J21" s="49"/>
      <c r="K21" s="122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16"/>
      <c r="W21" s="116"/>
    </row>
    <row r="22" spans="1:23" s="130" customFormat="1" ht="18.75" customHeight="1" x14ac:dyDescent="0.3">
      <c r="A22" s="107"/>
      <c r="B22" s="61"/>
      <c r="C22" s="61"/>
      <c r="D22" s="168"/>
      <c r="E22" s="64"/>
      <c r="F22" s="165"/>
      <c r="G22" s="65"/>
      <c r="H22" s="66">
        <v>3</v>
      </c>
      <c r="I22" s="63" t="str">
        <f>IF(A1=1,"ІЦВ_2013-2025 (рік до  попереднього року, %)"," PPI_ 2013-2025 (Year to  the previous Year, %) ")</f>
        <v>ІЦВ_2013-2025 (рік до  попереднього року, %)</v>
      </c>
      <c r="J22" s="57"/>
      <c r="K22" s="124"/>
      <c r="L22" s="125"/>
      <c r="M22" s="126"/>
      <c r="N22" s="126"/>
      <c r="O22" s="126"/>
      <c r="P22" s="126"/>
      <c r="Q22" s="127"/>
      <c r="R22" s="128"/>
      <c r="S22" s="128"/>
      <c r="T22" s="128"/>
      <c r="U22" s="128"/>
      <c r="V22" s="129"/>
      <c r="W22" s="129"/>
    </row>
    <row r="23" spans="1:23" s="130" customFormat="1" ht="18.75" customHeight="1" thickBot="1" x14ac:dyDescent="0.35">
      <c r="A23" s="107"/>
      <c r="B23" s="67"/>
      <c r="C23" s="67"/>
      <c r="D23" s="168"/>
      <c r="E23" s="64"/>
      <c r="F23" s="166"/>
      <c r="G23" s="64"/>
      <c r="H23" s="68">
        <v>4</v>
      </c>
      <c r="I23" s="69" t="str">
        <f>IF(A1=1,"ІЦВ_2013-2025 (рік до  попереднього року, %)"," PPI_ 2013-2025 (Year to  the previous Year, %) ")</f>
        <v>ІЦВ_2013-2025 (рік до  попереднього року, %)</v>
      </c>
      <c r="J23" s="70"/>
      <c r="K23" s="124"/>
      <c r="L23" s="125"/>
      <c r="M23" s="126"/>
      <c r="N23" s="126"/>
      <c r="O23" s="126"/>
      <c r="P23" s="126"/>
      <c r="Q23" s="127"/>
      <c r="R23" s="128"/>
      <c r="S23" s="128"/>
      <c r="T23" s="128"/>
      <c r="U23" s="128"/>
      <c r="V23" s="129"/>
      <c r="W23" s="129"/>
    </row>
    <row r="24" spans="1:23" ht="16.2" thickTop="1" x14ac:dyDescent="0.3">
      <c r="B24" s="42"/>
      <c r="C24" s="42"/>
      <c r="D24" s="71"/>
      <c r="E24" s="72"/>
      <c r="F24" s="72"/>
      <c r="G24" s="72"/>
      <c r="H24" s="73"/>
      <c r="I24" s="74"/>
      <c r="J24" s="74"/>
      <c r="K24" s="132"/>
      <c r="L24" s="131"/>
      <c r="M24" s="132"/>
      <c r="N24" s="132"/>
      <c r="O24" s="132"/>
      <c r="P24" s="132"/>
      <c r="Q24" s="131"/>
      <c r="R24" s="132"/>
      <c r="S24" s="132"/>
      <c r="T24" s="132"/>
      <c r="U24" s="132"/>
    </row>
    <row r="25" spans="1:23" ht="15.6" x14ac:dyDescent="0.3">
      <c r="B25" s="75"/>
      <c r="C25" s="75"/>
    </row>
    <row r="26" spans="1:23" ht="15.6" x14ac:dyDescent="0.3">
      <c r="B26" s="76"/>
      <c r="C26" s="76"/>
      <c r="Q26" s="133"/>
      <c r="R26" s="133"/>
      <c r="S26" s="133"/>
      <c r="T26" s="133"/>
      <c r="U26" s="133"/>
    </row>
    <row r="27" spans="1:23" ht="15.6" x14ac:dyDescent="0.3">
      <c r="B27" s="76"/>
      <c r="C27" s="76"/>
    </row>
    <row r="28" spans="1:23" ht="15.6" x14ac:dyDescent="0.3">
      <c r="B28" s="77"/>
      <c r="C28" s="77"/>
      <c r="Q28" s="133"/>
      <c r="R28" s="133"/>
      <c r="S28" s="133"/>
      <c r="T28" s="133"/>
      <c r="U28" s="133"/>
    </row>
    <row r="29" spans="1:23" ht="15.6" x14ac:dyDescent="0.3">
      <c r="B29" s="78"/>
      <c r="C29" s="78"/>
    </row>
    <row r="30" spans="1:23" ht="15.6" x14ac:dyDescent="0.3">
      <c r="B30" s="78"/>
      <c r="C30" s="78"/>
    </row>
    <row r="31" spans="1:23" ht="15.6" x14ac:dyDescent="0.3">
      <c r="B31" s="79"/>
      <c r="C31" s="79"/>
    </row>
    <row r="32" spans="1:23" ht="15.6" x14ac:dyDescent="0.3">
      <c r="B32" s="80"/>
      <c r="C32" s="80"/>
      <c r="D32" s="81"/>
      <c r="E32" s="81"/>
      <c r="F32" s="81"/>
      <c r="G32" s="81"/>
      <c r="H32" s="81"/>
      <c r="I32" s="81"/>
      <c r="J32" s="81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W32" s="135"/>
    </row>
    <row r="33" spans="2:21" ht="15.6" x14ac:dyDescent="0.3">
      <c r="B33" s="80"/>
      <c r="C33" s="80"/>
      <c r="D33" s="81"/>
      <c r="E33" s="81"/>
      <c r="F33" s="81"/>
      <c r="G33" s="81"/>
      <c r="H33" s="81"/>
      <c r="I33" s="81"/>
      <c r="J33" s="81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</row>
    <row r="34" spans="2:21" ht="15.6" x14ac:dyDescent="0.3">
      <c r="B34" s="80"/>
      <c r="C34" s="80"/>
      <c r="D34" s="81"/>
      <c r="E34" s="81"/>
      <c r="F34" s="81"/>
      <c r="G34" s="81"/>
      <c r="H34" s="81"/>
      <c r="I34" s="81"/>
      <c r="J34" s="81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</row>
    <row r="35" spans="2:21" ht="15.6" x14ac:dyDescent="0.3">
      <c r="B35" s="77"/>
      <c r="C35" s="77"/>
    </row>
    <row r="36" spans="2:21" ht="15.6" x14ac:dyDescent="0.3">
      <c r="B36" s="82"/>
      <c r="C36" s="82"/>
    </row>
    <row r="37" spans="2:21" ht="15.6" x14ac:dyDescent="0.3">
      <c r="B37" s="82"/>
      <c r="C37" s="82"/>
    </row>
    <row r="38" spans="2:21" ht="15.75" customHeight="1" x14ac:dyDescent="0.3">
      <c r="B38" s="82"/>
      <c r="C38" s="82"/>
    </row>
    <row r="39" spans="2:21" x14ac:dyDescent="0.25">
      <c r="B39" s="83"/>
      <c r="C39" s="83"/>
    </row>
  </sheetData>
  <mergeCells count="7">
    <mergeCell ref="F20:F23"/>
    <mergeCell ref="D6:D23"/>
    <mergeCell ref="R4:U4"/>
    <mergeCell ref="B4:B5"/>
    <mergeCell ref="M4:P4"/>
    <mergeCell ref="F6:F13"/>
    <mergeCell ref="F15:F18"/>
  </mergeCells>
  <hyperlinks>
    <hyperlink ref="H6" location="'1'!A1" display="'1'!A1"/>
    <hyperlink ref="H7" location="'2'!A1" display="2"/>
    <hyperlink ref="H8" location="'3'!A1" display="'3'!A1"/>
    <hyperlink ref="H9" location="'4'!A1" display="'4'!A1"/>
    <hyperlink ref="H10" location="'5'!A1" display="5"/>
    <hyperlink ref="H11" location="'6'!A1" display="6"/>
    <hyperlink ref="H12" location="'7'!A1" display="7"/>
    <hyperlink ref="H13" location="'8'!A1" display="8"/>
  </hyperlinks>
  <pageMargins left="0.7" right="0.7" top="0.75" bottom="0.75" header="0.3" footer="0.3"/>
  <pageSetup paperSize="9" scale="45" orientation="portrait" horizontalDpi="4294967294" verticalDpi="0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List Box 1">
              <controlPr defaultSize="0" autoLine="0" autoPict="0">
                <anchor moveWithCells="1">
                  <from>
                    <xdr:col>0</xdr:col>
                    <xdr:colOff>7620</xdr:colOff>
                    <xdr:row>0</xdr:row>
                    <xdr:rowOff>0</xdr:rowOff>
                  </from>
                  <to>
                    <xdr:col>0</xdr:col>
                    <xdr:colOff>579120</xdr:colOff>
                    <xdr:row>1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">
    <tabColor theme="9" tint="0.39997558519241921"/>
  </sheetPr>
  <dimension ref="A1:DQ27"/>
  <sheetViews>
    <sheetView showGridLines="0" workbookViewId="0">
      <pane xSplit="1" ySplit="2" topLeftCell="CT7" activePane="bottomRight" state="frozen"/>
      <selection pane="topRight" activeCell="B1" sqref="B1"/>
      <selection pane="bottomLeft" activeCell="A3" sqref="A3"/>
      <selection pane="bottomRight"/>
    </sheetView>
  </sheetViews>
  <sheetFormatPr defaultRowHeight="14.4" x14ac:dyDescent="0.3"/>
  <cols>
    <col min="1" max="1" width="45.6640625" customWidth="1"/>
    <col min="2" max="49" width="10.6640625" customWidth="1"/>
  </cols>
  <sheetData>
    <row r="1" spans="1:121" x14ac:dyDescent="0.3">
      <c r="A1" s="136" t="str">
        <f>IF('0'!A1=1,"до змісту","to title")</f>
        <v>до змісту</v>
      </c>
    </row>
    <row r="2" spans="1:121" ht="47.25" customHeight="1" x14ac:dyDescent="0.3">
      <c r="A2" s="137" t="str">
        <f>IF('0'!A1=1,"Індекси цін виробників промислової продукції за 2003-2012 роки  (до попереднього місяця,%)*","Industrial Producer Price Indices 2003-2012  (to the previous month, %)*")</f>
        <v>Індекси цін виробників промислової продукції за 2003-2012 роки  (до попереднього місяця,%)*</v>
      </c>
      <c r="B2" s="8">
        <v>37622</v>
      </c>
      <c r="C2" s="8">
        <v>37653</v>
      </c>
      <c r="D2" s="8">
        <v>37681</v>
      </c>
      <c r="E2" s="8">
        <v>37712</v>
      </c>
      <c r="F2" s="8">
        <v>37742</v>
      </c>
      <c r="G2" s="8">
        <v>37773</v>
      </c>
      <c r="H2" s="8">
        <v>37803</v>
      </c>
      <c r="I2" s="8">
        <v>37834</v>
      </c>
      <c r="J2" s="8">
        <v>37865</v>
      </c>
      <c r="K2" s="8">
        <v>37895</v>
      </c>
      <c r="L2" s="8">
        <v>37926</v>
      </c>
      <c r="M2" s="8">
        <v>37956</v>
      </c>
      <c r="N2" s="8">
        <v>37987</v>
      </c>
      <c r="O2" s="8">
        <v>38018</v>
      </c>
      <c r="P2" s="8">
        <v>38047</v>
      </c>
      <c r="Q2" s="8">
        <v>38078</v>
      </c>
      <c r="R2" s="8">
        <v>38108</v>
      </c>
      <c r="S2" s="8">
        <v>38139</v>
      </c>
      <c r="T2" s="8">
        <v>38169</v>
      </c>
      <c r="U2" s="8">
        <v>38200</v>
      </c>
      <c r="V2" s="8">
        <v>38231</v>
      </c>
      <c r="W2" s="8">
        <v>38261</v>
      </c>
      <c r="X2" s="8">
        <v>38292</v>
      </c>
      <c r="Y2" s="8">
        <v>38322</v>
      </c>
      <c r="Z2" s="8">
        <v>38353</v>
      </c>
      <c r="AA2" s="8">
        <v>38384</v>
      </c>
      <c r="AB2" s="8">
        <v>38412</v>
      </c>
      <c r="AC2" s="8">
        <v>38443</v>
      </c>
      <c r="AD2" s="8">
        <v>38473</v>
      </c>
      <c r="AE2" s="8">
        <v>38504</v>
      </c>
      <c r="AF2" s="8">
        <v>38534</v>
      </c>
      <c r="AG2" s="8">
        <v>38565</v>
      </c>
      <c r="AH2" s="8">
        <v>38596</v>
      </c>
      <c r="AI2" s="8">
        <v>38626</v>
      </c>
      <c r="AJ2" s="8">
        <v>38657</v>
      </c>
      <c r="AK2" s="8">
        <v>38687</v>
      </c>
      <c r="AL2" s="8">
        <v>38718</v>
      </c>
      <c r="AM2" s="8">
        <v>38749</v>
      </c>
      <c r="AN2" s="8">
        <v>38777</v>
      </c>
      <c r="AO2" s="8">
        <v>38808</v>
      </c>
      <c r="AP2" s="8">
        <v>38838</v>
      </c>
      <c r="AQ2" s="8">
        <v>38869</v>
      </c>
      <c r="AR2" s="8">
        <v>38899</v>
      </c>
      <c r="AS2" s="8">
        <v>38930</v>
      </c>
      <c r="AT2" s="8">
        <v>38961</v>
      </c>
      <c r="AU2" s="8">
        <v>38991</v>
      </c>
      <c r="AV2" s="8">
        <v>39022</v>
      </c>
      <c r="AW2" s="8">
        <v>39052</v>
      </c>
      <c r="AX2" s="8">
        <v>39083</v>
      </c>
      <c r="AY2" s="8">
        <v>39114</v>
      </c>
      <c r="AZ2" s="8">
        <v>39142</v>
      </c>
      <c r="BA2" s="8">
        <v>39173</v>
      </c>
      <c r="BB2" s="8">
        <v>39203</v>
      </c>
      <c r="BC2" s="8">
        <v>39234</v>
      </c>
      <c r="BD2" s="8">
        <v>39264</v>
      </c>
      <c r="BE2" s="8">
        <v>39295</v>
      </c>
      <c r="BF2" s="8">
        <v>39326</v>
      </c>
      <c r="BG2" s="8">
        <v>39356</v>
      </c>
      <c r="BH2" s="8">
        <v>39387</v>
      </c>
      <c r="BI2" s="8">
        <v>39417</v>
      </c>
      <c r="BJ2" s="8">
        <v>39448</v>
      </c>
      <c r="BK2" s="8">
        <v>39479</v>
      </c>
      <c r="BL2" s="8">
        <v>39508</v>
      </c>
      <c r="BM2" s="8">
        <v>39539</v>
      </c>
      <c r="BN2" s="8">
        <v>39569</v>
      </c>
      <c r="BO2" s="8">
        <v>39600</v>
      </c>
      <c r="BP2" s="8">
        <v>39630</v>
      </c>
      <c r="BQ2" s="8">
        <v>39661</v>
      </c>
      <c r="BR2" s="8">
        <v>39692</v>
      </c>
      <c r="BS2" s="8">
        <v>39722</v>
      </c>
      <c r="BT2" s="8">
        <v>39753</v>
      </c>
      <c r="BU2" s="8">
        <v>39783</v>
      </c>
      <c r="BV2" s="8">
        <v>39814</v>
      </c>
      <c r="BW2" s="8">
        <v>39845</v>
      </c>
      <c r="BX2" s="8">
        <v>39873</v>
      </c>
      <c r="BY2" s="8">
        <v>39904</v>
      </c>
      <c r="BZ2" s="8">
        <v>39934</v>
      </c>
      <c r="CA2" s="8">
        <v>39965</v>
      </c>
      <c r="CB2" s="8">
        <v>39995</v>
      </c>
      <c r="CC2" s="8">
        <v>40026</v>
      </c>
      <c r="CD2" s="8">
        <v>40057</v>
      </c>
      <c r="CE2" s="8">
        <v>40087</v>
      </c>
      <c r="CF2" s="8">
        <v>40118</v>
      </c>
      <c r="CG2" s="8">
        <v>40148</v>
      </c>
      <c r="CH2" s="8">
        <v>40179</v>
      </c>
      <c r="CI2" s="8">
        <v>40210</v>
      </c>
      <c r="CJ2" s="8">
        <v>40238</v>
      </c>
      <c r="CK2" s="8">
        <v>40269</v>
      </c>
      <c r="CL2" s="8">
        <v>40299</v>
      </c>
      <c r="CM2" s="8">
        <v>40330</v>
      </c>
      <c r="CN2" s="8">
        <v>40360</v>
      </c>
      <c r="CO2" s="8">
        <v>40391</v>
      </c>
      <c r="CP2" s="8">
        <v>40422</v>
      </c>
      <c r="CQ2" s="8">
        <v>40452</v>
      </c>
      <c r="CR2" s="8">
        <v>40483</v>
      </c>
      <c r="CS2" s="8">
        <v>40513</v>
      </c>
      <c r="CT2" s="8">
        <v>40544</v>
      </c>
      <c r="CU2" s="8">
        <v>40575</v>
      </c>
      <c r="CV2" s="8">
        <v>40603</v>
      </c>
      <c r="CW2" s="8">
        <v>40634</v>
      </c>
      <c r="CX2" s="8">
        <v>40664</v>
      </c>
      <c r="CY2" s="8">
        <v>40695</v>
      </c>
      <c r="CZ2" s="8">
        <v>40725</v>
      </c>
      <c r="DA2" s="8">
        <v>40756</v>
      </c>
      <c r="DB2" s="8">
        <v>40787</v>
      </c>
      <c r="DC2" s="8">
        <v>40817</v>
      </c>
      <c r="DD2" s="8">
        <v>40848</v>
      </c>
      <c r="DE2" s="8">
        <v>40878</v>
      </c>
      <c r="DF2" s="8">
        <v>40909</v>
      </c>
      <c r="DG2" s="8">
        <v>40940</v>
      </c>
      <c r="DH2" s="8">
        <v>40969</v>
      </c>
      <c r="DI2" s="8">
        <v>41000</v>
      </c>
      <c r="DJ2" s="8">
        <v>41030</v>
      </c>
      <c r="DK2" s="8">
        <v>41061</v>
      </c>
      <c r="DL2" s="8">
        <v>41091</v>
      </c>
      <c r="DM2" s="8">
        <v>41122</v>
      </c>
      <c r="DN2" s="8">
        <v>41153</v>
      </c>
      <c r="DO2" s="8">
        <v>41183</v>
      </c>
      <c r="DP2" s="8">
        <v>41214</v>
      </c>
      <c r="DQ2" s="8">
        <v>41244</v>
      </c>
    </row>
    <row r="3" spans="1:121" ht="15.6" x14ac:dyDescent="0.3">
      <c r="A3" s="138" t="str">
        <f>IF('0'!A1=1,"Промисловість","Industry")</f>
        <v>Промисловість</v>
      </c>
      <c r="B3" s="142">
        <v>0.5</v>
      </c>
      <c r="C3" s="142">
        <v>0.70000000000000284</v>
      </c>
      <c r="D3" s="142">
        <v>2.0999999999999943</v>
      </c>
      <c r="E3" s="142">
        <v>0.29999999999999716</v>
      </c>
      <c r="F3" s="142">
        <v>0.29999999999999716</v>
      </c>
      <c r="G3" s="142">
        <v>0</v>
      </c>
      <c r="H3" s="142">
        <v>1</v>
      </c>
      <c r="I3" s="142">
        <v>1</v>
      </c>
      <c r="J3" s="142">
        <v>0.90000000000000568</v>
      </c>
      <c r="K3" s="142">
        <v>0.70000000000000284</v>
      </c>
      <c r="L3" s="142">
        <v>1.5</v>
      </c>
      <c r="M3" s="142">
        <v>1.7000000000000028</v>
      </c>
      <c r="N3" s="142">
        <v>1.5999999999999943</v>
      </c>
      <c r="O3" s="142">
        <v>2.9000000000000057</v>
      </c>
      <c r="P3" s="142">
        <v>2.2000000000000028</v>
      </c>
      <c r="Q3" s="142">
        <v>3.2999999999999972</v>
      </c>
      <c r="R3" s="142">
        <v>2.0999999999999943</v>
      </c>
      <c r="S3" s="142">
        <v>1.5</v>
      </c>
      <c r="T3" s="142">
        <v>9.9999999999994316E-2</v>
      </c>
      <c r="U3" s="142">
        <v>1.5999999999999943</v>
      </c>
      <c r="V3" s="142">
        <v>1.9000000000000057</v>
      </c>
      <c r="W3" s="142">
        <v>1.5999999999999943</v>
      </c>
      <c r="X3" s="142">
        <v>2.2000000000000028</v>
      </c>
      <c r="Y3" s="142">
        <v>1</v>
      </c>
      <c r="Z3" s="142">
        <v>0.20000000000000284</v>
      </c>
      <c r="AA3" s="142">
        <v>2.7000000000000028</v>
      </c>
      <c r="AB3" s="142">
        <v>1.9000000000000057</v>
      </c>
      <c r="AC3" s="142">
        <v>2.5</v>
      </c>
      <c r="AD3" s="142">
        <v>1.5999999999999943</v>
      </c>
      <c r="AE3" s="142">
        <v>-0.79999999999999716</v>
      </c>
      <c r="AF3" s="142">
        <v>-1.5999999999999943</v>
      </c>
      <c r="AG3" s="142">
        <v>0.70000000000000284</v>
      </c>
      <c r="AH3" s="142">
        <v>1.9000000000000057</v>
      </c>
      <c r="AI3" s="142">
        <v>0</v>
      </c>
      <c r="AJ3" s="142">
        <v>-9.9999999999994316E-2</v>
      </c>
      <c r="AK3" s="142">
        <v>0.29999999999999716</v>
      </c>
      <c r="AL3" s="142">
        <v>1.2000000000000028</v>
      </c>
      <c r="AM3" s="142">
        <v>0.29999999999999716</v>
      </c>
      <c r="AN3" s="142">
        <v>0.40000000000000568</v>
      </c>
      <c r="AO3" s="142">
        <v>1.4000000000000057</v>
      </c>
      <c r="AP3" s="142">
        <v>1</v>
      </c>
      <c r="AQ3" s="142">
        <v>0.70000000000000284</v>
      </c>
      <c r="AR3" s="142">
        <v>1.2000000000000028</v>
      </c>
      <c r="AS3" s="142">
        <v>2.0999999999999943</v>
      </c>
      <c r="AT3" s="142">
        <v>1.7000000000000028</v>
      </c>
      <c r="AU3" s="142">
        <v>2.2000000000000028</v>
      </c>
      <c r="AV3" s="142">
        <v>0.70000000000000284</v>
      </c>
      <c r="AW3" s="142">
        <v>0.5</v>
      </c>
      <c r="AX3" s="142">
        <v>2.2999999999999972</v>
      </c>
      <c r="AY3" s="142">
        <v>1.0999999999999943</v>
      </c>
      <c r="AZ3" s="142">
        <v>1.5999999999999943</v>
      </c>
      <c r="BA3" s="142">
        <v>2.0999999999999943</v>
      </c>
      <c r="BB3" s="142">
        <v>2.2999999999999972</v>
      </c>
      <c r="BC3" s="142">
        <v>1.0999999999999943</v>
      </c>
      <c r="BD3" s="142">
        <v>1.7000000000000028</v>
      </c>
      <c r="BE3" s="142">
        <v>1.4000000000000057</v>
      </c>
      <c r="BF3" s="142">
        <v>1.0999999999999943</v>
      </c>
      <c r="BG3" s="142">
        <v>2.2000000000000028</v>
      </c>
      <c r="BH3" s="142">
        <v>1</v>
      </c>
      <c r="BI3" s="142">
        <v>3.2000000000000028</v>
      </c>
      <c r="BJ3" s="142">
        <v>2.2999999999999972</v>
      </c>
      <c r="BK3" s="142">
        <v>3</v>
      </c>
      <c r="BL3" s="142">
        <v>6.5999999999999943</v>
      </c>
      <c r="BM3" s="142">
        <v>6.5999999999999943</v>
      </c>
      <c r="BN3" s="142">
        <v>3.7000000000000028</v>
      </c>
      <c r="BO3" s="142">
        <v>4.2000000000000028</v>
      </c>
      <c r="BP3" s="142">
        <v>3.5999999999999943</v>
      </c>
      <c r="BQ3" s="142">
        <v>1.7999999999999972</v>
      </c>
      <c r="BR3" s="142">
        <v>-1.7999999999999972</v>
      </c>
      <c r="BS3" s="142">
        <v>-1.4000000000000057</v>
      </c>
      <c r="BT3" s="142">
        <v>-6.5</v>
      </c>
      <c r="BU3" s="142">
        <v>-0.40000000000000568</v>
      </c>
      <c r="BV3" s="142">
        <v>0.20000000000000284</v>
      </c>
      <c r="BW3" s="142">
        <v>1.7999999999999972</v>
      </c>
      <c r="BX3" s="142">
        <v>1.0999999999999943</v>
      </c>
      <c r="BY3" s="142">
        <v>0.40000000000000568</v>
      </c>
      <c r="BZ3" s="142">
        <v>-0.70000000000000284</v>
      </c>
      <c r="CA3" s="142">
        <v>1.4000000000000057</v>
      </c>
      <c r="CB3" s="142">
        <v>0.70000000000000284</v>
      </c>
      <c r="CC3" s="142">
        <v>1.7999999999999972</v>
      </c>
      <c r="CD3" s="142">
        <v>3.5999999999999943</v>
      </c>
      <c r="CE3" s="142">
        <v>1.9000000000000057</v>
      </c>
      <c r="CF3" s="142">
        <v>0.40000000000000568</v>
      </c>
      <c r="CG3" s="142">
        <v>1</v>
      </c>
      <c r="CH3" s="142">
        <v>1.9000000000000057</v>
      </c>
      <c r="CI3" s="142">
        <v>1.9000000000000057</v>
      </c>
      <c r="CJ3" s="142">
        <v>3</v>
      </c>
      <c r="CK3" s="142">
        <v>3</v>
      </c>
      <c r="CL3" s="142">
        <v>4.4000000000000057</v>
      </c>
      <c r="CM3" s="142">
        <v>-0.5</v>
      </c>
      <c r="CN3" s="142">
        <v>-0.20000000000000284</v>
      </c>
      <c r="CO3" s="142">
        <v>0.90000000000000568</v>
      </c>
      <c r="CP3" s="142">
        <v>9.9999999999994316E-2</v>
      </c>
      <c r="CQ3" s="142">
        <v>2.4000000000000057</v>
      </c>
      <c r="CR3" s="142">
        <v>-0.29999999999999716</v>
      </c>
      <c r="CS3" s="142">
        <v>0.90000000000000568</v>
      </c>
      <c r="CT3" s="142">
        <v>1.2999999999999972</v>
      </c>
      <c r="CU3" s="142">
        <v>4.7999999999999972</v>
      </c>
      <c r="CV3" s="142">
        <v>2.0999999999999943</v>
      </c>
      <c r="CW3" s="142">
        <v>3.4000000000000057</v>
      </c>
      <c r="CX3" s="142">
        <v>2.5999999999999943</v>
      </c>
      <c r="CY3" s="142">
        <v>0.5</v>
      </c>
      <c r="CZ3" s="142">
        <v>9.9999999999994316E-2</v>
      </c>
      <c r="DA3" s="142">
        <v>0.5</v>
      </c>
      <c r="DB3" s="142">
        <v>1.2000000000000028</v>
      </c>
      <c r="DC3" s="142">
        <v>-1.7999999999999972</v>
      </c>
      <c r="DD3" s="142">
        <v>0.59999999999999432</v>
      </c>
      <c r="DE3" s="142">
        <v>-1.7999999999999972</v>
      </c>
      <c r="DF3" s="142">
        <v>-0.79999999999999716</v>
      </c>
      <c r="DG3" s="142">
        <v>0.79999999999999716</v>
      </c>
      <c r="DH3" s="142">
        <v>1.0999999999999943</v>
      </c>
      <c r="DI3" s="142">
        <v>3.7000000000000028</v>
      </c>
      <c r="DJ3" s="142">
        <v>0.20000000000000284</v>
      </c>
      <c r="DK3" s="142">
        <v>0.70000000000000284</v>
      </c>
      <c r="DL3" s="142">
        <v>-2.9000000000000057</v>
      </c>
      <c r="DM3" s="142">
        <v>0.5</v>
      </c>
      <c r="DN3" s="142">
        <v>0.20000000000000284</v>
      </c>
      <c r="DO3" s="142">
        <v>-1.5</v>
      </c>
      <c r="DP3" s="142">
        <v>0</v>
      </c>
      <c r="DQ3" s="142">
        <v>-1.5</v>
      </c>
    </row>
    <row r="4" spans="1:121" ht="15.6" x14ac:dyDescent="0.3">
      <c r="A4" s="139" t="str">
        <f>IF('0'!A1=1,"Добувна промисловість","Mining and quarrying")</f>
        <v>Добувна промисловість</v>
      </c>
      <c r="B4" s="143">
        <v>2.5</v>
      </c>
      <c r="C4" s="143">
        <v>-0.40000000000000568</v>
      </c>
      <c r="D4" s="143">
        <v>5.4000000000000057</v>
      </c>
      <c r="E4" s="143">
        <v>-2.7999999999999972</v>
      </c>
      <c r="F4" s="143">
        <v>0.70000000000000284</v>
      </c>
      <c r="G4" s="143">
        <v>-0.40000000000000568</v>
      </c>
      <c r="H4" s="143">
        <v>-0.70000000000000284</v>
      </c>
      <c r="I4" s="143">
        <v>2</v>
      </c>
      <c r="J4" s="143">
        <v>2</v>
      </c>
      <c r="K4" s="143">
        <v>1.2000000000000028</v>
      </c>
      <c r="L4" s="143">
        <v>1.5</v>
      </c>
      <c r="M4" s="143">
        <v>5.9000000000000057</v>
      </c>
      <c r="N4" s="143">
        <v>1.4000000000000057</v>
      </c>
      <c r="O4" s="143">
        <v>2.7999999999999972</v>
      </c>
      <c r="P4" s="143">
        <v>0.70000000000000284</v>
      </c>
      <c r="Q4" s="143">
        <v>2</v>
      </c>
      <c r="R4" s="143">
        <v>2.5</v>
      </c>
      <c r="S4" s="143">
        <v>2.5999999999999943</v>
      </c>
      <c r="T4" s="143">
        <v>-2.5999999999999943</v>
      </c>
      <c r="U4" s="143">
        <v>1</v>
      </c>
      <c r="V4" s="143">
        <v>6.7999999999999972</v>
      </c>
      <c r="W4" s="143">
        <v>1</v>
      </c>
      <c r="X4" s="143">
        <v>1.4000000000000057</v>
      </c>
      <c r="Y4" s="143">
        <v>4</v>
      </c>
      <c r="Z4" s="143">
        <v>4.5</v>
      </c>
      <c r="AA4" s="143">
        <v>8.5</v>
      </c>
      <c r="AB4" s="143">
        <v>4.5999999999999943</v>
      </c>
      <c r="AC4" s="143">
        <v>9</v>
      </c>
      <c r="AD4" s="143">
        <v>6.5999999999999943</v>
      </c>
      <c r="AE4" s="143">
        <v>-1.9000000000000057</v>
      </c>
      <c r="AF4" s="143">
        <v>-6.2999999999999972</v>
      </c>
      <c r="AG4" s="143">
        <v>-1.2000000000000028</v>
      </c>
      <c r="AH4" s="143">
        <v>0.90000000000000568</v>
      </c>
      <c r="AI4" s="143">
        <v>-0.29999999999999716</v>
      </c>
      <c r="AJ4" s="143">
        <v>0.70000000000000284</v>
      </c>
      <c r="AK4" s="143">
        <v>0.70000000000000284</v>
      </c>
      <c r="AL4" s="143">
        <v>0.79999999999999716</v>
      </c>
      <c r="AM4" s="143">
        <v>0</v>
      </c>
      <c r="AN4" s="143">
        <v>0.59999999999999432</v>
      </c>
      <c r="AO4" s="143">
        <v>2.5</v>
      </c>
      <c r="AP4" s="143">
        <v>0.5</v>
      </c>
      <c r="AQ4" s="143">
        <v>0.20000000000000284</v>
      </c>
      <c r="AR4" s="143">
        <v>4.4000000000000057</v>
      </c>
      <c r="AS4" s="143">
        <v>0.59999999999999432</v>
      </c>
      <c r="AT4" s="143">
        <v>1.4000000000000057</v>
      </c>
      <c r="AU4" s="143">
        <v>6</v>
      </c>
      <c r="AV4" s="143">
        <v>0.59999999999999432</v>
      </c>
      <c r="AW4" s="143">
        <v>1.5</v>
      </c>
      <c r="AX4" s="143">
        <v>0.59999999999999432</v>
      </c>
      <c r="AY4" s="143">
        <v>0.79999999999999716</v>
      </c>
      <c r="AZ4" s="143">
        <v>1.7000000000000028</v>
      </c>
      <c r="BA4" s="143">
        <v>4.2999999999999972</v>
      </c>
      <c r="BB4" s="143">
        <v>3.2999999999999972</v>
      </c>
      <c r="BC4" s="143">
        <v>1.0999999999999943</v>
      </c>
      <c r="BD4" s="143">
        <v>2.2000000000000028</v>
      </c>
      <c r="BE4" s="143">
        <v>3.5</v>
      </c>
      <c r="BF4" s="143">
        <v>1.5</v>
      </c>
      <c r="BG4" s="143">
        <v>2.2999999999999972</v>
      </c>
      <c r="BH4" s="143">
        <v>2.0999999999999943</v>
      </c>
      <c r="BI4" s="143">
        <v>1.0999999999999943</v>
      </c>
      <c r="BJ4" s="143">
        <v>2.2000000000000028</v>
      </c>
      <c r="BK4" s="143">
        <v>4.5</v>
      </c>
      <c r="BL4" s="143">
        <v>5.2000000000000028</v>
      </c>
      <c r="BM4" s="143">
        <v>23.400000000000006</v>
      </c>
      <c r="BN4" s="143">
        <v>0.40000000000000568</v>
      </c>
      <c r="BO4" s="143">
        <v>2.2000000000000028</v>
      </c>
      <c r="BP4" s="143">
        <v>3.0999999999999943</v>
      </c>
      <c r="BQ4" s="143">
        <v>7.4000000000000057</v>
      </c>
      <c r="BR4" s="143">
        <v>-4</v>
      </c>
      <c r="BS4" s="143">
        <v>-3.5</v>
      </c>
      <c r="BT4" s="143">
        <v>-12.200000000000003</v>
      </c>
      <c r="BU4" s="143">
        <v>-4.7000000000000028</v>
      </c>
      <c r="BV4" s="143">
        <v>0.29999999999999716</v>
      </c>
      <c r="BW4" s="143">
        <v>-0.40000000000000568</v>
      </c>
      <c r="BX4" s="143">
        <v>0.29999999999999716</v>
      </c>
      <c r="BY4" s="143">
        <v>-3.5</v>
      </c>
      <c r="BZ4" s="143">
        <v>-0.40000000000000568</v>
      </c>
      <c r="CA4" s="143">
        <v>0.5</v>
      </c>
      <c r="CB4" s="143">
        <v>-0.90000000000000568</v>
      </c>
      <c r="CC4" s="143">
        <v>4.2999999999999972</v>
      </c>
      <c r="CD4" s="143">
        <v>7.5999999999999943</v>
      </c>
      <c r="CE4" s="143">
        <v>3.4000000000000057</v>
      </c>
      <c r="CF4" s="143">
        <v>-0.59999999999999432</v>
      </c>
      <c r="CG4" s="143">
        <v>0.5</v>
      </c>
      <c r="CH4" s="143">
        <v>1.2000000000000028</v>
      </c>
      <c r="CI4" s="143">
        <v>5.5</v>
      </c>
      <c r="CJ4" s="143">
        <v>6.0999999999999943</v>
      </c>
      <c r="CK4" s="143">
        <v>5.5999999999999943</v>
      </c>
      <c r="CL4" s="143">
        <v>14.5</v>
      </c>
      <c r="CM4" s="143">
        <v>0</v>
      </c>
      <c r="CN4" s="143">
        <v>-0.70000000000000284</v>
      </c>
      <c r="CO4" s="143">
        <v>2.5</v>
      </c>
      <c r="CP4" s="143">
        <v>9.9999999999994316E-2</v>
      </c>
      <c r="CQ4" s="143">
        <v>1</v>
      </c>
      <c r="CR4" s="143">
        <v>0.40000000000000568</v>
      </c>
      <c r="CS4" s="143">
        <v>2.0999999999999943</v>
      </c>
      <c r="CT4" s="143">
        <v>2.9000000000000057</v>
      </c>
      <c r="CU4" s="143">
        <v>11.200000000000003</v>
      </c>
      <c r="CV4" s="143">
        <v>1.7000000000000028</v>
      </c>
      <c r="CW4" s="143">
        <v>2.2000000000000028</v>
      </c>
      <c r="CX4" s="143">
        <v>1</v>
      </c>
      <c r="CY4" s="143">
        <v>0.79999999999999716</v>
      </c>
      <c r="CZ4" s="143">
        <v>0.90000000000000568</v>
      </c>
      <c r="DA4" s="143">
        <v>0.40000000000000568</v>
      </c>
      <c r="DB4" s="143">
        <v>0.79999999999999716</v>
      </c>
      <c r="DC4" s="143">
        <v>1.2000000000000028</v>
      </c>
      <c r="DD4" s="143">
        <v>9.9999999999994316E-2</v>
      </c>
      <c r="DE4" s="143">
        <v>-0.20000000000000284</v>
      </c>
      <c r="DF4" s="143">
        <v>-4.9000000000000057</v>
      </c>
      <c r="DG4" s="143">
        <v>2.0999999999999943</v>
      </c>
      <c r="DH4" s="143">
        <v>2.5</v>
      </c>
      <c r="DI4" s="143">
        <v>0</v>
      </c>
      <c r="DJ4" s="143">
        <v>-1.2999999999999972</v>
      </c>
      <c r="DK4" s="143">
        <v>-1.9000000000000057</v>
      </c>
      <c r="DL4" s="143">
        <v>-0.29999999999999716</v>
      </c>
      <c r="DM4" s="143">
        <v>-0.40000000000000568</v>
      </c>
      <c r="DN4" s="143">
        <v>0.20000000000000284</v>
      </c>
      <c r="DO4" s="143">
        <v>-4.9000000000000057</v>
      </c>
      <c r="DP4" s="143">
        <v>-2.4000000000000057</v>
      </c>
      <c r="DQ4" s="143">
        <v>-0.59999999999999432</v>
      </c>
    </row>
    <row r="5" spans="1:121" ht="15.6" x14ac:dyDescent="0.3">
      <c r="A5" s="139" t="str">
        <f>IF('0'!A1=1,"Видобування енергетичних матеріалів","Manufacturing of coal")</f>
        <v>Видобування енергетичних матеріалів</v>
      </c>
      <c r="B5" s="143">
        <v>1.5</v>
      </c>
      <c r="C5" s="143">
        <v>0.20000000000000284</v>
      </c>
      <c r="D5" s="143">
        <v>7.9000000000000057</v>
      </c>
      <c r="E5" s="143">
        <v>-4.7999999999999972</v>
      </c>
      <c r="F5" s="143">
        <v>1</v>
      </c>
      <c r="G5" s="143">
        <v>-1.9000000000000057</v>
      </c>
      <c r="H5" s="143">
        <v>-0.40000000000000568</v>
      </c>
      <c r="I5" s="143">
        <v>1.5999999999999943</v>
      </c>
      <c r="J5" s="143">
        <v>2.7000000000000028</v>
      </c>
      <c r="K5" s="143">
        <v>1.4000000000000057</v>
      </c>
      <c r="L5" s="143">
        <v>0.70000000000000284</v>
      </c>
      <c r="M5" s="143">
        <v>3</v>
      </c>
      <c r="N5" s="143">
        <v>2.4000000000000057</v>
      </c>
      <c r="O5" s="143">
        <v>3.0999999999999943</v>
      </c>
      <c r="P5" s="143">
        <v>4.4000000000000057</v>
      </c>
      <c r="Q5" s="143">
        <v>2.5</v>
      </c>
      <c r="R5" s="143">
        <v>2.5</v>
      </c>
      <c r="S5" s="143">
        <v>3.5999999999999943</v>
      </c>
      <c r="T5" s="143">
        <v>-4.2999999999999972</v>
      </c>
      <c r="U5" s="143">
        <v>0.70000000000000284</v>
      </c>
      <c r="V5" s="143">
        <v>4.5</v>
      </c>
      <c r="W5" s="143">
        <v>0.59999999999999432</v>
      </c>
      <c r="X5" s="143">
        <v>1.5</v>
      </c>
      <c r="Y5" s="143">
        <v>2.5</v>
      </c>
      <c r="Z5" s="143">
        <v>3.2999999999999972</v>
      </c>
      <c r="AA5" s="143">
        <v>1.9000000000000057</v>
      </c>
      <c r="AB5" s="143">
        <v>7.4000000000000057</v>
      </c>
      <c r="AC5" s="143">
        <v>9.5999999999999943</v>
      </c>
      <c r="AD5" s="143">
        <v>1.2000000000000028</v>
      </c>
      <c r="AE5" s="143">
        <v>-0.90000000000000568</v>
      </c>
      <c r="AF5" s="143">
        <v>-3.9000000000000057</v>
      </c>
      <c r="AG5" s="143">
        <v>2.2999999999999972</v>
      </c>
      <c r="AH5" s="143">
        <v>1.7999999999999972</v>
      </c>
      <c r="AI5" s="143">
        <v>1.4000000000000057</v>
      </c>
      <c r="AJ5" s="143">
        <v>-0.70000000000000284</v>
      </c>
      <c r="AK5" s="143">
        <v>0.90000000000000568</v>
      </c>
      <c r="AL5" s="143">
        <v>1.7999999999999972</v>
      </c>
      <c r="AM5" s="143">
        <v>9.9999999999994316E-2</v>
      </c>
      <c r="AN5" s="143">
        <v>0.20000000000000284</v>
      </c>
      <c r="AO5" s="143">
        <v>5.4000000000000057</v>
      </c>
      <c r="AP5" s="143">
        <v>0.79999999999999716</v>
      </c>
      <c r="AQ5" s="143">
        <v>0.29999999999999716</v>
      </c>
      <c r="AR5" s="143">
        <v>3</v>
      </c>
      <c r="AS5" s="143">
        <v>0.79999999999999716</v>
      </c>
      <c r="AT5" s="143">
        <v>1.7000000000000028</v>
      </c>
      <c r="AU5" s="143">
        <v>2.5</v>
      </c>
      <c r="AV5" s="143">
        <v>0</v>
      </c>
      <c r="AW5" s="143">
        <v>-0.59999999999999432</v>
      </c>
      <c r="AX5" s="143">
        <v>-0.79999999999999716</v>
      </c>
      <c r="AY5" s="143">
        <v>0</v>
      </c>
      <c r="AZ5" s="143">
        <v>2.5</v>
      </c>
      <c r="BA5" s="143">
        <v>0.79999999999999716</v>
      </c>
      <c r="BB5" s="143">
        <v>3.0999999999999943</v>
      </c>
      <c r="BC5" s="143">
        <v>1.7999999999999972</v>
      </c>
      <c r="BD5" s="143">
        <v>4.2000000000000028</v>
      </c>
      <c r="BE5" s="143">
        <v>1.5</v>
      </c>
      <c r="BF5" s="143">
        <v>2.4000000000000057</v>
      </c>
      <c r="BG5" s="143">
        <v>4.9000000000000057</v>
      </c>
      <c r="BH5" s="143">
        <v>3.2000000000000028</v>
      </c>
      <c r="BI5" s="143">
        <v>1.7999999999999972</v>
      </c>
      <c r="BJ5" s="143">
        <v>0.59999999999999432</v>
      </c>
      <c r="BK5" s="143">
        <v>4.5</v>
      </c>
      <c r="BL5" s="143">
        <v>8.0999999999999943</v>
      </c>
      <c r="BM5" s="143">
        <v>1.7999999999999972</v>
      </c>
      <c r="BN5" s="143">
        <v>0.59999999999999432</v>
      </c>
      <c r="BO5" s="143">
        <v>4.7000000000000028</v>
      </c>
      <c r="BP5" s="143">
        <v>6.7000000000000028</v>
      </c>
      <c r="BQ5" s="143">
        <v>14</v>
      </c>
      <c r="BR5" s="143">
        <v>-8</v>
      </c>
      <c r="BS5" s="143">
        <v>-7.5</v>
      </c>
      <c r="BT5" s="143">
        <v>-11.5</v>
      </c>
      <c r="BU5" s="143">
        <v>-3.5</v>
      </c>
      <c r="BV5" s="143">
        <v>2.2999999999999972</v>
      </c>
      <c r="BW5" s="143">
        <v>-0.29999999999999716</v>
      </c>
      <c r="BX5" s="143">
        <v>-0.90000000000000568</v>
      </c>
      <c r="BY5" s="143">
        <v>-1</v>
      </c>
      <c r="BZ5" s="143">
        <v>0.29999999999999716</v>
      </c>
      <c r="CA5" s="143">
        <v>0.40000000000000568</v>
      </c>
      <c r="CB5" s="143">
        <v>-2.4000000000000057</v>
      </c>
      <c r="CC5" s="143">
        <v>2.0999999999999943</v>
      </c>
      <c r="CD5" s="143">
        <v>8.4000000000000057</v>
      </c>
      <c r="CE5" s="143">
        <v>3.5999999999999943</v>
      </c>
      <c r="CF5" s="143">
        <v>-0.70000000000000284</v>
      </c>
      <c r="CG5" s="143">
        <v>0.90000000000000568</v>
      </c>
      <c r="CH5" s="143">
        <v>0.5</v>
      </c>
      <c r="CI5" s="143">
        <v>7.4000000000000057</v>
      </c>
      <c r="CJ5" s="143">
        <v>9.2999999999999972</v>
      </c>
      <c r="CK5" s="143">
        <v>6.5</v>
      </c>
      <c r="CL5" s="143">
        <v>2.7999999999999972</v>
      </c>
      <c r="CM5" s="143">
        <v>-0.59999999999999432</v>
      </c>
      <c r="CN5" s="143">
        <v>0</v>
      </c>
      <c r="CO5" s="143">
        <v>5.0999999999999943</v>
      </c>
      <c r="CP5" s="143">
        <v>0.29999999999999716</v>
      </c>
      <c r="CQ5" s="143">
        <v>1.2999999999999972</v>
      </c>
      <c r="CR5" s="143">
        <v>-9.9999999999994316E-2</v>
      </c>
      <c r="CS5" s="143">
        <v>1.5999999999999943</v>
      </c>
      <c r="CT5" s="143">
        <v>2.7000000000000028</v>
      </c>
      <c r="CU5" s="143">
        <v>0.90000000000000568</v>
      </c>
      <c r="CV5" s="143">
        <v>3.9000000000000057</v>
      </c>
      <c r="CW5" s="143">
        <v>0.5</v>
      </c>
      <c r="CX5" s="143">
        <v>0.90000000000000568</v>
      </c>
      <c r="CY5" s="143">
        <v>0.79999999999999716</v>
      </c>
      <c r="CZ5" s="143">
        <v>2.5</v>
      </c>
      <c r="DA5" s="143">
        <v>-9.9999999999994316E-2</v>
      </c>
      <c r="DB5" s="143">
        <v>0.90000000000000568</v>
      </c>
      <c r="DC5" s="143">
        <v>2.5</v>
      </c>
      <c r="DD5" s="143">
        <v>-0.29999999999999716</v>
      </c>
      <c r="DE5" s="143">
        <v>9.9999999999994316E-2</v>
      </c>
      <c r="DF5" s="143">
        <v>3.5</v>
      </c>
      <c r="DG5" s="143">
        <v>3.5999999999999943</v>
      </c>
      <c r="DH5" s="143">
        <v>4.5999999999999943</v>
      </c>
      <c r="DI5" s="143">
        <v>1.7999999999999972</v>
      </c>
      <c r="DJ5" s="143">
        <v>-2.5</v>
      </c>
      <c r="DK5" s="143">
        <v>-4</v>
      </c>
      <c r="DL5" s="143">
        <v>-0.5</v>
      </c>
      <c r="DM5" s="143">
        <v>-0.79999999999999716</v>
      </c>
      <c r="DN5" s="143">
        <v>-0.20000000000000284</v>
      </c>
      <c r="DO5" s="143">
        <v>1.7999999999999972</v>
      </c>
      <c r="DP5" s="143">
        <v>-1.4000000000000057</v>
      </c>
      <c r="DQ5" s="143">
        <v>-1.4000000000000057</v>
      </c>
    </row>
    <row r="6" spans="1:121" ht="30.75" customHeight="1" x14ac:dyDescent="0.3">
      <c r="A6" s="139" t="str">
        <f>IF('0'!A1=1,"Видобування неенергетичних матеріалів","mining and quarrying except energy producing materials")</f>
        <v>Видобування неенергетичних матеріалів</v>
      </c>
      <c r="B6" s="143">
        <v>4.5</v>
      </c>
      <c r="C6" s="143">
        <v>-1.5999999999999943</v>
      </c>
      <c r="D6" s="143">
        <v>0.5</v>
      </c>
      <c r="E6" s="143">
        <v>1.4000000000000057</v>
      </c>
      <c r="F6" s="143">
        <v>9.9999999999994316E-2</v>
      </c>
      <c r="G6" s="143">
        <v>2.5999999999999943</v>
      </c>
      <c r="H6" s="143">
        <v>-1.4000000000000057</v>
      </c>
      <c r="I6" s="143">
        <v>2.7999999999999972</v>
      </c>
      <c r="J6" s="143">
        <v>0.59999999999999432</v>
      </c>
      <c r="K6" s="143">
        <v>0.90000000000000568</v>
      </c>
      <c r="L6" s="143">
        <v>3.0999999999999943</v>
      </c>
      <c r="M6" s="143">
        <v>11.400000000000006</v>
      </c>
      <c r="N6" s="143">
        <v>-0.20000000000000284</v>
      </c>
      <c r="O6" s="143">
        <v>2.2999999999999972</v>
      </c>
      <c r="P6" s="143">
        <v>-5.7999999999999972</v>
      </c>
      <c r="Q6" s="143">
        <v>1</v>
      </c>
      <c r="R6" s="143">
        <v>2.5</v>
      </c>
      <c r="S6" s="143">
        <v>0.70000000000000284</v>
      </c>
      <c r="T6" s="143">
        <v>1</v>
      </c>
      <c r="U6" s="143">
        <v>1.7000000000000028</v>
      </c>
      <c r="V6" s="143">
        <v>11.400000000000006</v>
      </c>
      <c r="W6" s="143">
        <v>1.7000000000000028</v>
      </c>
      <c r="X6" s="143" t="s">
        <v>14</v>
      </c>
      <c r="Y6" s="143">
        <v>6.7999999999999972</v>
      </c>
      <c r="Z6" s="143">
        <v>6.2999999999999972</v>
      </c>
      <c r="AA6" s="143">
        <v>18.400000000000006</v>
      </c>
      <c r="AB6" s="143">
        <v>1.0999999999999943</v>
      </c>
      <c r="AC6" s="143">
        <v>8.2999999999999972</v>
      </c>
      <c r="AD6" s="143">
        <v>14</v>
      </c>
      <c r="AE6" s="143">
        <v>-3.0999999999999943</v>
      </c>
      <c r="AF6" s="143">
        <v>-9.2999999999999972</v>
      </c>
      <c r="AG6" s="143">
        <v>-5.7999999999999972</v>
      </c>
      <c r="AH6" s="143">
        <v>-0.5</v>
      </c>
      <c r="AI6" s="143">
        <v>-2.7999999999999972</v>
      </c>
      <c r="AJ6" s="143">
        <v>2.7999999999999972</v>
      </c>
      <c r="AK6" s="143">
        <v>0.5</v>
      </c>
      <c r="AL6" s="143">
        <v>-0.70000000000000284</v>
      </c>
      <c r="AM6" s="143">
        <v>-0.20000000000000284</v>
      </c>
      <c r="AN6" s="143">
        <v>1.0999999999999943</v>
      </c>
      <c r="AO6" s="143">
        <v>-1.7999999999999972</v>
      </c>
      <c r="AP6" s="143">
        <v>9.9999999999994316E-2</v>
      </c>
      <c r="AQ6" s="143">
        <v>0</v>
      </c>
      <c r="AR6" s="143">
        <v>6.7000000000000028</v>
      </c>
      <c r="AS6" s="143">
        <v>0.29999999999999716</v>
      </c>
      <c r="AT6" s="143">
        <v>0.90000000000000568</v>
      </c>
      <c r="AU6" s="143">
        <v>11.599999999999994</v>
      </c>
      <c r="AV6" s="143">
        <v>1.5</v>
      </c>
      <c r="AW6" s="143">
        <v>4.4000000000000057</v>
      </c>
      <c r="AX6" s="143">
        <v>2.2000000000000028</v>
      </c>
      <c r="AY6" s="143">
        <v>1.7000000000000028</v>
      </c>
      <c r="AZ6" s="143">
        <v>0.90000000000000568</v>
      </c>
      <c r="BA6" s="143">
        <v>8</v>
      </c>
      <c r="BB6" s="143">
        <v>3.5</v>
      </c>
      <c r="BC6" s="143">
        <v>0.5</v>
      </c>
      <c r="BD6" s="143">
        <v>9.9999999999994316E-2</v>
      </c>
      <c r="BE6" s="143">
        <v>5.5</v>
      </c>
      <c r="BF6" s="143">
        <v>0.5</v>
      </c>
      <c r="BG6" s="143">
        <v>-0.29999999999999716</v>
      </c>
      <c r="BH6" s="143">
        <v>1</v>
      </c>
      <c r="BI6" s="143">
        <v>0.29999999999999716</v>
      </c>
      <c r="BJ6" s="143">
        <v>4.4000000000000057</v>
      </c>
      <c r="BK6" s="143">
        <v>4.5</v>
      </c>
      <c r="BL6" s="143">
        <v>1.5</v>
      </c>
      <c r="BM6" s="143">
        <v>53.199999999999989</v>
      </c>
      <c r="BN6" s="143">
        <v>0.29999999999999716</v>
      </c>
      <c r="BO6" s="143">
        <v>-9.9999999999994316E-2</v>
      </c>
      <c r="BP6" s="143">
        <v>-0.29999999999999716</v>
      </c>
      <c r="BQ6" s="143">
        <v>0.59999999999999432</v>
      </c>
      <c r="BR6" s="143">
        <v>0.70000000000000284</v>
      </c>
      <c r="BS6" s="143">
        <v>0.79999999999999716</v>
      </c>
      <c r="BT6" s="143">
        <v>-12.799999999999997</v>
      </c>
      <c r="BU6" s="143">
        <v>-5.7999999999999972</v>
      </c>
      <c r="BV6" s="143">
        <v>-1.4000000000000057</v>
      </c>
      <c r="BW6" s="143">
        <v>1.4000000000000057</v>
      </c>
      <c r="BX6" s="143">
        <v>1.2999999999999972</v>
      </c>
      <c r="BY6" s="143">
        <v>-5.7000000000000028</v>
      </c>
      <c r="BZ6" s="143">
        <v>-1</v>
      </c>
      <c r="CA6" s="143">
        <v>0.5</v>
      </c>
      <c r="CB6" s="143">
        <v>0.5</v>
      </c>
      <c r="CC6" s="143">
        <v>6.2999999999999972</v>
      </c>
      <c r="CD6" s="143">
        <v>6.9000000000000057</v>
      </c>
      <c r="CE6" s="143">
        <v>3.2000000000000028</v>
      </c>
      <c r="CF6" s="143">
        <v>-0.59999999999999432</v>
      </c>
      <c r="CG6" s="143">
        <v>9.9999999999994316E-2</v>
      </c>
      <c r="CH6" s="143">
        <v>1.9000000000000057</v>
      </c>
      <c r="CI6" s="143">
        <v>3.7000000000000028</v>
      </c>
      <c r="CJ6" s="143">
        <v>2.9000000000000057</v>
      </c>
      <c r="CK6" s="143">
        <v>4.5999999999999943</v>
      </c>
      <c r="CL6" s="143">
        <v>26.700000000000003</v>
      </c>
      <c r="CM6" s="143">
        <v>0.5</v>
      </c>
      <c r="CN6" s="143">
        <v>-1.2000000000000028</v>
      </c>
      <c r="CO6" s="143">
        <v>0.29999999999999716</v>
      </c>
      <c r="CP6" s="143">
        <v>-9.9999999999994316E-2</v>
      </c>
      <c r="CQ6" s="143">
        <v>0.70000000000000284</v>
      </c>
      <c r="CR6" s="143">
        <v>0.79999999999999716</v>
      </c>
      <c r="CS6" s="143">
        <v>2.5</v>
      </c>
      <c r="CT6" s="143">
        <v>3.2000000000000028</v>
      </c>
      <c r="CU6" s="143">
        <v>22.299999999999997</v>
      </c>
      <c r="CV6" s="143">
        <v>-0.29999999999999716</v>
      </c>
      <c r="CW6" s="143">
        <v>3.7000000000000028</v>
      </c>
      <c r="CX6" s="143">
        <v>1.0999999999999943</v>
      </c>
      <c r="CY6" s="143">
        <v>0.79999999999999716</v>
      </c>
      <c r="CZ6" s="143">
        <v>-0.59999999999999432</v>
      </c>
      <c r="DA6" s="143">
        <v>0.90000000000000568</v>
      </c>
      <c r="DB6" s="143">
        <v>0.70000000000000284</v>
      </c>
      <c r="DC6" s="143">
        <v>0</v>
      </c>
      <c r="DD6" s="143">
        <v>0.40000000000000568</v>
      </c>
      <c r="DE6" s="143">
        <v>-0.5</v>
      </c>
      <c r="DF6" s="143">
        <v>-11.799999999999997</v>
      </c>
      <c r="DG6" s="143">
        <v>0.59999999999999432</v>
      </c>
      <c r="DH6" s="143">
        <v>0.40000000000000568</v>
      </c>
      <c r="DI6" s="143">
        <v>-1.7999999999999972</v>
      </c>
      <c r="DJ6" s="143">
        <v>-9.9999999999994316E-2</v>
      </c>
      <c r="DK6" s="143">
        <v>0.20000000000000284</v>
      </c>
      <c r="DL6" s="143">
        <v>-9.9999999999994316E-2</v>
      </c>
      <c r="DM6" s="143">
        <v>-9.9999999999994316E-2</v>
      </c>
      <c r="DN6" s="143">
        <v>0.59999999999999432</v>
      </c>
      <c r="DO6" s="143">
        <v>-11.5</v>
      </c>
      <c r="DP6" s="143">
        <v>-3.5</v>
      </c>
      <c r="DQ6" s="143">
        <v>0.40000000000000568</v>
      </c>
    </row>
    <row r="7" spans="1:121" ht="15.6" x14ac:dyDescent="0.3">
      <c r="A7" s="139" t="str">
        <f>IF('0'!A1=1,"Обробна промисловість","Manufacturing ")</f>
        <v>Обробна промисловість</v>
      </c>
      <c r="B7" s="143">
        <v>0.40000000000000568</v>
      </c>
      <c r="C7" s="143">
        <v>0.90000000000000568</v>
      </c>
      <c r="D7" s="143">
        <v>1.7999999999999972</v>
      </c>
      <c r="E7" s="143">
        <v>0.79999999999999716</v>
      </c>
      <c r="F7" s="143">
        <v>0</v>
      </c>
      <c r="G7" s="143">
        <v>-0.29999999999999716</v>
      </c>
      <c r="H7" s="143">
        <v>1.2999999999999972</v>
      </c>
      <c r="I7" s="143">
        <v>1.0999999999999943</v>
      </c>
      <c r="J7" s="143">
        <v>0.79999999999999716</v>
      </c>
      <c r="K7" s="143">
        <v>1</v>
      </c>
      <c r="L7" s="143">
        <v>1.9000000000000057</v>
      </c>
      <c r="M7" s="143">
        <v>1.5</v>
      </c>
      <c r="N7" s="143">
        <v>1.7999999999999972</v>
      </c>
      <c r="O7" s="143">
        <v>3.2000000000000028</v>
      </c>
      <c r="P7" s="143">
        <v>2.5</v>
      </c>
      <c r="Q7" s="143">
        <v>3.5</v>
      </c>
      <c r="R7" s="143">
        <v>2.2000000000000028</v>
      </c>
      <c r="S7" s="143">
        <v>1.2000000000000028</v>
      </c>
      <c r="T7" s="143">
        <v>0.5</v>
      </c>
      <c r="U7" s="143">
        <v>1.9000000000000057</v>
      </c>
      <c r="V7" s="143">
        <v>1.5999999999999943</v>
      </c>
      <c r="W7" s="143">
        <v>1.7000000000000028</v>
      </c>
      <c r="X7" s="143">
        <v>2.2999999999999972</v>
      </c>
      <c r="Y7" s="143">
        <v>0.70000000000000284</v>
      </c>
      <c r="Z7" s="143">
        <v>9.9999999999994316E-2</v>
      </c>
      <c r="AA7" s="143">
        <v>2.5</v>
      </c>
      <c r="AB7" s="143">
        <v>1.7999999999999972</v>
      </c>
      <c r="AC7" s="143">
        <v>1.7000000000000028</v>
      </c>
      <c r="AD7" s="143">
        <v>0.79999999999999716</v>
      </c>
      <c r="AE7" s="143">
        <v>-1.2000000000000028</v>
      </c>
      <c r="AF7" s="143">
        <v>-1.7000000000000028</v>
      </c>
      <c r="AG7" s="143">
        <v>1.0999999999999943</v>
      </c>
      <c r="AH7" s="143">
        <v>1.7999999999999972</v>
      </c>
      <c r="AI7" s="143">
        <v>0.20000000000000284</v>
      </c>
      <c r="AJ7" s="143">
        <v>-0.5</v>
      </c>
      <c r="AK7" s="143">
        <v>0.29999999999999716</v>
      </c>
      <c r="AL7" s="143">
        <v>0.5</v>
      </c>
      <c r="AM7" s="143">
        <v>0.40000000000000568</v>
      </c>
      <c r="AN7" s="143">
        <v>0.70000000000000284</v>
      </c>
      <c r="AO7" s="143">
        <v>1.5</v>
      </c>
      <c r="AP7" s="143">
        <v>1</v>
      </c>
      <c r="AQ7" s="143">
        <v>0.90000000000000568</v>
      </c>
      <c r="AR7" s="143">
        <v>1</v>
      </c>
      <c r="AS7" s="143">
        <v>1.5</v>
      </c>
      <c r="AT7" s="143">
        <v>0.70000000000000284</v>
      </c>
      <c r="AU7" s="143">
        <v>1.7000000000000028</v>
      </c>
      <c r="AV7" s="143">
        <v>0.79999999999999716</v>
      </c>
      <c r="AW7" s="143">
        <v>0.29999999999999716</v>
      </c>
      <c r="AX7" s="143">
        <v>0.79999999999999716</v>
      </c>
      <c r="AY7" s="143">
        <v>0.70000000000000284</v>
      </c>
      <c r="AZ7" s="143">
        <v>1.4000000000000057</v>
      </c>
      <c r="BA7" s="143">
        <v>2.2000000000000028</v>
      </c>
      <c r="BB7" s="143">
        <v>2</v>
      </c>
      <c r="BC7" s="143">
        <v>1.4000000000000057</v>
      </c>
      <c r="BD7" s="143">
        <v>2</v>
      </c>
      <c r="BE7" s="143">
        <v>1.5999999999999943</v>
      </c>
      <c r="BF7" s="143">
        <v>1.7999999999999972</v>
      </c>
      <c r="BG7" s="143">
        <v>2.5999999999999943</v>
      </c>
      <c r="BH7" s="143">
        <v>2.5</v>
      </c>
      <c r="BI7" s="143">
        <v>2.2000000000000028</v>
      </c>
      <c r="BJ7" s="143">
        <v>3</v>
      </c>
      <c r="BK7" s="143">
        <v>3.2000000000000028</v>
      </c>
      <c r="BL7" s="143">
        <v>4.7999999999999972</v>
      </c>
      <c r="BM7" s="143">
        <v>6.2000000000000028</v>
      </c>
      <c r="BN7" s="143">
        <v>4</v>
      </c>
      <c r="BO7" s="143">
        <v>3.2999999999999972</v>
      </c>
      <c r="BP7" s="143">
        <v>4.5</v>
      </c>
      <c r="BQ7" s="143">
        <v>1.5</v>
      </c>
      <c r="BR7" s="143">
        <v>-2.5999999999999943</v>
      </c>
      <c r="BS7" s="143">
        <v>-4.2999999999999972</v>
      </c>
      <c r="BT7" s="143">
        <v>-5.7999999999999972</v>
      </c>
      <c r="BU7" s="143">
        <v>0</v>
      </c>
      <c r="BV7" s="143">
        <v>1.5999999999999943</v>
      </c>
      <c r="BW7" s="143">
        <v>2.5</v>
      </c>
      <c r="BX7" s="143">
        <v>0.29999999999999716</v>
      </c>
      <c r="BY7" s="143">
        <v>0.70000000000000284</v>
      </c>
      <c r="BZ7" s="143">
        <v>9.9999999999994316E-2</v>
      </c>
      <c r="CA7" s="143">
        <v>0.79999999999999716</v>
      </c>
      <c r="CB7" s="143">
        <v>0.40000000000000568</v>
      </c>
      <c r="CC7" s="143">
        <v>2.5</v>
      </c>
      <c r="CD7" s="143">
        <v>3.7999999999999972</v>
      </c>
      <c r="CE7" s="143">
        <v>2.5999999999999943</v>
      </c>
      <c r="CF7" s="143">
        <v>0.59999999999999432</v>
      </c>
      <c r="CG7" s="143">
        <v>0.5</v>
      </c>
      <c r="CH7" s="143">
        <v>1.2999999999999972</v>
      </c>
      <c r="CI7" s="143">
        <v>2.4000000000000057</v>
      </c>
      <c r="CJ7" s="143">
        <v>2</v>
      </c>
      <c r="CK7" s="143">
        <v>3.4000000000000057</v>
      </c>
      <c r="CL7" s="143">
        <v>2</v>
      </c>
      <c r="CM7" s="143">
        <v>-1.2000000000000028</v>
      </c>
      <c r="CN7" s="143">
        <v>-0.5</v>
      </c>
      <c r="CO7" s="143">
        <v>0.70000000000000284</v>
      </c>
      <c r="CP7" s="143">
        <v>1.2999999999999972</v>
      </c>
      <c r="CQ7" s="143">
        <v>2.0999999999999943</v>
      </c>
      <c r="CR7" s="143">
        <v>1.2999999999999972</v>
      </c>
      <c r="CS7" s="143">
        <v>1.2000000000000028</v>
      </c>
      <c r="CT7" s="143">
        <v>1.2999999999999972</v>
      </c>
      <c r="CU7" s="143">
        <v>2.9000000000000057</v>
      </c>
      <c r="CV7" s="143">
        <v>2.0999999999999943</v>
      </c>
      <c r="CW7" s="143">
        <v>2.2000000000000028</v>
      </c>
      <c r="CX7" s="143">
        <v>0.90000000000000568</v>
      </c>
      <c r="CY7" s="143">
        <v>0.79999999999999716</v>
      </c>
      <c r="CZ7" s="143">
        <v>1.4000000000000057</v>
      </c>
      <c r="DA7" s="143">
        <v>0.79999999999999716</v>
      </c>
      <c r="DB7" s="143">
        <v>0.29999999999999716</v>
      </c>
      <c r="DC7" s="143">
        <v>-0.79999999999999716</v>
      </c>
      <c r="DD7" s="143">
        <v>-1.2999999999999972</v>
      </c>
      <c r="DE7" s="143">
        <v>-0.70000000000000284</v>
      </c>
      <c r="DF7" s="143">
        <v>-0.40000000000000568</v>
      </c>
      <c r="DG7" s="143">
        <v>0.40000000000000568</v>
      </c>
      <c r="DH7" s="143">
        <v>0.90000000000000568</v>
      </c>
      <c r="DI7" s="143">
        <v>1.2000000000000028</v>
      </c>
      <c r="DJ7" s="143">
        <v>0.5</v>
      </c>
      <c r="DK7" s="143">
        <v>-0.90000000000000568</v>
      </c>
      <c r="DL7" s="143">
        <v>-1.7000000000000028</v>
      </c>
      <c r="DM7" s="143">
        <v>-0.40000000000000568</v>
      </c>
      <c r="DN7" s="143">
        <v>0.59999999999999432</v>
      </c>
      <c r="DO7" s="143">
        <v>0.20000000000000284</v>
      </c>
      <c r="DP7" s="143">
        <v>-0.59999999999999432</v>
      </c>
      <c r="DQ7" s="143">
        <v>0</v>
      </c>
    </row>
    <row r="8" spans="1:121" ht="31.2" x14ac:dyDescent="0.3">
      <c r="A8" s="139" t="str">
        <f>IF('0'!A1=1,"Харчова промисловість та перероблення сільськогосподарських продуктів","Food industry and agriculture products processing  ")</f>
        <v>Харчова промисловість та перероблення сільськогосподарських продуктів</v>
      </c>
      <c r="B8" s="143">
        <v>0.5</v>
      </c>
      <c r="C8" s="143">
        <v>0.59999999999999432</v>
      </c>
      <c r="D8" s="143">
        <v>0.90000000000000568</v>
      </c>
      <c r="E8" s="143">
        <v>0</v>
      </c>
      <c r="F8" s="143">
        <v>-9.9999999999994316E-2</v>
      </c>
      <c r="G8" s="143">
        <v>0.20000000000000284</v>
      </c>
      <c r="H8" s="143">
        <v>2.2999999999999972</v>
      </c>
      <c r="I8" s="143">
        <v>0.90000000000000568</v>
      </c>
      <c r="J8" s="143">
        <v>0.79999999999999716</v>
      </c>
      <c r="K8" s="143">
        <v>1.7000000000000028</v>
      </c>
      <c r="L8" s="143">
        <v>1.9000000000000057</v>
      </c>
      <c r="M8" s="143">
        <v>3.2999999999999972</v>
      </c>
      <c r="N8" s="143">
        <v>0.40000000000000568</v>
      </c>
      <c r="O8" s="143">
        <v>1</v>
      </c>
      <c r="P8" s="143">
        <v>1.0999999999999943</v>
      </c>
      <c r="Q8" s="143">
        <v>0.29999999999999716</v>
      </c>
      <c r="R8" s="143">
        <v>0.29999999999999716</v>
      </c>
      <c r="S8" s="143">
        <v>-0.20000000000000284</v>
      </c>
      <c r="T8" s="143" t="s">
        <v>17</v>
      </c>
      <c r="U8" s="143">
        <v>-0.20000000000000284</v>
      </c>
      <c r="V8" s="143">
        <v>-9.9999999999994316E-2</v>
      </c>
      <c r="W8" s="143">
        <v>1.2000000000000028</v>
      </c>
      <c r="X8" s="143" t="s">
        <v>7</v>
      </c>
      <c r="Y8" s="143">
        <v>1.5999999999999943</v>
      </c>
      <c r="Z8" s="143">
        <v>1.7999999999999972</v>
      </c>
      <c r="AA8" s="143">
        <v>1.2999999999999972</v>
      </c>
      <c r="AB8" s="143">
        <v>1</v>
      </c>
      <c r="AC8" s="143">
        <v>0.5</v>
      </c>
      <c r="AD8" s="143">
        <v>9.9999999999994316E-2</v>
      </c>
      <c r="AE8" s="143">
        <v>0.29999999999999716</v>
      </c>
      <c r="AF8" s="143">
        <v>1.2000000000000028</v>
      </c>
      <c r="AG8" s="143">
        <v>0.40000000000000568</v>
      </c>
      <c r="AH8" s="143">
        <v>1</v>
      </c>
      <c r="AI8" s="143">
        <v>-0.40000000000000568</v>
      </c>
      <c r="AJ8" s="143">
        <v>0.20000000000000284</v>
      </c>
      <c r="AK8" s="143">
        <v>0.29999999999999716</v>
      </c>
      <c r="AL8" s="143">
        <v>0.90000000000000568</v>
      </c>
      <c r="AM8" s="143">
        <v>0.5</v>
      </c>
      <c r="AN8" s="143" t="s">
        <v>1</v>
      </c>
      <c r="AO8" s="143">
        <v>0.40000000000000568</v>
      </c>
      <c r="AP8" s="143">
        <v>0.20000000000000284</v>
      </c>
      <c r="AQ8" s="143">
        <v>0.20000000000000284</v>
      </c>
      <c r="AR8" s="143">
        <v>9.9999999999994316E-2</v>
      </c>
      <c r="AS8" s="143">
        <v>0.79999999999999716</v>
      </c>
      <c r="AT8" s="143">
        <v>1.0999999999999943</v>
      </c>
      <c r="AU8" s="143">
        <v>0.79999999999999716</v>
      </c>
      <c r="AV8" s="143">
        <v>0.90000000000000568</v>
      </c>
      <c r="AW8" s="143">
        <v>1</v>
      </c>
      <c r="AX8" s="143">
        <v>1.2000000000000028</v>
      </c>
      <c r="AY8" s="143">
        <v>0.79999999999999716</v>
      </c>
      <c r="AZ8" s="143">
        <v>0.5</v>
      </c>
      <c r="BA8" s="143">
        <v>0.5</v>
      </c>
      <c r="BB8" s="143">
        <v>0.59999999999999432</v>
      </c>
      <c r="BC8" s="143">
        <v>1.5999999999999943</v>
      </c>
      <c r="BD8" s="143">
        <v>1.5999999999999943</v>
      </c>
      <c r="BE8" s="143">
        <v>3.2999999999999972</v>
      </c>
      <c r="BF8" s="143">
        <v>3.7000000000000028</v>
      </c>
      <c r="BG8" s="143">
        <v>4.5</v>
      </c>
      <c r="BH8" s="143">
        <v>2</v>
      </c>
      <c r="BI8" s="143">
        <v>2.0999999999999943</v>
      </c>
      <c r="BJ8" s="143">
        <v>2.4000000000000057</v>
      </c>
      <c r="BK8" s="143">
        <v>3.4000000000000057</v>
      </c>
      <c r="BL8" s="143">
        <v>3.2000000000000028</v>
      </c>
      <c r="BM8" s="143">
        <v>2.4000000000000057</v>
      </c>
      <c r="BN8" s="143">
        <v>0.90000000000000568</v>
      </c>
      <c r="BO8" s="143">
        <v>0.70000000000000284</v>
      </c>
      <c r="BP8" s="143">
        <v>1.0999999999999943</v>
      </c>
      <c r="BQ8" s="143">
        <v>0</v>
      </c>
      <c r="BR8" s="143">
        <v>-0.59999999999999432</v>
      </c>
      <c r="BS8" s="143">
        <v>0</v>
      </c>
      <c r="BT8" s="143">
        <v>0</v>
      </c>
      <c r="BU8" s="143">
        <v>1.9000000000000057</v>
      </c>
      <c r="BV8" s="143">
        <v>1.7999999999999972</v>
      </c>
      <c r="BW8" s="143">
        <v>3.5</v>
      </c>
      <c r="BX8" s="143">
        <v>2.2000000000000028</v>
      </c>
      <c r="BY8" s="143">
        <v>1.4000000000000057</v>
      </c>
      <c r="BZ8" s="143">
        <v>2</v>
      </c>
      <c r="CA8" s="143">
        <v>0.70000000000000284</v>
      </c>
      <c r="CB8" s="143">
        <v>-9.9999999999994316E-2</v>
      </c>
      <c r="CC8" s="143">
        <v>0.70000000000000284</v>
      </c>
      <c r="CD8" s="143">
        <v>0.90000000000000568</v>
      </c>
      <c r="CE8" s="143">
        <v>1</v>
      </c>
      <c r="CF8" s="143">
        <v>1.5</v>
      </c>
      <c r="CG8" s="143">
        <v>3.0999999999999943</v>
      </c>
      <c r="CH8" s="143">
        <v>2.9000000000000057</v>
      </c>
      <c r="CI8" s="143">
        <v>2.0999999999999943</v>
      </c>
      <c r="CJ8" s="143">
        <v>1</v>
      </c>
      <c r="CK8" s="143">
        <v>0.20000000000000284</v>
      </c>
      <c r="CL8" s="143">
        <v>-0.20000000000000284</v>
      </c>
      <c r="CM8" s="143">
        <v>-9.9999999999994316E-2</v>
      </c>
      <c r="CN8" s="143">
        <v>1.0999999999999943</v>
      </c>
      <c r="CO8" s="143">
        <v>2</v>
      </c>
      <c r="CP8" s="143">
        <v>3</v>
      </c>
      <c r="CQ8" s="143">
        <v>2.4000000000000057</v>
      </c>
      <c r="CR8" s="143">
        <v>1.5</v>
      </c>
      <c r="CS8" s="143">
        <v>1.5</v>
      </c>
      <c r="CT8" s="143">
        <v>0.79999999999999716</v>
      </c>
      <c r="CU8" s="143">
        <v>0.90000000000000568</v>
      </c>
      <c r="CV8" s="143">
        <v>1.5</v>
      </c>
      <c r="CW8" s="143">
        <v>1.2000000000000028</v>
      </c>
      <c r="CX8" s="143">
        <v>0.79999999999999716</v>
      </c>
      <c r="CY8" s="143">
        <v>1.0999999999999943</v>
      </c>
      <c r="CZ8" s="143">
        <v>1.4000000000000057</v>
      </c>
      <c r="DA8" s="143">
        <v>1.0999999999999943</v>
      </c>
      <c r="DB8" s="143">
        <v>0.70000000000000284</v>
      </c>
      <c r="DC8" s="143">
        <v>-0.5</v>
      </c>
      <c r="DD8" s="143">
        <v>-0.40000000000000568</v>
      </c>
      <c r="DE8" s="143">
        <v>0.40000000000000568</v>
      </c>
      <c r="DF8" s="143">
        <v>-9.9999999999994316E-2</v>
      </c>
      <c r="DG8" s="143">
        <v>0.40000000000000568</v>
      </c>
      <c r="DH8" s="143">
        <v>0.79999999999999716</v>
      </c>
      <c r="DI8" s="143">
        <v>9.9999999999994316E-2</v>
      </c>
      <c r="DJ8" s="143">
        <v>0.59999999999999432</v>
      </c>
      <c r="DK8" s="143">
        <v>-0.29999999999999716</v>
      </c>
      <c r="DL8" s="143">
        <v>-0.20000000000000284</v>
      </c>
      <c r="DM8" s="143">
        <v>0</v>
      </c>
      <c r="DN8" s="143">
        <v>1.2000000000000028</v>
      </c>
      <c r="DO8" s="143">
        <v>0.70000000000000284</v>
      </c>
      <c r="DP8" s="143">
        <v>0</v>
      </c>
      <c r="DQ8" s="143">
        <v>0.40000000000000568</v>
      </c>
    </row>
    <row r="9" spans="1:121" ht="15.6" x14ac:dyDescent="0.3">
      <c r="A9" s="139" t="str">
        <f>IF('0'!A1=1,"Легка промисловість","Light industry ")</f>
        <v>Легка промисловість</v>
      </c>
      <c r="B9" s="143">
        <v>0.29999999999999716</v>
      </c>
      <c r="C9" s="143">
        <v>0.90000000000000568</v>
      </c>
      <c r="D9" s="143">
        <v>0.90000000000000568</v>
      </c>
      <c r="E9" s="143">
        <v>-0.29999999999999716</v>
      </c>
      <c r="F9" s="143">
        <v>0.29999999999999716</v>
      </c>
      <c r="G9" s="143">
        <v>0.79999999999999716</v>
      </c>
      <c r="H9" s="143">
        <v>0</v>
      </c>
      <c r="I9" s="143">
        <v>9.9999999999994316E-2</v>
      </c>
      <c r="J9" s="143">
        <v>0.29999999999999716</v>
      </c>
      <c r="K9" s="143">
        <v>0.79999999999999716</v>
      </c>
      <c r="L9" s="143">
        <v>0.79999999999999716</v>
      </c>
      <c r="M9" s="143">
        <v>0.79999999999999716</v>
      </c>
      <c r="N9" s="143">
        <v>0.59999999999999432</v>
      </c>
      <c r="O9" s="143">
        <v>0.59999999999999432</v>
      </c>
      <c r="P9" s="143">
        <v>-9.9999999999994316E-2</v>
      </c>
      <c r="Q9" s="143">
        <v>9.9999999999994316E-2</v>
      </c>
      <c r="R9" s="143">
        <v>0.20000000000000284</v>
      </c>
      <c r="S9" s="143">
        <v>0.59999999999999432</v>
      </c>
      <c r="T9" s="143">
        <v>0.20000000000000284</v>
      </c>
      <c r="U9" s="143">
        <v>1.2000000000000028</v>
      </c>
      <c r="V9" s="143">
        <v>0.29999999999999716</v>
      </c>
      <c r="W9" s="143">
        <v>0.20000000000000284</v>
      </c>
      <c r="X9" s="143">
        <v>1.7000000000000028</v>
      </c>
      <c r="Y9" s="143">
        <v>1</v>
      </c>
      <c r="Z9" s="143">
        <v>1.4000000000000057</v>
      </c>
      <c r="AA9" s="143">
        <v>0.29999999999999716</v>
      </c>
      <c r="AB9" s="143">
        <v>0.79999999999999716</v>
      </c>
      <c r="AC9" s="143">
        <v>9.9999999999994316E-2</v>
      </c>
      <c r="AD9" s="143">
        <v>-0.40000000000000568</v>
      </c>
      <c r="AE9" s="143">
        <v>-0.29999999999999716</v>
      </c>
      <c r="AF9" s="143">
        <v>0</v>
      </c>
      <c r="AG9" s="143">
        <v>0</v>
      </c>
      <c r="AH9" s="143">
        <v>0.40000000000000568</v>
      </c>
      <c r="AI9" s="143">
        <v>0.20000000000000284</v>
      </c>
      <c r="AJ9" s="143">
        <v>9.9999999999994316E-2</v>
      </c>
      <c r="AK9" s="143">
        <v>0.20000000000000284</v>
      </c>
      <c r="AL9" s="143">
        <v>0.70000000000000284</v>
      </c>
      <c r="AM9" s="143">
        <v>0.79999999999999716</v>
      </c>
      <c r="AN9" s="143">
        <v>0.20000000000000284</v>
      </c>
      <c r="AO9" s="143">
        <v>0.29999999999999716</v>
      </c>
      <c r="AP9" s="143">
        <v>0.5</v>
      </c>
      <c r="AQ9" s="143">
        <v>0.20000000000000284</v>
      </c>
      <c r="AR9" s="143">
        <v>0.59999999999999432</v>
      </c>
      <c r="AS9" s="143">
        <v>0.20000000000000284</v>
      </c>
      <c r="AT9" s="143">
        <v>0.70000000000000284</v>
      </c>
      <c r="AU9" s="143">
        <v>0.70000000000000284</v>
      </c>
      <c r="AV9" s="143">
        <v>0.29999999999999716</v>
      </c>
      <c r="AW9" s="143">
        <v>0.79999999999999716</v>
      </c>
      <c r="AX9" s="143">
        <v>0.79999999999999716</v>
      </c>
      <c r="AY9" s="143">
        <v>0.90000000000000568</v>
      </c>
      <c r="AZ9" s="143">
        <v>0.20000000000000284</v>
      </c>
      <c r="BA9" s="143">
        <v>0.29999999999999716</v>
      </c>
      <c r="BB9" s="143">
        <v>0.5</v>
      </c>
      <c r="BC9" s="143">
        <v>0.20000000000000284</v>
      </c>
      <c r="BD9" s="143">
        <v>0.29999999999999716</v>
      </c>
      <c r="BE9" s="143">
        <v>0.70000000000000284</v>
      </c>
      <c r="BF9" s="143">
        <v>0.70000000000000284</v>
      </c>
      <c r="BG9" s="143">
        <v>0.59999999999999432</v>
      </c>
      <c r="BH9" s="143">
        <v>0.79999999999999716</v>
      </c>
      <c r="BI9" s="143">
        <v>0.70000000000000284</v>
      </c>
      <c r="BJ9" s="143">
        <v>1.2999999999999972</v>
      </c>
      <c r="BK9" s="143">
        <v>1</v>
      </c>
      <c r="BL9" s="143">
        <v>1.5</v>
      </c>
      <c r="BM9" s="143">
        <v>1.9000000000000057</v>
      </c>
      <c r="BN9" s="143">
        <v>0.40000000000000568</v>
      </c>
      <c r="BO9" s="143">
        <v>0.59999999999999432</v>
      </c>
      <c r="BP9" s="143">
        <v>1.2000000000000028</v>
      </c>
      <c r="BQ9" s="143">
        <v>0.5</v>
      </c>
      <c r="BR9" s="143">
        <v>0.70000000000000284</v>
      </c>
      <c r="BS9" s="143">
        <v>0.5</v>
      </c>
      <c r="BT9" s="143">
        <v>2.2000000000000028</v>
      </c>
      <c r="BU9" s="143">
        <v>3.9000000000000057</v>
      </c>
      <c r="BV9" s="143">
        <v>2.0999999999999943</v>
      </c>
      <c r="BW9" s="143">
        <v>1.7000000000000028</v>
      </c>
      <c r="BX9" s="143">
        <v>0.79999999999999716</v>
      </c>
      <c r="BY9" s="143">
        <v>1.5</v>
      </c>
      <c r="BZ9" s="143">
        <v>-0.59999999999999432</v>
      </c>
      <c r="CA9" s="143">
        <v>0</v>
      </c>
      <c r="CB9" s="143">
        <v>0.59999999999999432</v>
      </c>
      <c r="CC9" s="143">
        <v>1.2000000000000028</v>
      </c>
      <c r="CD9" s="143">
        <v>1.2999999999999972</v>
      </c>
      <c r="CE9" s="143">
        <v>1.5</v>
      </c>
      <c r="CF9" s="143">
        <v>0.90000000000000568</v>
      </c>
      <c r="CG9" s="143">
        <v>1.7999999999999972</v>
      </c>
      <c r="CH9" s="143">
        <v>0.70000000000000284</v>
      </c>
      <c r="CI9" s="143">
        <v>0.40000000000000568</v>
      </c>
      <c r="CJ9" s="143">
        <v>0.29999999999999716</v>
      </c>
      <c r="CK9" s="143">
        <v>0.40000000000000568</v>
      </c>
      <c r="CL9" s="143">
        <v>1.4000000000000057</v>
      </c>
      <c r="CM9" s="143">
        <v>0.90000000000000568</v>
      </c>
      <c r="CN9" s="143">
        <v>0.70000000000000284</v>
      </c>
      <c r="CO9" s="143">
        <v>0.40000000000000568</v>
      </c>
      <c r="CP9" s="143">
        <v>0.79999999999999716</v>
      </c>
      <c r="CQ9" s="143">
        <v>2.0999999999999943</v>
      </c>
      <c r="CR9" s="143">
        <v>1.7999999999999972</v>
      </c>
      <c r="CS9" s="143">
        <v>1</v>
      </c>
      <c r="CT9" s="143">
        <v>1.5</v>
      </c>
      <c r="CU9" s="143">
        <v>1.4000000000000057</v>
      </c>
      <c r="CV9" s="143">
        <v>1.5</v>
      </c>
      <c r="CW9" s="143">
        <v>1.2000000000000028</v>
      </c>
      <c r="CX9" s="143">
        <v>0.40000000000000568</v>
      </c>
      <c r="CY9" s="143">
        <v>0.90000000000000568</v>
      </c>
      <c r="CZ9" s="143">
        <v>0.29999999999999716</v>
      </c>
      <c r="DA9" s="143">
        <v>0.79999999999999716</v>
      </c>
      <c r="DB9" s="143">
        <v>0.29999999999999716</v>
      </c>
      <c r="DC9" s="143">
        <v>0.29999999999999716</v>
      </c>
      <c r="DD9" s="143">
        <v>-9.9999999999994316E-2</v>
      </c>
      <c r="DE9" s="143">
        <v>-9.9999999999994316E-2</v>
      </c>
      <c r="DF9" s="143">
        <v>0.70000000000000284</v>
      </c>
      <c r="DG9" s="143">
        <v>0.20000000000000284</v>
      </c>
      <c r="DH9" s="143">
        <v>0.29999999999999716</v>
      </c>
      <c r="DI9" s="143">
        <v>0.29999999999999716</v>
      </c>
      <c r="DJ9" s="143">
        <v>-0.20000000000000284</v>
      </c>
      <c r="DK9" s="143">
        <v>0.40000000000000568</v>
      </c>
      <c r="DL9" s="143">
        <v>-9.9999999999994316E-2</v>
      </c>
      <c r="DM9" s="143">
        <v>0</v>
      </c>
      <c r="DN9" s="143">
        <v>0.20000000000000284</v>
      </c>
      <c r="DO9" s="143">
        <v>0.20000000000000284</v>
      </c>
      <c r="DP9" s="143">
        <v>0</v>
      </c>
      <c r="DQ9" s="143">
        <v>0.40000000000000568</v>
      </c>
    </row>
    <row r="10" spans="1:121" ht="15.6" x14ac:dyDescent="0.3">
      <c r="A10" s="139" t="str">
        <f>IF('0'!A1=1,"текстильна промисловість та пошиття одягу","textile industry and clothing       ")</f>
        <v>текстильна промисловість та пошиття одягу</v>
      </c>
      <c r="B10" s="143">
        <v>0.40000000000000568</v>
      </c>
      <c r="C10" s="143">
        <v>1.2000000000000028</v>
      </c>
      <c r="D10" s="143">
        <v>1.2999999999999972</v>
      </c>
      <c r="E10" s="143">
        <v>-0.40000000000000568</v>
      </c>
      <c r="F10" s="143">
        <v>0.40000000000000568</v>
      </c>
      <c r="G10" s="143">
        <v>1.0999999999999943</v>
      </c>
      <c r="H10" s="143">
        <v>0</v>
      </c>
      <c r="I10" s="143">
        <v>0.20000000000000284</v>
      </c>
      <c r="J10" s="143">
        <v>0.40000000000000568</v>
      </c>
      <c r="K10" s="143">
        <v>1.0999999999999943</v>
      </c>
      <c r="L10" s="143">
        <v>1.0999999999999943</v>
      </c>
      <c r="M10" s="143">
        <v>1.2000000000000028</v>
      </c>
      <c r="N10" s="143">
        <v>0.79999999999999716</v>
      </c>
      <c r="O10" s="143">
        <v>0.79999999999999716</v>
      </c>
      <c r="P10" s="143">
        <v>-0.20000000000000284</v>
      </c>
      <c r="Q10" s="143">
        <v>-9.9999999999994316E-2</v>
      </c>
      <c r="R10" s="143">
        <v>9.9999999999994316E-2</v>
      </c>
      <c r="S10" s="143">
        <v>0.79999999999999716</v>
      </c>
      <c r="T10" s="143" t="s">
        <v>15</v>
      </c>
      <c r="U10" s="143">
        <v>1</v>
      </c>
      <c r="V10" s="143">
        <v>0.29999999999999716</v>
      </c>
      <c r="W10" s="143">
        <v>9.9999999999994316E-2</v>
      </c>
      <c r="X10" s="143" t="s">
        <v>30</v>
      </c>
      <c r="Y10" s="143">
        <v>1.2999999999999972</v>
      </c>
      <c r="Z10" s="143">
        <v>0.79999999999999716</v>
      </c>
      <c r="AA10" s="143">
        <v>0.40000000000000568</v>
      </c>
      <c r="AB10" s="143">
        <v>0.90000000000000568</v>
      </c>
      <c r="AC10" s="143">
        <v>0</v>
      </c>
      <c r="AD10" s="143">
        <v>-0.59999999999999432</v>
      </c>
      <c r="AE10" s="143">
        <v>-0.5</v>
      </c>
      <c r="AF10" s="143">
        <v>-9.9999999999994316E-2</v>
      </c>
      <c r="AG10" s="143">
        <v>0</v>
      </c>
      <c r="AH10" s="143">
        <v>0.5</v>
      </c>
      <c r="AI10" s="143">
        <v>9.9999999999994316E-2</v>
      </c>
      <c r="AJ10" s="143">
        <v>9.9999999999994316E-2</v>
      </c>
      <c r="AK10" s="143">
        <v>0.20000000000000284</v>
      </c>
      <c r="AL10" s="143">
        <v>0.59999999999999432</v>
      </c>
      <c r="AM10" s="143">
        <v>0.59999999999999432</v>
      </c>
      <c r="AN10" s="143">
        <v>0.29999999999999716</v>
      </c>
      <c r="AO10" s="143">
        <v>0.40000000000000568</v>
      </c>
      <c r="AP10" s="143">
        <v>0.79999999999999716</v>
      </c>
      <c r="AQ10" s="143">
        <v>0.29999999999999716</v>
      </c>
      <c r="AR10" s="143">
        <v>0.59999999999999432</v>
      </c>
      <c r="AS10" s="143">
        <v>0.20000000000000284</v>
      </c>
      <c r="AT10" s="143">
        <v>0.59999999999999432</v>
      </c>
      <c r="AU10" s="143">
        <v>0.5</v>
      </c>
      <c r="AV10" s="143">
        <v>0.29999999999999716</v>
      </c>
      <c r="AW10" s="143">
        <v>1</v>
      </c>
      <c r="AX10" s="143">
        <v>1</v>
      </c>
      <c r="AY10" s="143">
        <v>1</v>
      </c>
      <c r="AZ10" s="143">
        <v>9.9999999999994316E-2</v>
      </c>
      <c r="BA10" s="143">
        <v>9.9999999999994316E-2</v>
      </c>
      <c r="BB10" s="143">
        <v>0.70000000000000284</v>
      </c>
      <c r="BC10" s="143">
        <v>0</v>
      </c>
      <c r="BD10" s="143">
        <v>0.5</v>
      </c>
      <c r="BE10" s="143">
        <v>0.5</v>
      </c>
      <c r="BF10" s="143">
        <v>0.79999999999999716</v>
      </c>
      <c r="BG10" s="143">
        <v>0.79999999999999716</v>
      </c>
      <c r="BH10" s="143">
        <v>1</v>
      </c>
      <c r="BI10" s="143">
        <v>0.59999999999999432</v>
      </c>
      <c r="BJ10" s="143">
        <v>1.7999999999999972</v>
      </c>
      <c r="BK10" s="143">
        <v>1.2999999999999972</v>
      </c>
      <c r="BL10" s="143">
        <v>1.7999999999999972</v>
      </c>
      <c r="BM10" s="143">
        <v>2.2999999999999972</v>
      </c>
      <c r="BN10" s="143">
        <v>0.5</v>
      </c>
      <c r="BO10" s="143">
        <v>9.9999999999994316E-2</v>
      </c>
      <c r="BP10" s="143">
        <v>1.9000000000000057</v>
      </c>
      <c r="BQ10" s="143">
        <v>0.5</v>
      </c>
      <c r="BR10" s="143">
        <v>0.90000000000000568</v>
      </c>
      <c r="BS10" s="143">
        <v>0.40000000000000568</v>
      </c>
      <c r="BT10" s="143">
        <v>2.0999999999999943</v>
      </c>
      <c r="BU10" s="143">
        <v>5</v>
      </c>
      <c r="BV10" s="143">
        <v>2.0999999999999943</v>
      </c>
      <c r="BW10" s="143">
        <v>1.5999999999999943</v>
      </c>
      <c r="BX10" s="143">
        <v>1</v>
      </c>
      <c r="BY10" s="143">
        <v>1.4000000000000057</v>
      </c>
      <c r="BZ10" s="143">
        <v>-0.90000000000000568</v>
      </c>
      <c r="CA10" s="143">
        <v>0</v>
      </c>
      <c r="CB10" s="143">
        <v>0.79999999999999716</v>
      </c>
      <c r="CC10" s="143">
        <v>1.5999999999999943</v>
      </c>
      <c r="CD10" s="143">
        <v>1.5999999999999943</v>
      </c>
      <c r="CE10" s="143">
        <v>1.2000000000000028</v>
      </c>
      <c r="CF10" s="143">
        <v>0.5</v>
      </c>
      <c r="CG10" s="143">
        <v>1</v>
      </c>
      <c r="CH10" s="143">
        <v>0.90000000000000568</v>
      </c>
      <c r="CI10" s="143">
        <v>9.9999999999994316E-2</v>
      </c>
      <c r="CJ10" s="143">
        <v>0.20000000000000284</v>
      </c>
      <c r="CK10" s="143">
        <v>0.29999999999999716</v>
      </c>
      <c r="CL10" s="143">
        <v>1.7999999999999972</v>
      </c>
      <c r="CM10" s="143">
        <v>1</v>
      </c>
      <c r="CN10" s="143">
        <v>0.90000000000000568</v>
      </c>
      <c r="CO10" s="143">
        <v>0.5</v>
      </c>
      <c r="CP10" s="143">
        <v>0.70000000000000284</v>
      </c>
      <c r="CQ10" s="143">
        <v>1.7000000000000028</v>
      </c>
      <c r="CR10" s="143">
        <v>1.5999999999999943</v>
      </c>
      <c r="CS10" s="143">
        <v>0.79999999999999716</v>
      </c>
      <c r="CT10" s="143">
        <v>2</v>
      </c>
      <c r="CU10" s="143">
        <v>1.7999999999999972</v>
      </c>
      <c r="CV10" s="143">
        <v>1.4000000000000057</v>
      </c>
      <c r="CW10" s="143">
        <v>1.7000000000000028</v>
      </c>
      <c r="CX10" s="143">
        <v>0.5</v>
      </c>
      <c r="CY10" s="143">
        <v>0.79999999999999716</v>
      </c>
      <c r="CZ10" s="143">
        <v>0.40000000000000568</v>
      </c>
      <c r="DA10" s="143">
        <v>0.79999999999999716</v>
      </c>
      <c r="DB10" s="143">
        <v>0.29999999999999716</v>
      </c>
      <c r="DC10" s="143">
        <v>0</v>
      </c>
      <c r="DD10" s="143">
        <v>-9.9999999999994316E-2</v>
      </c>
      <c r="DE10" s="143">
        <v>-0.20000000000000284</v>
      </c>
      <c r="DF10" s="143">
        <v>0.70000000000000284</v>
      </c>
      <c r="DG10" s="143">
        <v>9.9999999999994316E-2</v>
      </c>
      <c r="DH10" s="143">
        <v>0.5</v>
      </c>
      <c r="DI10" s="143">
        <v>0.40000000000000568</v>
      </c>
      <c r="DJ10" s="143">
        <v>-0.29999999999999716</v>
      </c>
      <c r="DK10" s="143">
        <v>0.29999999999999716</v>
      </c>
      <c r="DL10" s="143">
        <v>-9.9999999999994316E-2</v>
      </c>
      <c r="DM10" s="143">
        <v>-9.9999999999994316E-2</v>
      </c>
      <c r="DN10" s="143">
        <v>0.20000000000000284</v>
      </c>
      <c r="DO10" s="143">
        <v>0.20000000000000284</v>
      </c>
      <c r="DP10" s="143">
        <v>-9.9999999999994316E-2</v>
      </c>
      <c r="DQ10" s="143">
        <v>0.5</v>
      </c>
    </row>
    <row r="11" spans="1:121" ht="21" customHeight="1" x14ac:dyDescent="0.3">
      <c r="A11" s="139" t="str">
        <f>IF('0'!A1=1,"виробництво шкіри та шкіряного взуття","manufacture of leather and leather footwear")</f>
        <v>виробництво шкіри та шкіряного взуття</v>
      </c>
      <c r="B11" s="143">
        <v>9.9999999999994316E-2</v>
      </c>
      <c r="C11" s="143">
        <v>9.9999999999994316E-2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I11" s="143">
        <v>0</v>
      </c>
      <c r="J11" s="143">
        <v>0</v>
      </c>
      <c r="K11" s="143">
        <v>0</v>
      </c>
      <c r="L11" s="143">
        <v>9.9999999999994316E-2</v>
      </c>
      <c r="M11" s="143">
        <v>0</v>
      </c>
      <c r="N11" s="143">
        <v>9.9999999999994316E-2</v>
      </c>
      <c r="O11" s="143">
        <v>0.20000000000000284</v>
      </c>
      <c r="P11" s="143">
        <v>0</v>
      </c>
      <c r="Q11" s="143">
        <v>0.59999999999999432</v>
      </c>
      <c r="R11" s="143">
        <v>0.29999999999999716</v>
      </c>
      <c r="S11" s="143">
        <v>0.20000000000000284</v>
      </c>
      <c r="T11" s="143">
        <v>-9.9999999999994316E-2</v>
      </c>
      <c r="U11" s="143">
        <v>1.7999999999999972</v>
      </c>
      <c r="V11" s="143">
        <v>0.20000000000000284</v>
      </c>
      <c r="W11" s="143">
        <v>0.40000000000000568</v>
      </c>
      <c r="X11" s="143" t="s">
        <v>13</v>
      </c>
      <c r="Y11" s="143">
        <v>0.29999999999999716</v>
      </c>
      <c r="Z11" s="143">
        <v>3</v>
      </c>
      <c r="AA11" s="143">
        <v>9.9999999999994316E-2</v>
      </c>
      <c r="AB11" s="143">
        <v>0.59999999999999432</v>
      </c>
      <c r="AC11" s="143">
        <v>0.20000000000000284</v>
      </c>
      <c r="AD11" s="143">
        <v>0.20000000000000284</v>
      </c>
      <c r="AE11" s="143">
        <v>0.20000000000000284</v>
      </c>
      <c r="AF11" s="143">
        <v>0.40000000000000568</v>
      </c>
      <c r="AG11" s="143">
        <v>9.9999999999994316E-2</v>
      </c>
      <c r="AH11" s="143">
        <v>0.20000000000000284</v>
      </c>
      <c r="AI11" s="143">
        <v>0.29999999999999716</v>
      </c>
      <c r="AJ11" s="143">
        <v>0.20000000000000284</v>
      </c>
      <c r="AK11" s="143">
        <v>0.29999999999999716</v>
      </c>
      <c r="AL11" s="143">
        <v>1</v>
      </c>
      <c r="AM11" s="143">
        <v>1.4000000000000057</v>
      </c>
      <c r="AN11" s="143">
        <v>-9.9999999999994316E-2</v>
      </c>
      <c r="AO11" s="143">
        <v>0</v>
      </c>
      <c r="AP11" s="143">
        <v>-0.20000000000000284</v>
      </c>
      <c r="AQ11" s="143">
        <v>-9.9999999999994316E-2</v>
      </c>
      <c r="AR11" s="143">
        <v>0.70000000000000284</v>
      </c>
      <c r="AS11" s="143">
        <v>9.9999999999994316E-2</v>
      </c>
      <c r="AT11" s="143">
        <v>1.0999999999999943</v>
      </c>
      <c r="AU11" s="143">
        <v>1.2999999999999972</v>
      </c>
      <c r="AV11" s="143">
        <v>0.20000000000000284</v>
      </c>
      <c r="AW11" s="143">
        <v>0.29999999999999716</v>
      </c>
      <c r="AX11" s="143">
        <v>0.20000000000000284</v>
      </c>
      <c r="AY11" s="143">
        <v>0.70000000000000284</v>
      </c>
      <c r="AZ11" s="143">
        <v>0.59999999999999432</v>
      </c>
      <c r="BA11" s="143">
        <v>0.70000000000000284</v>
      </c>
      <c r="BB11" s="143">
        <v>9.9999999999994316E-2</v>
      </c>
      <c r="BC11" s="143">
        <v>0.79999999999999716</v>
      </c>
      <c r="BD11" s="143">
        <v>-9.9999999999994316E-2</v>
      </c>
      <c r="BE11" s="143">
        <v>1.2000000000000028</v>
      </c>
      <c r="BF11" s="143">
        <v>0.40000000000000568</v>
      </c>
      <c r="BG11" s="143">
        <v>0.20000000000000284</v>
      </c>
      <c r="BH11" s="143">
        <v>9.9999999999994316E-2</v>
      </c>
      <c r="BI11" s="143">
        <v>0.90000000000000568</v>
      </c>
      <c r="BJ11" s="143">
        <v>9.9999999999994316E-2</v>
      </c>
      <c r="BK11" s="143">
        <v>0.40000000000000568</v>
      </c>
      <c r="BL11" s="143">
        <v>0.70000000000000284</v>
      </c>
      <c r="BM11" s="143">
        <v>1.0999999999999943</v>
      </c>
      <c r="BN11" s="143">
        <v>9.9999999999994316E-2</v>
      </c>
      <c r="BO11" s="143">
        <v>1.7000000000000028</v>
      </c>
      <c r="BP11" s="143">
        <v>-0.5</v>
      </c>
      <c r="BQ11" s="143">
        <v>0.59999999999999432</v>
      </c>
      <c r="BR11" s="143">
        <v>0.29999999999999716</v>
      </c>
      <c r="BS11" s="143">
        <v>0.90000000000000568</v>
      </c>
      <c r="BT11" s="143">
        <v>2.5</v>
      </c>
      <c r="BU11" s="143">
        <v>1.5</v>
      </c>
      <c r="BV11" s="143">
        <v>2</v>
      </c>
      <c r="BW11" s="143">
        <v>2.0999999999999943</v>
      </c>
      <c r="BX11" s="143">
        <v>0.29999999999999716</v>
      </c>
      <c r="BY11" s="143">
        <v>1.5999999999999943</v>
      </c>
      <c r="BZ11" s="143">
        <v>9.9999999999994316E-2</v>
      </c>
      <c r="CA11" s="143">
        <v>-9.9999999999994316E-2</v>
      </c>
      <c r="CB11" s="143">
        <v>9.9999999999994316E-2</v>
      </c>
      <c r="CC11" s="143">
        <v>9.9999999999994316E-2</v>
      </c>
      <c r="CD11" s="143">
        <v>0.5</v>
      </c>
      <c r="CE11" s="143">
        <v>2.4000000000000057</v>
      </c>
      <c r="CF11" s="143">
        <v>1.9000000000000057</v>
      </c>
      <c r="CG11" s="143">
        <v>3.9000000000000057</v>
      </c>
      <c r="CH11" s="143">
        <v>0.29999999999999716</v>
      </c>
      <c r="CI11" s="143">
        <v>1.2000000000000028</v>
      </c>
      <c r="CJ11" s="143">
        <v>0.5</v>
      </c>
      <c r="CK11" s="143">
        <v>0.70000000000000284</v>
      </c>
      <c r="CL11" s="143">
        <v>0.5</v>
      </c>
      <c r="CM11" s="143">
        <v>0.59999999999999432</v>
      </c>
      <c r="CN11" s="143">
        <v>0.40000000000000568</v>
      </c>
      <c r="CO11" s="143">
        <v>9.9999999999994316E-2</v>
      </c>
      <c r="CP11" s="143">
        <v>1.0999999999999943</v>
      </c>
      <c r="CQ11" s="143">
        <v>3</v>
      </c>
      <c r="CR11" s="143">
        <v>2.4000000000000057</v>
      </c>
      <c r="CS11" s="143">
        <v>1.4000000000000057</v>
      </c>
      <c r="CT11" s="143">
        <v>0.40000000000000568</v>
      </c>
      <c r="CU11" s="143">
        <v>0.59999999999999432</v>
      </c>
      <c r="CV11" s="143">
        <v>1.5999999999999943</v>
      </c>
      <c r="CW11" s="143">
        <v>0.20000000000000284</v>
      </c>
      <c r="CX11" s="143">
        <v>9.9999999999994316E-2</v>
      </c>
      <c r="CY11" s="143">
        <v>1</v>
      </c>
      <c r="CZ11" s="143">
        <v>0</v>
      </c>
      <c r="DA11" s="143">
        <v>0.79999999999999716</v>
      </c>
      <c r="DB11" s="143">
        <v>0.29999999999999716</v>
      </c>
      <c r="DC11" s="143">
        <v>1.0999999999999943</v>
      </c>
      <c r="DD11" s="143">
        <v>-0.20000000000000284</v>
      </c>
      <c r="DE11" s="143">
        <v>0.20000000000000284</v>
      </c>
      <c r="DF11" s="143">
        <v>0.59999999999999432</v>
      </c>
      <c r="DG11" s="143">
        <v>0.59999999999999432</v>
      </c>
      <c r="DH11" s="143">
        <v>-9.9999999999994316E-2</v>
      </c>
      <c r="DI11" s="143">
        <v>-9.9999999999994316E-2</v>
      </c>
      <c r="DJ11" s="143">
        <v>0</v>
      </c>
      <c r="DK11" s="143">
        <v>0.79999999999999716</v>
      </c>
      <c r="DL11" s="143">
        <v>0</v>
      </c>
      <c r="DM11" s="143">
        <v>0.29999999999999716</v>
      </c>
      <c r="DN11" s="143">
        <v>9.9999999999994316E-2</v>
      </c>
      <c r="DO11" s="143">
        <v>9.9999999999994316E-2</v>
      </c>
      <c r="DP11" s="143">
        <v>0.40000000000000568</v>
      </c>
      <c r="DQ11" s="143">
        <v>0.20000000000000284</v>
      </c>
    </row>
    <row r="12" spans="1:121" ht="15.6" x14ac:dyDescent="0.3">
      <c r="A12" s="139" t="str">
        <f>IF('0'!A1=1,"Виробництво деревини та виробів з деревини","Manufacture of wood and wood products ")</f>
        <v>Виробництво деревини та виробів з деревини</v>
      </c>
      <c r="B12" s="143">
        <v>0.29999999999999716</v>
      </c>
      <c r="C12" s="143">
        <v>1.2999999999999972</v>
      </c>
      <c r="D12" s="143">
        <v>0.29999999999999716</v>
      </c>
      <c r="E12" s="143">
        <v>1.2000000000000028</v>
      </c>
      <c r="F12" s="143">
        <v>0.20000000000000284</v>
      </c>
      <c r="G12" s="143">
        <v>0.90000000000000568</v>
      </c>
      <c r="H12" s="143">
        <v>-0.29999999999999716</v>
      </c>
      <c r="I12" s="143">
        <v>1.0999999999999943</v>
      </c>
      <c r="J12" s="143">
        <v>1.2999999999999972</v>
      </c>
      <c r="K12" s="143">
        <v>2</v>
      </c>
      <c r="L12" s="143">
        <v>1.5</v>
      </c>
      <c r="M12" s="143">
        <v>2.0999999999999943</v>
      </c>
      <c r="N12" s="143">
        <v>2.4000000000000057</v>
      </c>
      <c r="O12" s="143">
        <v>2.9000000000000057</v>
      </c>
      <c r="P12" s="143">
        <v>0.40000000000000568</v>
      </c>
      <c r="Q12" s="143">
        <v>0.90000000000000568</v>
      </c>
      <c r="R12" s="143">
        <v>0</v>
      </c>
      <c r="S12" s="143">
        <v>1</v>
      </c>
      <c r="T12" s="143" t="s">
        <v>12</v>
      </c>
      <c r="U12" s="143">
        <v>1.0999999999999943</v>
      </c>
      <c r="V12" s="143">
        <v>0.59999999999999432</v>
      </c>
      <c r="W12" s="143">
        <v>1.7999999999999972</v>
      </c>
      <c r="X12" s="143" t="s">
        <v>20</v>
      </c>
      <c r="Y12" s="143">
        <v>3</v>
      </c>
      <c r="Z12" s="143">
        <v>1.5999999999999943</v>
      </c>
      <c r="AA12" s="143">
        <v>0.5</v>
      </c>
      <c r="AB12" s="143">
        <v>1.0999999999999943</v>
      </c>
      <c r="AC12" s="143">
        <v>2.5</v>
      </c>
      <c r="AD12" s="143">
        <v>-0.70000000000000284</v>
      </c>
      <c r="AE12" s="143">
        <v>9.9999999999994316E-2</v>
      </c>
      <c r="AF12" s="143">
        <v>0.29999999999999716</v>
      </c>
      <c r="AG12" s="143">
        <v>0.5</v>
      </c>
      <c r="AH12" s="143">
        <v>0.59999999999999432</v>
      </c>
      <c r="AI12" s="143">
        <v>0.70000000000000284</v>
      </c>
      <c r="AJ12" s="143">
        <v>0.79999999999999716</v>
      </c>
      <c r="AK12" s="143">
        <v>0.5</v>
      </c>
      <c r="AL12" s="143">
        <v>0.90000000000000568</v>
      </c>
      <c r="AM12" s="143">
        <v>-0.90000000000000568</v>
      </c>
      <c r="AN12" s="143">
        <v>0.90000000000000568</v>
      </c>
      <c r="AO12" s="143">
        <v>1.7000000000000028</v>
      </c>
      <c r="AP12" s="143">
        <v>2.2000000000000028</v>
      </c>
      <c r="AQ12" s="143">
        <v>1.5</v>
      </c>
      <c r="AR12" s="143">
        <v>0.29999999999999716</v>
      </c>
      <c r="AS12" s="143">
        <v>0</v>
      </c>
      <c r="AT12" s="143">
        <v>0.59999999999999432</v>
      </c>
      <c r="AU12" s="143">
        <v>1.2000000000000028</v>
      </c>
      <c r="AV12" s="143">
        <v>1.0999999999999943</v>
      </c>
      <c r="AW12" s="143">
        <v>2</v>
      </c>
      <c r="AX12" s="143">
        <v>1.2999999999999972</v>
      </c>
      <c r="AY12" s="143">
        <v>1</v>
      </c>
      <c r="AZ12" s="143">
        <v>0.70000000000000284</v>
      </c>
      <c r="BA12" s="143">
        <v>-1.2000000000000028</v>
      </c>
      <c r="BB12" s="143">
        <v>0.29999999999999716</v>
      </c>
      <c r="BC12" s="143">
        <v>1.2000000000000028</v>
      </c>
      <c r="BD12" s="143">
        <v>1.0999999999999943</v>
      </c>
      <c r="BE12" s="143">
        <v>0.29999999999999716</v>
      </c>
      <c r="BF12" s="143">
        <v>9.9999999999994316E-2</v>
      </c>
      <c r="BG12" s="143">
        <v>0.79999999999999716</v>
      </c>
      <c r="BH12" s="143">
        <v>1.5</v>
      </c>
      <c r="BI12" s="143">
        <v>0.79999999999999716</v>
      </c>
      <c r="BJ12" s="143">
        <v>3.2999999999999972</v>
      </c>
      <c r="BK12" s="143">
        <v>3</v>
      </c>
      <c r="BL12" s="143">
        <v>2.4000000000000057</v>
      </c>
      <c r="BM12" s="143">
        <v>1.7999999999999972</v>
      </c>
      <c r="BN12" s="143">
        <v>0.5</v>
      </c>
      <c r="BO12" s="143">
        <v>-9.9999999999994316E-2</v>
      </c>
      <c r="BP12" s="143">
        <v>0.59999999999999432</v>
      </c>
      <c r="BQ12" s="143">
        <v>0.40000000000000568</v>
      </c>
      <c r="BR12" s="143">
        <v>-0.29999999999999716</v>
      </c>
      <c r="BS12" s="143">
        <v>-0.20000000000000284</v>
      </c>
      <c r="BT12" s="143">
        <v>9.9999999999994316E-2</v>
      </c>
      <c r="BU12" s="143">
        <v>1.7000000000000028</v>
      </c>
      <c r="BV12" s="143">
        <v>5.0999999999999943</v>
      </c>
      <c r="BW12" s="143">
        <v>-1.0999999999999943</v>
      </c>
      <c r="BX12" s="143">
        <v>-0.5</v>
      </c>
      <c r="BY12" s="143">
        <v>0.90000000000000568</v>
      </c>
      <c r="BZ12" s="143">
        <v>1</v>
      </c>
      <c r="CA12" s="143">
        <v>0.20000000000000284</v>
      </c>
      <c r="CB12" s="143">
        <v>-1.0999999999999943</v>
      </c>
      <c r="CC12" s="143">
        <v>0.59999999999999432</v>
      </c>
      <c r="CD12" s="143">
        <v>1.5999999999999943</v>
      </c>
      <c r="CE12" s="143">
        <v>0.79999999999999716</v>
      </c>
      <c r="CF12" s="143">
        <v>1.5</v>
      </c>
      <c r="CG12" s="143">
        <v>0.5</v>
      </c>
      <c r="CH12" s="143">
        <v>0.20000000000000284</v>
      </c>
      <c r="CI12" s="143">
        <v>-0.40000000000000568</v>
      </c>
      <c r="CJ12" s="143">
        <v>0.40000000000000568</v>
      </c>
      <c r="CK12" s="143">
        <v>1.5999999999999943</v>
      </c>
      <c r="CL12" s="143">
        <v>-0.90000000000000568</v>
      </c>
      <c r="CM12" s="143">
        <v>-0.40000000000000568</v>
      </c>
      <c r="CN12" s="143">
        <v>0.29999999999999716</v>
      </c>
      <c r="CO12" s="143">
        <v>0.29999999999999716</v>
      </c>
      <c r="CP12" s="143">
        <v>0.70000000000000284</v>
      </c>
      <c r="CQ12" s="143">
        <v>2.2000000000000028</v>
      </c>
      <c r="CR12" s="143">
        <v>0.40000000000000568</v>
      </c>
      <c r="CS12" s="143">
        <v>-0.29999999999999716</v>
      </c>
      <c r="CT12" s="143">
        <v>1.0999999999999943</v>
      </c>
      <c r="CU12" s="143">
        <v>2.9000000000000057</v>
      </c>
      <c r="CV12" s="143">
        <v>2.2000000000000028</v>
      </c>
      <c r="CW12" s="143">
        <v>2.5</v>
      </c>
      <c r="CX12" s="143">
        <v>1.5999999999999943</v>
      </c>
      <c r="CY12" s="143">
        <v>0.59999999999999432</v>
      </c>
      <c r="CZ12" s="143">
        <v>1.0999999999999943</v>
      </c>
      <c r="DA12" s="143">
        <v>0.5</v>
      </c>
      <c r="DB12" s="143">
        <v>1.2000000000000028</v>
      </c>
      <c r="DC12" s="143">
        <v>1.0999999999999943</v>
      </c>
      <c r="DD12" s="143">
        <v>0.29999999999999716</v>
      </c>
      <c r="DE12" s="143">
        <v>-0.59999999999999432</v>
      </c>
      <c r="DF12" s="143">
        <v>1</v>
      </c>
      <c r="DG12" s="143">
        <v>0.20000000000000284</v>
      </c>
      <c r="DH12" s="143">
        <v>0.20000000000000284</v>
      </c>
      <c r="DI12" s="143">
        <v>0.20000000000000284</v>
      </c>
      <c r="DJ12" s="143">
        <v>-0.59999999999999432</v>
      </c>
      <c r="DK12" s="143">
        <v>0.29999999999999716</v>
      </c>
      <c r="DL12" s="143">
        <v>-1.2999999999999972</v>
      </c>
      <c r="DM12" s="143">
        <v>0.29999999999999716</v>
      </c>
      <c r="DN12" s="143">
        <v>0.70000000000000284</v>
      </c>
      <c r="DO12" s="143">
        <v>-9.9999999999994316E-2</v>
      </c>
      <c r="DP12" s="143">
        <v>1</v>
      </c>
      <c r="DQ12" s="143">
        <v>0.40000000000000568</v>
      </c>
    </row>
    <row r="13" spans="1:121" ht="33" customHeight="1" x14ac:dyDescent="0.3">
      <c r="A13" s="140" t="str">
        <f>IF('0'!A1=1,"Целюлозно-паперова, поліграфічна промисловість;  видавнича справа","Manufacture of pulp, paper and paper products; publishing and pinting 
")</f>
        <v>Целюлозно-паперова, поліграфічна промисловість;  видавнича справа</v>
      </c>
      <c r="B13" s="143">
        <v>0.79999999999999716</v>
      </c>
      <c r="C13" s="143">
        <v>0.90000000000000568</v>
      </c>
      <c r="D13" s="143">
        <v>1.4000000000000057</v>
      </c>
      <c r="E13" s="143">
        <v>-1.2000000000000028</v>
      </c>
      <c r="F13" s="143">
        <v>1.7999999999999972</v>
      </c>
      <c r="G13" s="143">
        <v>-1.4000000000000057</v>
      </c>
      <c r="H13" s="143">
        <v>-0.29999999999999716</v>
      </c>
      <c r="I13" s="143">
        <v>1</v>
      </c>
      <c r="J13" s="143">
        <v>-0.90000000000000568</v>
      </c>
      <c r="K13" s="143">
        <v>0.29999999999999716</v>
      </c>
      <c r="L13" s="143">
        <v>2.7999999999999972</v>
      </c>
      <c r="M13" s="143">
        <v>-1</v>
      </c>
      <c r="N13" s="143">
        <v>-9.9999999999994316E-2</v>
      </c>
      <c r="O13" s="143">
        <v>0.70000000000000284</v>
      </c>
      <c r="P13" s="143">
        <v>-1.4000000000000057</v>
      </c>
      <c r="Q13" s="143">
        <v>2</v>
      </c>
      <c r="R13" s="143">
        <v>0.59999999999999432</v>
      </c>
      <c r="S13" s="143">
        <v>1.2999999999999972</v>
      </c>
      <c r="T13" s="143" t="s">
        <v>22</v>
      </c>
      <c r="U13" s="143">
        <v>1.5</v>
      </c>
      <c r="V13" s="143">
        <v>-0.20000000000000284</v>
      </c>
      <c r="W13" s="143">
        <v>3</v>
      </c>
      <c r="X13" s="143" t="s">
        <v>32</v>
      </c>
      <c r="Y13" s="143">
        <v>0.29999999999999716</v>
      </c>
      <c r="Z13" s="143">
        <v>-0.40000000000000568</v>
      </c>
      <c r="AA13" s="143">
        <v>1.2000000000000028</v>
      </c>
      <c r="AB13" s="143">
        <v>0.59999999999999432</v>
      </c>
      <c r="AC13" s="143">
        <v>-0.5</v>
      </c>
      <c r="AD13" s="143">
        <v>1.9000000000000057</v>
      </c>
      <c r="AE13" s="143">
        <v>9.9999999999994316E-2</v>
      </c>
      <c r="AF13" s="143">
        <v>0.29999999999999716</v>
      </c>
      <c r="AG13" s="143">
        <v>-0.79999999999999716</v>
      </c>
      <c r="AH13" s="143">
        <v>0.20000000000000284</v>
      </c>
      <c r="AI13" s="143">
        <v>0.59999999999999432</v>
      </c>
      <c r="AJ13" s="143">
        <v>0.20000000000000284</v>
      </c>
      <c r="AK13" s="143">
        <v>0.5</v>
      </c>
      <c r="AL13" s="143">
        <v>4</v>
      </c>
      <c r="AM13" s="143">
        <v>1.7999999999999972</v>
      </c>
      <c r="AN13" s="143">
        <v>9.9999999999994316E-2</v>
      </c>
      <c r="AO13" s="143">
        <v>0.40000000000000568</v>
      </c>
      <c r="AP13" s="143">
        <v>0.70000000000000284</v>
      </c>
      <c r="AQ13" s="143">
        <v>-9.9999999999994316E-2</v>
      </c>
      <c r="AR13" s="143">
        <v>-0.40000000000000568</v>
      </c>
      <c r="AS13" s="143">
        <v>9.9999999999994316E-2</v>
      </c>
      <c r="AT13" s="143">
        <v>0.5</v>
      </c>
      <c r="AU13" s="143">
        <v>0</v>
      </c>
      <c r="AV13" s="143">
        <v>0</v>
      </c>
      <c r="AW13" s="143">
        <v>0</v>
      </c>
      <c r="AX13" s="143">
        <v>-0.70000000000000284</v>
      </c>
      <c r="AY13" s="143">
        <v>0.40000000000000568</v>
      </c>
      <c r="AZ13" s="143">
        <v>9.9999999999994316E-2</v>
      </c>
      <c r="BA13" s="143">
        <v>0.59999999999999432</v>
      </c>
      <c r="BB13" s="143">
        <v>0.5</v>
      </c>
      <c r="BC13" s="143">
        <v>0.40000000000000568</v>
      </c>
      <c r="BD13" s="143">
        <v>0.59999999999999432</v>
      </c>
      <c r="BE13" s="143">
        <v>0.20000000000000284</v>
      </c>
      <c r="BF13" s="143">
        <v>0.5</v>
      </c>
      <c r="BG13" s="143">
        <v>1.7000000000000028</v>
      </c>
      <c r="BH13" s="143">
        <v>0.40000000000000568</v>
      </c>
      <c r="BI13" s="143">
        <v>0.79999999999999716</v>
      </c>
      <c r="BJ13" s="143">
        <v>2.5</v>
      </c>
      <c r="BK13" s="143">
        <v>1.5</v>
      </c>
      <c r="BL13" s="143">
        <v>2.7000000000000028</v>
      </c>
      <c r="BM13" s="143">
        <v>3.2000000000000028</v>
      </c>
      <c r="BN13" s="143">
        <v>0.29999999999999716</v>
      </c>
      <c r="BO13" s="143">
        <v>1.0999999999999943</v>
      </c>
      <c r="BP13" s="143">
        <v>0.5</v>
      </c>
      <c r="BQ13" s="143">
        <v>9.9999999999994316E-2</v>
      </c>
      <c r="BR13" s="143">
        <v>0.20000000000000284</v>
      </c>
      <c r="BS13" s="143">
        <v>0.5</v>
      </c>
      <c r="BT13" s="143">
        <v>0.40000000000000568</v>
      </c>
      <c r="BU13" s="143">
        <v>2.9000000000000057</v>
      </c>
      <c r="BV13" s="143">
        <v>2.2999999999999972</v>
      </c>
      <c r="BW13" s="143">
        <v>1.5</v>
      </c>
      <c r="BX13" s="143">
        <v>1.4000000000000057</v>
      </c>
      <c r="BY13" s="143">
        <v>0</v>
      </c>
      <c r="BZ13" s="143">
        <v>-0.20000000000000284</v>
      </c>
      <c r="CA13" s="143">
        <v>0</v>
      </c>
      <c r="CB13" s="143">
        <v>0.70000000000000284</v>
      </c>
      <c r="CC13" s="143">
        <v>1.5</v>
      </c>
      <c r="CD13" s="143">
        <v>1</v>
      </c>
      <c r="CE13" s="143">
        <v>0.5</v>
      </c>
      <c r="CF13" s="143">
        <v>0.90000000000000568</v>
      </c>
      <c r="CG13" s="143">
        <v>1.4000000000000057</v>
      </c>
      <c r="CH13" s="143">
        <v>1.5</v>
      </c>
      <c r="CI13" s="143">
        <v>0.5</v>
      </c>
      <c r="CJ13" s="143">
        <v>1.5999999999999943</v>
      </c>
      <c r="CK13" s="143">
        <v>0.70000000000000284</v>
      </c>
      <c r="CL13" s="143">
        <v>9.9999999999994316E-2</v>
      </c>
      <c r="CM13" s="143">
        <v>0.40000000000000568</v>
      </c>
      <c r="CN13" s="143">
        <v>0.29999999999999716</v>
      </c>
      <c r="CO13" s="143">
        <v>1.5</v>
      </c>
      <c r="CP13" s="143">
        <v>1.0999999999999943</v>
      </c>
      <c r="CQ13" s="143">
        <v>1.7999999999999972</v>
      </c>
      <c r="CR13" s="143">
        <v>0.40000000000000568</v>
      </c>
      <c r="CS13" s="143">
        <v>0.5</v>
      </c>
      <c r="CT13" s="143">
        <v>0.79999999999999716</v>
      </c>
      <c r="CU13" s="143">
        <v>1.2000000000000028</v>
      </c>
      <c r="CV13" s="143">
        <v>1</v>
      </c>
      <c r="CW13" s="143">
        <v>1.2999999999999972</v>
      </c>
      <c r="CX13" s="143">
        <v>0.70000000000000284</v>
      </c>
      <c r="CY13" s="143">
        <v>0.40000000000000568</v>
      </c>
      <c r="CZ13" s="143">
        <v>0.59999999999999432</v>
      </c>
      <c r="DA13" s="143">
        <v>0</v>
      </c>
      <c r="DB13" s="143">
        <v>0.40000000000000568</v>
      </c>
      <c r="DC13" s="143">
        <v>0</v>
      </c>
      <c r="DD13" s="143">
        <v>9.9999999999994316E-2</v>
      </c>
      <c r="DE13" s="143">
        <v>-0.40000000000000568</v>
      </c>
      <c r="DF13" s="143">
        <v>0.59999999999999432</v>
      </c>
      <c r="DG13" s="143">
        <v>0.70000000000000284</v>
      </c>
      <c r="DH13" s="143">
        <v>0</v>
      </c>
      <c r="DI13" s="143">
        <v>-9.9999999999994316E-2</v>
      </c>
      <c r="DJ13" s="143">
        <v>1.0999999999999943</v>
      </c>
      <c r="DK13" s="143">
        <v>-9.9999999999994316E-2</v>
      </c>
      <c r="DL13" s="143">
        <v>-0.20000000000000284</v>
      </c>
      <c r="DM13" s="143">
        <v>9.9999999999994316E-2</v>
      </c>
      <c r="DN13" s="143">
        <v>9.9999999999994316E-2</v>
      </c>
      <c r="DO13" s="143">
        <v>0.5</v>
      </c>
      <c r="DP13" s="143">
        <v>9.9999999999994316E-2</v>
      </c>
      <c r="DQ13" s="143">
        <v>0.20000000000000284</v>
      </c>
    </row>
    <row r="14" spans="1:121" ht="33" customHeight="1" x14ac:dyDescent="0.3">
      <c r="A14" s="140" t="str">
        <f>IF('0'!A1=1,"Виробництво коксу, продуктів нафтоперероблення","Manufacture of  coke,  refined petroleum products 
")</f>
        <v>Виробництво коксу, продуктів нафтоперероблення</v>
      </c>
      <c r="B14" s="143">
        <v>-0.5</v>
      </c>
      <c r="C14" s="143">
        <v>5.7000000000000028</v>
      </c>
      <c r="D14" s="143">
        <v>1.7999999999999972</v>
      </c>
      <c r="E14" s="143">
        <v>-3</v>
      </c>
      <c r="F14" s="143">
        <v>0.20000000000000284</v>
      </c>
      <c r="G14" s="143">
        <v>1.2000000000000028</v>
      </c>
      <c r="H14" s="143">
        <v>5.5999999999999943</v>
      </c>
      <c r="I14" s="143">
        <v>1.7999999999999972</v>
      </c>
      <c r="J14" s="143">
        <v>6.7999999999999972</v>
      </c>
      <c r="K14" s="143">
        <v>9.9999999999994316E-2</v>
      </c>
      <c r="L14" s="143">
        <v>1.2000000000000028</v>
      </c>
      <c r="M14" s="143">
        <v>0.29999999999999716</v>
      </c>
      <c r="N14" s="143" t="s">
        <v>6</v>
      </c>
      <c r="O14" s="143">
        <v>6</v>
      </c>
      <c r="P14" s="143">
        <v>5.4000000000000057</v>
      </c>
      <c r="Q14" s="143">
        <v>16</v>
      </c>
      <c r="R14" s="143">
        <v>7.7000000000000028</v>
      </c>
      <c r="S14" s="143">
        <v>7.4000000000000057</v>
      </c>
      <c r="T14" s="143" t="s">
        <v>16</v>
      </c>
      <c r="U14" s="143">
        <v>5</v>
      </c>
      <c r="V14" s="143">
        <v>4.2999999999999972</v>
      </c>
      <c r="W14" s="143">
        <v>3</v>
      </c>
      <c r="X14" s="143" t="s">
        <v>29</v>
      </c>
      <c r="Y14" s="143">
        <v>-1.9000000000000057</v>
      </c>
      <c r="Z14" s="143">
        <v>-6.4000000000000057</v>
      </c>
      <c r="AA14" s="143">
        <v>1.2000000000000028</v>
      </c>
      <c r="AB14" s="143">
        <v>4.2000000000000028</v>
      </c>
      <c r="AC14" s="143">
        <v>3.9000000000000057</v>
      </c>
      <c r="AD14" s="143">
        <v>3.5</v>
      </c>
      <c r="AE14" s="143">
        <v>-3.5999999999999943</v>
      </c>
      <c r="AF14" s="143">
        <v>-3.5</v>
      </c>
      <c r="AG14" s="143">
        <v>7.5999999999999943</v>
      </c>
      <c r="AH14" s="143">
        <v>8.5</v>
      </c>
      <c r="AI14" s="143">
        <v>-2.7000000000000028</v>
      </c>
      <c r="AJ14" s="143">
        <v>-4</v>
      </c>
      <c r="AK14" s="143">
        <v>-4</v>
      </c>
      <c r="AL14" s="143">
        <v>-0.29999999999999716</v>
      </c>
      <c r="AM14" s="143">
        <v>-2</v>
      </c>
      <c r="AN14" s="143">
        <v>2.0999999999999943</v>
      </c>
      <c r="AO14" s="143">
        <v>3.9000000000000057</v>
      </c>
      <c r="AP14" s="143">
        <v>2.7000000000000028</v>
      </c>
      <c r="AQ14" s="143">
        <v>2.4000000000000057</v>
      </c>
      <c r="AR14" s="143">
        <v>0.40000000000000568</v>
      </c>
      <c r="AS14" s="143">
        <v>5.4000000000000057</v>
      </c>
      <c r="AT14" s="143">
        <v>-1.2000000000000028</v>
      </c>
      <c r="AU14" s="143">
        <v>-3.7999999999999972</v>
      </c>
      <c r="AV14" s="143">
        <v>2.9000000000000057</v>
      </c>
      <c r="AW14" s="143">
        <v>-3.0999999999999943</v>
      </c>
      <c r="AX14" s="143">
        <v>-4.5</v>
      </c>
      <c r="AY14" s="143">
        <v>-4.9000000000000057</v>
      </c>
      <c r="AZ14" s="143">
        <v>2.2000000000000028</v>
      </c>
      <c r="BA14" s="143">
        <v>5</v>
      </c>
      <c r="BB14" s="143">
        <v>4.0999999999999943</v>
      </c>
      <c r="BC14" s="143">
        <v>4</v>
      </c>
      <c r="BD14" s="143">
        <v>4.5999999999999943</v>
      </c>
      <c r="BE14" s="143">
        <v>1.7000000000000028</v>
      </c>
      <c r="BF14" s="143">
        <v>3.9000000000000057</v>
      </c>
      <c r="BG14" s="143">
        <v>7.7000000000000028</v>
      </c>
      <c r="BH14" s="143">
        <v>10.900000000000006</v>
      </c>
      <c r="BI14" s="143">
        <v>7.9000000000000057</v>
      </c>
      <c r="BJ14" s="143">
        <v>0.59999999999999432</v>
      </c>
      <c r="BK14" s="143">
        <v>0.5</v>
      </c>
      <c r="BL14" s="143">
        <v>6.7999999999999972</v>
      </c>
      <c r="BM14" s="143">
        <v>1.5</v>
      </c>
      <c r="BN14" s="143">
        <v>5.9000000000000057</v>
      </c>
      <c r="BO14" s="143">
        <v>4.5999999999999943</v>
      </c>
      <c r="BP14" s="143">
        <v>15.299999999999997</v>
      </c>
      <c r="BQ14" s="143">
        <v>0.20000000000000284</v>
      </c>
      <c r="BR14" s="143">
        <v>-7.0999999999999943</v>
      </c>
      <c r="BS14" s="143">
        <v>-7.5</v>
      </c>
      <c r="BT14" s="143">
        <v>-16.5</v>
      </c>
      <c r="BU14" s="143">
        <v>-16.099999999999994</v>
      </c>
      <c r="BV14" s="143">
        <v>0.79999999999999716</v>
      </c>
      <c r="BW14" s="143">
        <v>9.9999999999994316E-2</v>
      </c>
      <c r="BX14" s="143">
        <v>-7.9000000000000057</v>
      </c>
      <c r="BY14" s="143">
        <v>3.4000000000000057</v>
      </c>
      <c r="BZ14" s="143">
        <v>2.2000000000000028</v>
      </c>
      <c r="CA14" s="143">
        <v>12</v>
      </c>
      <c r="CB14" s="143">
        <v>1.4000000000000057</v>
      </c>
      <c r="CC14" s="143">
        <v>17</v>
      </c>
      <c r="CD14" s="143">
        <v>8.5</v>
      </c>
      <c r="CE14" s="143">
        <v>6.2999999999999972</v>
      </c>
      <c r="CF14" s="143">
        <v>-0.40000000000000568</v>
      </c>
      <c r="CG14" s="143">
        <v>-4.7000000000000028</v>
      </c>
      <c r="CH14" s="143">
        <v>2.2000000000000028</v>
      </c>
      <c r="CI14" s="143">
        <v>5.9000000000000057</v>
      </c>
      <c r="CJ14" s="143">
        <v>7.2000000000000028</v>
      </c>
      <c r="CK14" s="143">
        <v>2.5</v>
      </c>
      <c r="CL14" s="143">
        <v>4.2000000000000028</v>
      </c>
      <c r="CM14" s="143">
        <v>-0.79999999999999716</v>
      </c>
      <c r="CN14" s="143">
        <v>-2.0999999999999943</v>
      </c>
      <c r="CO14" s="143">
        <v>-1.4000000000000057</v>
      </c>
      <c r="CP14" s="143">
        <v>0.29999999999999716</v>
      </c>
      <c r="CQ14" s="143">
        <v>2.0999999999999943</v>
      </c>
      <c r="CR14" s="143">
        <v>0.79999999999999716</v>
      </c>
      <c r="CS14" s="143">
        <v>2.0999999999999943</v>
      </c>
      <c r="CT14" s="143">
        <v>2.2000000000000028</v>
      </c>
      <c r="CU14" s="143">
        <v>6.2999999999999972</v>
      </c>
      <c r="CV14" s="143">
        <v>3.7000000000000028</v>
      </c>
      <c r="CW14" s="143">
        <v>6.0999999999999943</v>
      </c>
      <c r="CX14" s="143">
        <v>1.4000000000000057</v>
      </c>
      <c r="CY14" s="143">
        <v>2</v>
      </c>
      <c r="CZ14" s="143">
        <v>1.0999999999999943</v>
      </c>
      <c r="DA14" s="143">
        <v>-0.79999999999999716</v>
      </c>
      <c r="DB14" s="143">
        <v>-1.7000000000000028</v>
      </c>
      <c r="DC14" s="143">
        <v>-1.7999999999999972</v>
      </c>
      <c r="DD14" s="143">
        <v>-1.7000000000000028</v>
      </c>
      <c r="DE14" s="143">
        <v>-1.5</v>
      </c>
      <c r="DF14" s="143">
        <v>-0.90000000000000568</v>
      </c>
      <c r="DG14" s="143">
        <v>0.40000000000000568</v>
      </c>
      <c r="DH14" s="143">
        <v>1.5</v>
      </c>
      <c r="DI14" s="143">
        <v>1.5</v>
      </c>
      <c r="DJ14" s="143">
        <v>-9.9999999999994316E-2</v>
      </c>
      <c r="DK14" s="143">
        <v>-3</v>
      </c>
      <c r="DL14" s="143">
        <v>-4</v>
      </c>
      <c r="DM14" s="143">
        <v>-1.0999999999999943</v>
      </c>
      <c r="DN14" s="143">
        <v>1.2000000000000028</v>
      </c>
      <c r="DO14" s="143">
        <v>-1.5</v>
      </c>
      <c r="DP14" s="143">
        <v>-0.59999999999999432</v>
      </c>
      <c r="DQ14" s="143">
        <v>-0.79999999999999716</v>
      </c>
    </row>
    <row r="15" spans="1:121" ht="21" customHeight="1" x14ac:dyDescent="0.3">
      <c r="A15" s="140" t="str">
        <f>IF('0'!A1=1,"Хімічна та нафтохімічна промисловість","Chemical and petrochemical industry  
")</f>
        <v>Хімічна та нафтохімічна промисловість</v>
      </c>
      <c r="B15" s="143">
        <v>0.20000000000000284</v>
      </c>
      <c r="C15" s="143">
        <v>0.90000000000000568</v>
      </c>
      <c r="D15" s="143">
        <v>2.9000000000000057</v>
      </c>
      <c r="E15" s="143">
        <v>1.9000000000000057</v>
      </c>
      <c r="F15" s="143">
        <v>-0.29999999999999716</v>
      </c>
      <c r="G15" s="143">
        <v>-1.7999999999999972</v>
      </c>
      <c r="H15" s="143">
        <v>0.40000000000000568</v>
      </c>
      <c r="I15" s="143">
        <v>0.70000000000000284</v>
      </c>
      <c r="J15" s="143">
        <v>0.90000000000000568</v>
      </c>
      <c r="K15" s="143">
        <v>1.7999999999999972</v>
      </c>
      <c r="L15" s="143">
        <v>1.4000000000000057</v>
      </c>
      <c r="M15" s="143">
        <v>2.2000000000000028</v>
      </c>
      <c r="N15" s="143">
        <v>2.5</v>
      </c>
      <c r="O15" s="143">
        <v>1.2999999999999972</v>
      </c>
      <c r="P15" s="143">
        <v>1.2000000000000028</v>
      </c>
      <c r="Q15" s="143">
        <v>-2</v>
      </c>
      <c r="R15" s="143">
        <v>0.29999999999999716</v>
      </c>
      <c r="S15" s="143">
        <v>2.0999999999999943</v>
      </c>
      <c r="T15" s="143">
        <v>1.5999999999999943</v>
      </c>
      <c r="U15" s="143">
        <v>1.7999999999999972</v>
      </c>
      <c r="V15" s="143">
        <v>1.7999999999999972</v>
      </c>
      <c r="W15" s="143">
        <v>9.9999999999994316E-2</v>
      </c>
      <c r="X15" s="143">
        <v>3.9000000000000057</v>
      </c>
      <c r="Y15" s="143">
        <v>0.5</v>
      </c>
      <c r="Z15" s="143">
        <v>0.90000000000000568</v>
      </c>
      <c r="AA15" s="143">
        <v>-1.2000000000000028</v>
      </c>
      <c r="AB15" s="143">
        <v>2</v>
      </c>
      <c r="AC15" s="143">
        <v>1</v>
      </c>
      <c r="AD15" s="143">
        <v>1.7999999999999972</v>
      </c>
      <c r="AE15" s="143">
        <v>0.29999999999999716</v>
      </c>
      <c r="AF15" s="143">
        <v>-1.0999999999999943</v>
      </c>
      <c r="AG15" s="143">
        <v>0.5</v>
      </c>
      <c r="AH15" s="143">
        <v>0</v>
      </c>
      <c r="AI15" s="143">
        <v>3.2000000000000028</v>
      </c>
      <c r="AJ15" s="143">
        <v>0.79999999999999716</v>
      </c>
      <c r="AK15" s="143">
        <v>1.2999999999999972</v>
      </c>
      <c r="AL15" s="143">
        <v>2</v>
      </c>
      <c r="AM15" s="143">
        <v>0.79999999999999716</v>
      </c>
      <c r="AN15" s="143">
        <v>1</v>
      </c>
      <c r="AO15" s="143">
        <v>0.70000000000000284</v>
      </c>
      <c r="AP15" s="143">
        <v>0.70000000000000284</v>
      </c>
      <c r="AQ15" s="143">
        <v>-0.59999999999999432</v>
      </c>
      <c r="AR15" s="143">
        <v>-0.29999999999999716</v>
      </c>
      <c r="AS15" s="143">
        <v>1.0999999999999943</v>
      </c>
      <c r="AT15" s="143">
        <v>1.5999999999999943</v>
      </c>
      <c r="AU15" s="143">
        <v>0.70000000000000284</v>
      </c>
      <c r="AV15" s="143">
        <v>1.0999999999999943</v>
      </c>
      <c r="AW15" s="143">
        <v>1.0999999999999943</v>
      </c>
      <c r="AX15" s="143">
        <v>4</v>
      </c>
      <c r="AY15" s="143">
        <v>1.2000000000000028</v>
      </c>
      <c r="AZ15" s="143">
        <v>1.5</v>
      </c>
      <c r="BA15" s="143">
        <v>0.5</v>
      </c>
      <c r="BB15" s="143">
        <v>0.79999999999999716</v>
      </c>
      <c r="BC15" s="143">
        <v>-0.79999999999999716</v>
      </c>
      <c r="BD15" s="143">
        <v>-0.20000000000000284</v>
      </c>
      <c r="BE15" s="143">
        <v>0.70000000000000284</v>
      </c>
      <c r="BF15" s="143">
        <v>0.90000000000000568</v>
      </c>
      <c r="BG15" s="143">
        <v>1.7999999999999972</v>
      </c>
      <c r="BH15" s="143">
        <v>2.2999999999999972</v>
      </c>
      <c r="BI15" s="143">
        <v>3.5</v>
      </c>
      <c r="BJ15" s="143">
        <v>6.5</v>
      </c>
      <c r="BK15" s="143">
        <v>3.9000000000000057</v>
      </c>
      <c r="BL15" s="143">
        <v>3.7999999999999972</v>
      </c>
      <c r="BM15" s="143">
        <v>2.4000000000000057</v>
      </c>
      <c r="BN15" s="143">
        <v>5.2000000000000028</v>
      </c>
      <c r="BO15" s="143">
        <v>2.0999999999999943</v>
      </c>
      <c r="BP15" s="143">
        <v>3.0999999999999943</v>
      </c>
      <c r="BQ15" s="143">
        <v>10.700000000000003</v>
      </c>
      <c r="BR15" s="143">
        <v>1.2999999999999972</v>
      </c>
      <c r="BS15" s="143">
        <v>-6.2999999999999972</v>
      </c>
      <c r="BT15" s="143">
        <v>-7.5</v>
      </c>
      <c r="BU15" s="143">
        <v>-1.0999999999999943</v>
      </c>
      <c r="BV15" s="143">
        <v>5.4000000000000057</v>
      </c>
      <c r="BW15" s="143">
        <v>2.7999999999999972</v>
      </c>
      <c r="BX15" s="143">
        <v>5.7000000000000028</v>
      </c>
      <c r="BY15" s="143">
        <v>0.20000000000000284</v>
      </c>
      <c r="BZ15" s="143">
        <v>-2.5999999999999943</v>
      </c>
      <c r="CA15" s="143">
        <v>-0.79999999999999716</v>
      </c>
      <c r="CB15" s="143">
        <v>1.0999999999999943</v>
      </c>
      <c r="CC15" s="143">
        <v>1.5</v>
      </c>
      <c r="CD15" s="143">
        <v>2.7000000000000028</v>
      </c>
      <c r="CE15" s="143">
        <v>0.79999999999999716</v>
      </c>
      <c r="CF15" s="143">
        <v>1.4000000000000057</v>
      </c>
      <c r="CG15" s="143">
        <v>2</v>
      </c>
      <c r="CH15" s="143">
        <v>0.40000000000000568</v>
      </c>
      <c r="CI15" s="143">
        <v>2</v>
      </c>
      <c r="CJ15" s="143">
        <v>2.2999999999999972</v>
      </c>
      <c r="CK15" s="143">
        <v>-0.90000000000000568</v>
      </c>
      <c r="CL15" s="143">
        <v>-1.7999999999999972</v>
      </c>
      <c r="CM15" s="143">
        <v>-0.5</v>
      </c>
      <c r="CN15" s="143">
        <v>0.29999999999999716</v>
      </c>
      <c r="CO15" s="143">
        <v>1.5999999999999943</v>
      </c>
      <c r="CP15" s="143">
        <v>0.59999999999999432</v>
      </c>
      <c r="CQ15" s="143">
        <v>3.5</v>
      </c>
      <c r="CR15" s="143">
        <v>3.2000000000000028</v>
      </c>
      <c r="CS15" s="143">
        <v>2.4000000000000057</v>
      </c>
      <c r="CT15" s="143">
        <v>2.0999999999999943</v>
      </c>
      <c r="CU15" s="143">
        <v>2.2999999999999972</v>
      </c>
      <c r="CV15" s="143">
        <v>1.7000000000000028</v>
      </c>
      <c r="CW15" s="143">
        <v>1.2000000000000028</v>
      </c>
      <c r="CX15" s="143">
        <v>1.5999999999999943</v>
      </c>
      <c r="CY15" s="143">
        <v>2.9000000000000057</v>
      </c>
      <c r="CZ15" s="143">
        <v>2.7999999999999972</v>
      </c>
      <c r="DA15" s="143">
        <v>0.70000000000000284</v>
      </c>
      <c r="DB15" s="143">
        <v>0.29999999999999716</v>
      </c>
      <c r="DC15" s="143">
        <v>0</v>
      </c>
      <c r="DD15" s="143">
        <v>0.40000000000000568</v>
      </c>
      <c r="DE15" s="143">
        <v>-1.2999999999999972</v>
      </c>
      <c r="DF15" s="143">
        <v>-1.5</v>
      </c>
      <c r="DG15" s="143">
        <v>0</v>
      </c>
      <c r="DH15" s="143">
        <v>2.0999999999999943</v>
      </c>
      <c r="DI15" s="143">
        <v>0.5</v>
      </c>
      <c r="DJ15" s="143">
        <v>3.4000000000000057</v>
      </c>
      <c r="DK15" s="143">
        <v>-9.9999999999994316E-2</v>
      </c>
      <c r="DL15" s="143">
        <v>-2.0999999999999943</v>
      </c>
      <c r="DM15" s="143">
        <v>-9.9999999999994316E-2</v>
      </c>
      <c r="DN15" s="143">
        <v>0.90000000000000568</v>
      </c>
      <c r="DO15" s="143">
        <v>1.0999999999999943</v>
      </c>
      <c r="DP15" s="143">
        <v>-0.29999999999999716</v>
      </c>
      <c r="DQ15" s="143">
        <v>-9.9999999999994316E-2</v>
      </c>
    </row>
    <row r="16" spans="1:121" ht="17.25" customHeight="1" x14ac:dyDescent="0.3">
      <c r="A16" s="140" t="str">
        <f>IF('0'!A1=1,"хімічне виробництво ","of chemicals 
")</f>
        <v xml:space="preserve">хімічне виробництво </v>
      </c>
      <c r="B16" s="143">
        <v>0.59999999999999432</v>
      </c>
      <c r="C16" s="143">
        <v>0.5</v>
      </c>
      <c r="D16" s="143">
        <v>3.0999999999999943</v>
      </c>
      <c r="E16" s="143">
        <v>2.5</v>
      </c>
      <c r="F16" s="143">
        <v>-0.40000000000000568</v>
      </c>
      <c r="G16" s="143">
        <v>-2.0999999999999943</v>
      </c>
      <c r="H16" s="143">
        <v>0.59999999999999432</v>
      </c>
      <c r="I16" s="143">
        <v>0.70000000000000284</v>
      </c>
      <c r="J16" s="143">
        <v>0.79999999999999716</v>
      </c>
      <c r="K16" s="143">
        <v>2</v>
      </c>
      <c r="L16" s="143">
        <v>1.7000000000000028</v>
      </c>
      <c r="M16" s="143">
        <v>2.7000000000000028</v>
      </c>
      <c r="N16" s="143">
        <v>2.9000000000000057</v>
      </c>
      <c r="O16" s="143">
        <v>1.2999999999999972</v>
      </c>
      <c r="P16" s="143">
        <v>0.59999999999999432</v>
      </c>
      <c r="Q16" s="143">
        <v>-2.5</v>
      </c>
      <c r="R16" s="143">
        <v>-9.9999999999994316E-2</v>
      </c>
      <c r="S16" s="143">
        <v>3</v>
      </c>
      <c r="T16" s="143">
        <v>2.0999999999999943</v>
      </c>
      <c r="U16" s="143">
        <v>1.7999999999999972</v>
      </c>
      <c r="V16" s="143">
        <v>1.2000000000000028</v>
      </c>
      <c r="W16" s="143">
        <v>0</v>
      </c>
      <c r="X16" s="143">
        <v>3.5999999999999943</v>
      </c>
      <c r="Y16" s="143">
        <v>0.59999999999999432</v>
      </c>
      <c r="Z16" s="143">
        <v>0.59999999999999432</v>
      </c>
      <c r="AA16" s="143">
        <v>-2</v>
      </c>
      <c r="AB16" s="143">
        <v>2</v>
      </c>
      <c r="AC16" s="143">
        <v>1.4000000000000057</v>
      </c>
      <c r="AD16" s="143">
        <v>2.2999999999999972</v>
      </c>
      <c r="AE16" s="143">
        <v>0.59999999999999432</v>
      </c>
      <c r="AF16" s="143">
        <v>-1.2999999999999972</v>
      </c>
      <c r="AG16" s="143">
        <v>0.29999999999999716</v>
      </c>
      <c r="AH16" s="143">
        <v>9.9999999999994316E-2</v>
      </c>
      <c r="AI16" s="143">
        <v>3.9000000000000057</v>
      </c>
      <c r="AJ16" s="143">
        <v>0.90000000000000568</v>
      </c>
      <c r="AK16" s="143">
        <v>1.7000000000000028</v>
      </c>
      <c r="AL16" s="143">
        <v>2.7000000000000028</v>
      </c>
      <c r="AM16" s="143">
        <v>1.0999999999999943</v>
      </c>
      <c r="AN16" s="143">
        <v>1.0999999999999943</v>
      </c>
      <c r="AO16" s="143">
        <v>1</v>
      </c>
      <c r="AP16" s="143">
        <v>0.59999999999999432</v>
      </c>
      <c r="AQ16" s="143">
        <v>-1</v>
      </c>
      <c r="AR16" s="143">
        <v>-0.79999999999999716</v>
      </c>
      <c r="AS16" s="143">
        <v>0.20000000000000284</v>
      </c>
      <c r="AT16" s="143">
        <v>1.5</v>
      </c>
      <c r="AU16" s="143">
        <v>0.40000000000000568</v>
      </c>
      <c r="AV16" s="143">
        <v>1.0999999999999943</v>
      </c>
      <c r="AW16" s="143">
        <v>1.5999999999999943</v>
      </c>
      <c r="AX16" s="143">
        <v>5.4000000000000057</v>
      </c>
      <c r="AY16" s="143">
        <v>1.2999999999999972</v>
      </c>
      <c r="AZ16" s="143">
        <v>2</v>
      </c>
      <c r="BA16" s="143">
        <v>0.70000000000000284</v>
      </c>
      <c r="BB16" s="143">
        <v>1</v>
      </c>
      <c r="BC16" s="143">
        <v>-1.4000000000000057</v>
      </c>
      <c r="BD16" s="143">
        <v>-0.40000000000000568</v>
      </c>
      <c r="BE16" s="143">
        <v>0.79999999999999716</v>
      </c>
      <c r="BF16" s="143">
        <v>0.90000000000000568</v>
      </c>
      <c r="BG16" s="143">
        <v>2.2000000000000028</v>
      </c>
      <c r="BH16" s="143">
        <v>2.7999999999999972</v>
      </c>
      <c r="BI16" s="143">
        <v>4.4000000000000057</v>
      </c>
      <c r="BJ16" s="143">
        <v>8.7999999999999972</v>
      </c>
      <c r="BK16" s="143">
        <v>4.5</v>
      </c>
      <c r="BL16" s="143">
        <v>4.2999999999999972</v>
      </c>
      <c r="BM16" s="143">
        <v>2.5999999999999943</v>
      </c>
      <c r="BN16" s="143">
        <v>6.4000000000000057</v>
      </c>
      <c r="BO16" s="143">
        <v>2.5</v>
      </c>
      <c r="BP16" s="143">
        <v>3.4000000000000057</v>
      </c>
      <c r="BQ16" s="143">
        <v>13.599999999999994</v>
      </c>
      <c r="BR16" s="143">
        <v>1.0999999999999943</v>
      </c>
      <c r="BS16" s="143">
        <v>-8.2999999999999972</v>
      </c>
      <c r="BT16" s="143">
        <v>-10.299999999999997</v>
      </c>
      <c r="BU16" s="143">
        <v>-3</v>
      </c>
      <c r="BV16" s="143">
        <v>7.2000000000000028</v>
      </c>
      <c r="BW16" s="143">
        <v>3.5999999999999943</v>
      </c>
      <c r="BX16" s="143">
        <v>7.5999999999999943</v>
      </c>
      <c r="BY16" s="143">
        <v>0.5</v>
      </c>
      <c r="BZ16" s="143">
        <v>-3.4000000000000057</v>
      </c>
      <c r="CA16" s="143">
        <v>-0.90000000000000568</v>
      </c>
      <c r="CB16" s="143">
        <v>1.2000000000000028</v>
      </c>
      <c r="CC16" s="143">
        <v>1.5999999999999943</v>
      </c>
      <c r="CD16" s="143">
        <v>2.5999999999999943</v>
      </c>
      <c r="CE16" s="143">
        <v>0.59999999999999432</v>
      </c>
      <c r="CF16" s="143">
        <v>1.7000000000000028</v>
      </c>
      <c r="CG16" s="143">
        <v>2.7000000000000028</v>
      </c>
      <c r="CH16" s="143">
        <v>0.40000000000000568</v>
      </c>
      <c r="CI16" s="143">
        <v>2.7999999999999972</v>
      </c>
      <c r="CJ16" s="143">
        <v>3.0999999999999943</v>
      </c>
      <c r="CK16" s="143">
        <v>-1.5999999999999943</v>
      </c>
      <c r="CL16" s="143">
        <v>-2.7000000000000028</v>
      </c>
      <c r="CM16" s="143">
        <v>-1</v>
      </c>
      <c r="CN16" s="143">
        <v>0.20000000000000284</v>
      </c>
      <c r="CO16" s="143">
        <v>2</v>
      </c>
      <c r="CP16" s="143">
        <v>0.59999999999999432</v>
      </c>
      <c r="CQ16" s="143">
        <v>4.2999999999999972</v>
      </c>
      <c r="CR16" s="143">
        <v>3.7999999999999972</v>
      </c>
      <c r="CS16" s="143">
        <v>3</v>
      </c>
      <c r="CT16" s="143">
        <v>2.5</v>
      </c>
      <c r="CU16" s="143">
        <v>2.5999999999999943</v>
      </c>
      <c r="CV16" s="143">
        <v>1.4000000000000057</v>
      </c>
      <c r="CW16" s="143">
        <v>1.4000000000000057</v>
      </c>
      <c r="CX16" s="143">
        <v>1.4000000000000057</v>
      </c>
      <c r="CY16" s="143">
        <v>3.5999999999999943</v>
      </c>
      <c r="CZ16" s="143">
        <v>3.7000000000000028</v>
      </c>
      <c r="DA16" s="143">
        <v>0.90000000000000568</v>
      </c>
      <c r="DB16" s="143">
        <v>0.40000000000000568</v>
      </c>
      <c r="DC16" s="143">
        <v>-0.20000000000000284</v>
      </c>
      <c r="DD16" s="143">
        <v>0.70000000000000284</v>
      </c>
      <c r="DE16" s="143">
        <v>-1.7000000000000028</v>
      </c>
      <c r="DF16" s="143">
        <v>-1.9000000000000057</v>
      </c>
      <c r="DG16" s="143">
        <v>0</v>
      </c>
      <c r="DH16" s="143">
        <v>2.5999999999999943</v>
      </c>
      <c r="DI16" s="143">
        <v>0.5</v>
      </c>
      <c r="DJ16" s="143">
        <v>4.5</v>
      </c>
      <c r="DK16" s="143">
        <v>0</v>
      </c>
      <c r="DL16" s="143">
        <v>-2.5</v>
      </c>
      <c r="DM16" s="143">
        <v>0</v>
      </c>
      <c r="DN16" s="143">
        <v>0.90000000000000568</v>
      </c>
      <c r="DO16" s="143">
        <v>1.5</v>
      </c>
      <c r="DP16" s="143">
        <v>-0.20000000000000284</v>
      </c>
      <c r="DQ16" s="143">
        <v>-0.29999999999999716</v>
      </c>
    </row>
    <row r="17" spans="1:121" ht="36" customHeight="1" x14ac:dyDescent="0.3">
      <c r="A17" s="140" t="str">
        <f>IF('0'!A1=1,"виробництво гумових та пластмасових виробів ","manufacture of rubber and plastic products 
")</f>
        <v xml:space="preserve">виробництво гумових та пластмасових виробів </v>
      </c>
      <c r="B17" s="143">
        <v>-1</v>
      </c>
      <c r="C17" s="143">
        <v>2.2000000000000028</v>
      </c>
      <c r="D17" s="143">
        <v>2.0999999999999943</v>
      </c>
      <c r="E17" s="143">
        <v>-0.20000000000000284</v>
      </c>
      <c r="F17" s="143">
        <v>0.20000000000000284</v>
      </c>
      <c r="G17" s="143">
        <v>-0.90000000000000568</v>
      </c>
      <c r="H17" s="143">
        <v>-0.40000000000000568</v>
      </c>
      <c r="I17" s="143">
        <v>0.59999999999999432</v>
      </c>
      <c r="J17" s="143">
        <v>1.2999999999999972</v>
      </c>
      <c r="K17" s="143">
        <v>1.0999999999999943</v>
      </c>
      <c r="L17" s="143">
        <v>0.40000000000000568</v>
      </c>
      <c r="M17" s="143">
        <v>0.5</v>
      </c>
      <c r="N17" s="143" t="s">
        <v>7</v>
      </c>
      <c r="O17" s="143" t="s">
        <v>8</v>
      </c>
      <c r="P17" s="143">
        <v>3.0999999999999943</v>
      </c>
      <c r="Q17" s="143">
        <v>-0.20000000000000284</v>
      </c>
      <c r="R17" s="143">
        <v>1.7999999999999972</v>
      </c>
      <c r="S17" s="143">
        <v>-0.70000000000000284</v>
      </c>
      <c r="T17" s="143">
        <v>9.9999999999994316E-2</v>
      </c>
      <c r="U17" s="143">
        <v>1.9000000000000057</v>
      </c>
      <c r="V17" s="143">
        <v>3.5999999999999943</v>
      </c>
      <c r="W17" s="143">
        <v>0.59999999999999432</v>
      </c>
      <c r="X17" s="143">
        <v>4.7999999999999972</v>
      </c>
      <c r="Y17" s="143" t="s">
        <v>19</v>
      </c>
      <c r="Z17" s="143">
        <v>2.0999999999999943</v>
      </c>
      <c r="AA17" s="143">
        <v>1.7000000000000028</v>
      </c>
      <c r="AB17" s="143">
        <v>2.0999999999999943</v>
      </c>
      <c r="AC17" s="143">
        <v>-0.20000000000000284</v>
      </c>
      <c r="AD17" s="143">
        <v>0.29999999999999716</v>
      </c>
      <c r="AE17" s="143">
        <v>-0.79999999999999716</v>
      </c>
      <c r="AF17" s="143">
        <v>-0.20000000000000284</v>
      </c>
      <c r="AG17" s="143">
        <v>1.4000000000000057</v>
      </c>
      <c r="AH17" s="143">
        <v>-0.40000000000000568</v>
      </c>
      <c r="AI17" s="143">
        <v>0.70000000000000284</v>
      </c>
      <c r="AJ17" s="143">
        <v>0.5</v>
      </c>
      <c r="AK17" s="143">
        <v>0</v>
      </c>
      <c r="AL17" s="143">
        <v>0</v>
      </c>
      <c r="AM17" s="143">
        <v>0</v>
      </c>
      <c r="AN17" s="143">
        <v>0.5</v>
      </c>
      <c r="AO17" s="143">
        <v>-0.20000000000000284</v>
      </c>
      <c r="AP17" s="143">
        <v>1.0999999999999943</v>
      </c>
      <c r="AQ17" s="143">
        <v>0.59999999999999432</v>
      </c>
      <c r="AR17" s="143">
        <v>1.4000000000000057</v>
      </c>
      <c r="AS17" s="143">
        <v>3.7999999999999972</v>
      </c>
      <c r="AT17" s="143">
        <v>1.9000000000000057</v>
      </c>
      <c r="AU17" s="143">
        <v>1.5999999999999943</v>
      </c>
      <c r="AV17" s="143">
        <v>1.2999999999999972</v>
      </c>
      <c r="AW17" s="143">
        <v>-0.40000000000000568</v>
      </c>
      <c r="AX17" s="143">
        <v>0.29999999999999716</v>
      </c>
      <c r="AY17" s="143">
        <v>1</v>
      </c>
      <c r="AZ17" s="143">
        <v>9.9999999999994316E-2</v>
      </c>
      <c r="BA17" s="143">
        <v>9.9999999999994316E-2</v>
      </c>
      <c r="BB17" s="143">
        <v>0.29999999999999716</v>
      </c>
      <c r="BC17" s="143">
        <v>0.79999999999999716</v>
      </c>
      <c r="BD17" s="143">
        <v>0.5</v>
      </c>
      <c r="BE17" s="143">
        <v>0.5</v>
      </c>
      <c r="BF17" s="143">
        <v>0.90000000000000568</v>
      </c>
      <c r="BG17" s="143">
        <v>0.59999999999999432</v>
      </c>
      <c r="BH17" s="143">
        <v>1</v>
      </c>
      <c r="BI17" s="143">
        <v>0.79999999999999716</v>
      </c>
      <c r="BJ17" s="143">
        <v>0.40000000000000568</v>
      </c>
      <c r="BK17" s="143">
        <v>2.0999999999999943</v>
      </c>
      <c r="BL17" s="143">
        <v>2.4000000000000057</v>
      </c>
      <c r="BM17" s="143">
        <v>1.7999999999999972</v>
      </c>
      <c r="BN17" s="143">
        <v>1.5999999999999943</v>
      </c>
      <c r="BO17" s="143">
        <v>0.79999999999999716</v>
      </c>
      <c r="BP17" s="143">
        <v>2.0999999999999943</v>
      </c>
      <c r="BQ17" s="143">
        <v>1.2000000000000028</v>
      </c>
      <c r="BR17" s="143">
        <v>1.9000000000000057</v>
      </c>
      <c r="BS17" s="143">
        <v>1.0999999999999943</v>
      </c>
      <c r="BT17" s="143">
        <v>2</v>
      </c>
      <c r="BU17" s="143">
        <v>4.5999999999999943</v>
      </c>
      <c r="BV17" s="143">
        <v>0.70000000000000284</v>
      </c>
      <c r="BW17" s="143">
        <v>0.59999999999999432</v>
      </c>
      <c r="BX17" s="143">
        <v>0.40000000000000568</v>
      </c>
      <c r="BY17" s="143">
        <v>-0.70000000000000284</v>
      </c>
      <c r="BZ17" s="143">
        <v>-0.20000000000000284</v>
      </c>
      <c r="CA17" s="143">
        <v>-0.70000000000000284</v>
      </c>
      <c r="CB17" s="143">
        <v>0.70000000000000284</v>
      </c>
      <c r="CC17" s="143">
        <v>1.4000000000000057</v>
      </c>
      <c r="CD17" s="143">
        <v>2.9000000000000057</v>
      </c>
      <c r="CE17" s="143">
        <v>1.4000000000000057</v>
      </c>
      <c r="CF17" s="143">
        <v>0.59999999999999432</v>
      </c>
      <c r="CG17" s="143">
        <v>0</v>
      </c>
      <c r="CH17" s="143">
        <v>0.29999999999999716</v>
      </c>
      <c r="CI17" s="143">
        <v>-9.9999999999994316E-2</v>
      </c>
      <c r="CJ17" s="143">
        <v>0.20000000000000284</v>
      </c>
      <c r="CK17" s="143">
        <v>1</v>
      </c>
      <c r="CL17" s="143">
        <v>0.79999999999999716</v>
      </c>
      <c r="CM17" s="143">
        <v>0.70000000000000284</v>
      </c>
      <c r="CN17" s="143">
        <v>0.70000000000000284</v>
      </c>
      <c r="CO17" s="143">
        <v>0.5</v>
      </c>
      <c r="CP17" s="143">
        <v>0.5</v>
      </c>
      <c r="CQ17" s="143">
        <v>1.5</v>
      </c>
      <c r="CR17" s="143">
        <v>1.4000000000000057</v>
      </c>
      <c r="CS17" s="143">
        <v>0.59999999999999432</v>
      </c>
      <c r="CT17" s="143">
        <v>1</v>
      </c>
      <c r="CU17" s="143">
        <v>1.7000000000000028</v>
      </c>
      <c r="CV17" s="143">
        <v>2.5</v>
      </c>
      <c r="CW17" s="143">
        <v>0.70000000000000284</v>
      </c>
      <c r="CX17" s="143">
        <v>2.2000000000000028</v>
      </c>
      <c r="CY17" s="143">
        <v>1</v>
      </c>
      <c r="CZ17" s="143">
        <v>0.59999999999999432</v>
      </c>
      <c r="DA17" s="143">
        <v>0.29999999999999716</v>
      </c>
      <c r="DB17" s="143">
        <v>9.9999999999994316E-2</v>
      </c>
      <c r="DC17" s="143">
        <v>0.40000000000000568</v>
      </c>
      <c r="DD17" s="143">
        <v>-0.40000000000000568</v>
      </c>
      <c r="DE17" s="143">
        <v>-9.9999999999994316E-2</v>
      </c>
      <c r="DF17" s="143">
        <v>-0.5</v>
      </c>
      <c r="DG17" s="143">
        <v>-9.9999999999994316E-2</v>
      </c>
      <c r="DH17" s="143">
        <v>0.59999999999999432</v>
      </c>
      <c r="DI17" s="143">
        <v>0.40000000000000568</v>
      </c>
      <c r="DJ17" s="143">
        <v>0.40000000000000568</v>
      </c>
      <c r="DK17" s="143">
        <v>-0.40000000000000568</v>
      </c>
      <c r="DL17" s="143">
        <v>-0.90000000000000568</v>
      </c>
      <c r="DM17" s="143">
        <v>-0.20000000000000284</v>
      </c>
      <c r="DN17" s="143">
        <v>0.90000000000000568</v>
      </c>
      <c r="DO17" s="143">
        <v>0</v>
      </c>
      <c r="DP17" s="143">
        <v>-0.40000000000000568</v>
      </c>
      <c r="DQ17" s="143">
        <v>0.29999999999999716</v>
      </c>
    </row>
    <row r="18" spans="1:121" ht="32.25" customHeight="1" x14ac:dyDescent="0.3">
      <c r="A18" s="140" t="str">
        <f>IF('0'!A1=1,"Виробництво інших неметалевих мінеральних виробів (будматеріалів, скловиробів)","Manufacture of other non-metallic mineral products  
(construction products, glass products) 
")</f>
        <v>Виробництво інших неметалевих мінеральних виробів (будматеріалів, скловиробів)</v>
      </c>
      <c r="B18" s="143">
        <v>-0.20000000000000284</v>
      </c>
      <c r="C18" s="143">
        <v>0.5</v>
      </c>
      <c r="D18" s="143">
        <v>0.90000000000000568</v>
      </c>
      <c r="E18" s="143">
        <v>0.79999999999999716</v>
      </c>
      <c r="F18" s="143">
        <v>1</v>
      </c>
      <c r="G18" s="143">
        <v>-0.29999999999999716</v>
      </c>
      <c r="H18" s="143">
        <v>0.5</v>
      </c>
      <c r="I18" s="143">
        <v>0.59999999999999432</v>
      </c>
      <c r="J18" s="143">
        <v>0</v>
      </c>
      <c r="K18" s="143">
        <v>1.5</v>
      </c>
      <c r="L18" s="143">
        <v>1.0999999999999943</v>
      </c>
      <c r="M18" s="143">
        <v>0.5</v>
      </c>
      <c r="N18" s="143">
        <v>2.7999999999999972</v>
      </c>
      <c r="O18" s="143">
        <v>2.4000000000000057</v>
      </c>
      <c r="P18" s="143">
        <v>0.90000000000000568</v>
      </c>
      <c r="Q18" s="143">
        <v>2.2000000000000028</v>
      </c>
      <c r="R18" s="143">
        <v>0.79999999999999716</v>
      </c>
      <c r="S18" s="143">
        <v>0.90000000000000568</v>
      </c>
      <c r="T18" s="143" t="s">
        <v>13</v>
      </c>
      <c r="U18" s="143">
        <v>0.40000000000000568</v>
      </c>
      <c r="V18" s="143">
        <v>1.0999999999999943</v>
      </c>
      <c r="W18" s="143">
        <v>0.5</v>
      </c>
      <c r="X18" s="143" t="s">
        <v>12</v>
      </c>
      <c r="Y18" s="143">
        <v>0.29999999999999716</v>
      </c>
      <c r="Z18" s="143">
        <v>2.5999999999999943</v>
      </c>
      <c r="AA18" s="143">
        <v>2.2000000000000028</v>
      </c>
      <c r="AB18" s="143">
        <v>3</v>
      </c>
      <c r="AC18" s="143">
        <v>2.0999999999999943</v>
      </c>
      <c r="AD18" s="143">
        <v>0.90000000000000568</v>
      </c>
      <c r="AE18" s="143">
        <v>1.2999999999999972</v>
      </c>
      <c r="AF18" s="143">
        <v>1.0999999999999943</v>
      </c>
      <c r="AG18" s="143">
        <v>9.9999999999994316E-2</v>
      </c>
      <c r="AH18" s="143">
        <v>0.5</v>
      </c>
      <c r="AI18" s="143">
        <v>1.7999999999999972</v>
      </c>
      <c r="AJ18" s="143">
        <v>0.59999999999999432</v>
      </c>
      <c r="AK18" s="143">
        <v>-0.20000000000000284</v>
      </c>
      <c r="AL18" s="143">
        <v>3.2999999999999972</v>
      </c>
      <c r="AM18" s="143">
        <v>3.7000000000000028</v>
      </c>
      <c r="AN18" s="143">
        <v>2</v>
      </c>
      <c r="AO18" s="143">
        <v>3.4000000000000057</v>
      </c>
      <c r="AP18" s="143">
        <v>1.2999999999999972</v>
      </c>
      <c r="AQ18" s="143">
        <v>1.5</v>
      </c>
      <c r="AR18" s="143">
        <v>1.9000000000000057</v>
      </c>
      <c r="AS18" s="143">
        <v>0.29999999999999716</v>
      </c>
      <c r="AT18" s="143">
        <v>2</v>
      </c>
      <c r="AU18" s="143">
        <v>2.7000000000000028</v>
      </c>
      <c r="AV18" s="143">
        <v>1.5</v>
      </c>
      <c r="AW18" s="143">
        <v>1</v>
      </c>
      <c r="AX18" s="143">
        <v>3.9000000000000057</v>
      </c>
      <c r="AY18" s="143">
        <v>5</v>
      </c>
      <c r="AZ18" s="143">
        <v>1.9000000000000057</v>
      </c>
      <c r="BA18" s="143">
        <v>2.2000000000000028</v>
      </c>
      <c r="BB18" s="143">
        <v>4.5999999999999943</v>
      </c>
      <c r="BC18" s="143">
        <v>1.7000000000000028</v>
      </c>
      <c r="BD18" s="143">
        <v>1.4000000000000057</v>
      </c>
      <c r="BE18" s="143">
        <v>1.9000000000000057</v>
      </c>
      <c r="BF18" s="143">
        <v>2.4000000000000057</v>
      </c>
      <c r="BG18" s="143">
        <v>1.2000000000000028</v>
      </c>
      <c r="BH18" s="143">
        <v>0.40000000000000568</v>
      </c>
      <c r="BI18" s="143">
        <v>-9.9999999999994316E-2</v>
      </c>
      <c r="BJ18" s="143">
        <v>2.5</v>
      </c>
      <c r="BK18" s="143">
        <v>2.5999999999999943</v>
      </c>
      <c r="BL18" s="143">
        <v>5.7000000000000028</v>
      </c>
      <c r="BM18" s="143">
        <v>5.2000000000000028</v>
      </c>
      <c r="BN18" s="143">
        <v>3.4000000000000057</v>
      </c>
      <c r="BO18" s="143">
        <v>2.5</v>
      </c>
      <c r="BP18" s="143">
        <v>2.0999999999999943</v>
      </c>
      <c r="BQ18" s="143">
        <v>1.0999999999999943</v>
      </c>
      <c r="BR18" s="143">
        <v>0</v>
      </c>
      <c r="BS18" s="143">
        <v>-1.0999999999999943</v>
      </c>
      <c r="BT18" s="143">
        <v>0</v>
      </c>
      <c r="BU18" s="143">
        <v>-1.2000000000000028</v>
      </c>
      <c r="BV18" s="143">
        <v>-9.9999999999994316E-2</v>
      </c>
      <c r="BW18" s="143">
        <v>0.90000000000000568</v>
      </c>
      <c r="BX18" s="143">
        <v>1.4000000000000057</v>
      </c>
      <c r="BY18" s="143">
        <v>0.79999999999999716</v>
      </c>
      <c r="BZ18" s="143">
        <v>1.2000000000000028</v>
      </c>
      <c r="CA18" s="143">
        <v>-9.9999999999994316E-2</v>
      </c>
      <c r="CB18" s="143">
        <v>0.70000000000000284</v>
      </c>
      <c r="CC18" s="143">
        <v>-0.40000000000000568</v>
      </c>
      <c r="CD18" s="143">
        <v>0.20000000000000284</v>
      </c>
      <c r="CE18" s="143">
        <v>0.29999999999999716</v>
      </c>
      <c r="CF18" s="143">
        <v>-0.40000000000000568</v>
      </c>
      <c r="CG18" s="143">
        <v>-0.29999999999999716</v>
      </c>
      <c r="CH18" s="143">
        <v>0</v>
      </c>
      <c r="CI18" s="143">
        <v>0.59999999999999432</v>
      </c>
      <c r="CJ18" s="143">
        <v>0.20000000000000284</v>
      </c>
      <c r="CK18" s="143">
        <v>0.29999999999999716</v>
      </c>
      <c r="CL18" s="143">
        <v>1.2000000000000028</v>
      </c>
      <c r="CM18" s="143">
        <v>0.59999999999999432</v>
      </c>
      <c r="CN18" s="143">
        <v>-9.9999999999994316E-2</v>
      </c>
      <c r="CO18" s="143">
        <v>0.20000000000000284</v>
      </c>
      <c r="CP18" s="143">
        <v>0.90000000000000568</v>
      </c>
      <c r="CQ18" s="143">
        <v>1.4000000000000057</v>
      </c>
      <c r="CR18" s="143">
        <v>1</v>
      </c>
      <c r="CS18" s="143">
        <v>9.9999999999994316E-2</v>
      </c>
      <c r="CT18" s="143">
        <v>1.0999999999999943</v>
      </c>
      <c r="CU18" s="143">
        <v>0.79999999999999716</v>
      </c>
      <c r="CV18" s="143">
        <v>2.7999999999999972</v>
      </c>
      <c r="CW18" s="143">
        <v>2.0999999999999943</v>
      </c>
      <c r="CX18" s="143">
        <v>1.2000000000000028</v>
      </c>
      <c r="CY18" s="143">
        <v>0.59999999999999432</v>
      </c>
      <c r="CZ18" s="143">
        <v>1.7000000000000028</v>
      </c>
      <c r="DA18" s="143">
        <v>0.79999999999999716</v>
      </c>
      <c r="DB18" s="143">
        <v>1.4000000000000057</v>
      </c>
      <c r="DC18" s="143">
        <v>0.40000000000000568</v>
      </c>
      <c r="DD18" s="143">
        <v>0.5</v>
      </c>
      <c r="DE18" s="143">
        <v>9.9999999999994316E-2</v>
      </c>
      <c r="DF18" s="143">
        <v>0.5</v>
      </c>
      <c r="DG18" s="143">
        <v>1.0999999999999943</v>
      </c>
      <c r="DH18" s="143">
        <v>2.2999999999999972</v>
      </c>
      <c r="DI18" s="143">
        <v>2.2000000000000028</v>
      </c>
      <c r="DJ18" s="143">
        <v>0.5</v>
      </c>
      <c r="DK18" s="143">
        <v>0.40000000000000568</v>
      </c>
      <c r="DL18" s="143">
        <v>-0.29999999999999716</v>
      </c>
      <c r="DM18" s="143">
        <v>9.9999999999994316E-2</v>
      </c>
      <c r="DN18" s="143">
        <v>0.5</v>
      </c>
      <c r="DO18" s="143">
        <v>0.40000000000000568</v>
      </c>
      <c r="DP18" s="143">
        <v>9.9999999999994316E-2</v>
      </c>
      <c r="DQ18" s="143">
        <v>-0.29999999999999716</v>
      </c>
    </row>
    <row r="19" spans="1:121" ht="18" customHeight="1" x14ac:dyDescent="0.3">
      <c r="A19" s="140" t="str">
        <f>IF('0'!A1=1,"Металургія та оброблення металу","Manufacture of basic metals and fabricated metal products  
")</f>
        <v>Металургія та оброблення металу</v>
      </c>
      <c r="B19" s="143">
        <v>0.5</v>
      </c>
      <c r="C19" s="143">
        <v>9.9999999999994316E-2</v>
      </c>
      <c r="D19" s="143">
        <v>3.2000000000000028</v>
      </c>
      <c r="E19" s="143">
        <v>3</v>
      </c>
      <c r="F19" s="143">
        <v>-9.9999999999994316E-2</v>
      </c>
      <c r="G19" s="143">
        <v>-0.79999999999999716</v>
      </c>
      <c r="H19" s="143">
        <v>0.59999999999999432</v>
      </c>
      <c r="I19" s="143">
        <v>2</v>
      </c>
      <c r="J19" s="143">
        <v>-0.29999999999999716</v>
      </c>
      <c r="K19" s="143">
        <v>0.90000000000000568</v>
      </c>
      <c r="L19" s="143">
        <v>2.9000000000000057</v>
      </c>
      <c r="M19" s="143">
        <v>0.90000000000000568</v>
      </c>
      <c r="N19" s="143">
        <v>3.0999999999999943</v>
      </c>
      <c r="O19" s="143">
        <v>6.5</v>
      </c>
      <c r="P19" s="143">
        <v>4.5</v>
      </c>
      <c r="Q19" s="143">
        <v>4.0999999999999943</v>
      </c>
      <c r="R19" s="143">
        <v>3.2000000000000028</v>
      </c>
      <c r="S19" s="143">
        <v>-0.90000000000000568</v>
      </c>
      <c r="T19" s="143">
        <v>0.59999999999999432</v>
      </c>
      <c r="U19" s="143">
        <v>3</v>
      </c>
      <c r="V19" s="143">
        <v>2.7999999999999972</v>
      </c>
      <c r="W19" s="143">
        <v>2.4000000000000057</v>
      </c>
      <c r="X19" s="143">
        <v>1.7999999999999972</v>
      </c>
      <c r="Y19" s="143">
        <v>1.2000000000000028</v>
      </c>
      <c r="Z19" s="143">
        <v>1</v>
      </c>
      <c r="AA19" s="143">
        <v>5.7000000000000028</v>
      </c>
      <c r="AB19" s="143">
        <v>1.5</v>
      </c>
      <c r="AC19" s="143">
        <v>2.7000000000000028</v>
      </c>
      <c r="AD19" s="143">
        <v>0</v>
      </c>
      <c r="AE19" s="143">
        <v>-2.0999999999999943</v>
      </c>
      <c r="AF19" s="143">
        <v>-4.7000000000000028</v>
      </c>
      <c r="AG19" s="143">
        <v>-0.70000000000000284</v>
      </c>
      <c r="AH19" s="143">
        <v>0.40000000000000568</v>
      </c>
      <c r="AI19" s="143">
        <v>1.0999999999999943</v>
      </c>
      <c r="AJ19" s="143">
        <v>0</v>
      </c>
      <c r="AK19" s="143">
        <v>2.0999999999999943</v>
      </c>
      <c r="AL19" s="143">
        <v>-0.5</v>
      </c>
      <c r="AM19" s="143">
        <v>0.59999999999999432</v>
      </c>
      <c r="AN19" s="143">
        <v>0.40000000000000568</v>
      </c>
      <c r="AO19" s="143">
        <v>2.5</v>
      </c>
      <c r="AP19" s="143">
        <v>1.0999999999999943</v>
      </c>
      <c r="AQ19" s="143">
        <v>1.4000000000000057</v>
      </c>
      <c r="AR19" s="143">
        <v>3</v>
      </c>
      <c r="AS19" s="143">
        <v>1.0999999999999943</v>
      </c>
      <c r="AT19" s="143">
        <v>1</v>
      </c>
      <c r="AU19" s="143">
        <v>5.5999999999999943</v>
      </c>
      <c r="AV19" s="143">
        <v>0.29999999999999716</v>
      </c>
      <c r="AW19" s="143">
        <v>0.29999999999999716</v>
      </c>
      <c r="AX19" s="143">
        <v>1.4000000000000057</v>
      </c>
      <c r="AY19" s="143">
        <v>1.7999999999999972</v>
      </c>
      <c r="AZ19" s="143">
        <v>2</v>
      </c>
      <c r="BA19" s="143">
        <v>3.7999999999999972</v>
      </c>
      <c r="BB19" s="143">
        <v>3.2999999999999972</v>
      </c>
      <c r="BC19" s="143">
        <v>1.0999999999999943</v>
      </c>
      <c r="BD19" s="143">
        <v>3</v>
      </c>
      <c r="BE19" s="143">
        <v>1.4000000000000057</v>
      </c>
      <c r="BF19" s="143">
        <v>0.29999999999999716</v>
      </c>
      <c r="BG19" s="143">
        <v>0.79999999999999716</v>
      </c>
      <c r="BH19" s="143">
        <v>0.79999999999999716</v>
      </c>
      <c r="BI19" s="143">
        <v>0.59999999999999432</v>
      </c>
      <c r="BJ19" s="143">
        <v>4.7999999999999972</v>
      </c>
      <c r="BK19" s="143">
        <v>5.9000000000000057</v>
      </c>
      <c r="BL19" s="143">
        <v>6.5999999999999943</v>
      </c>
      <c r="BM19" s="143">
        <v>15.299999999999997</v>
      </c>
      <c r="BN19" s="143">
        <v>7.5999999999999943</v>
      </c>
      <c r="BO19" s="143">
        <v>6.5999999999999943</v>
      </c>
      <c r="BP19" s="143">
        <v>6</v>
      </c>
      <c r="BQ19" s="143">
        <v>1.2999999999999972</v>
      </c>
      <c r="BR19" s="143">
        <v>-5.9000000000000057</v>
      </c>
      <c r="BS19" s="143">
        <v>-9.9000000000000057</v>
      </c>
      <c r="BT19" s="143">
        <v>-13.700000000000003</v>
      </c>
      <c r="BU19" s="143">
        <v>-3.0999999999999943</v>
      </c>
      <c r="BV19" s="143">
        <v>0.40000000000000568</v>
      </c>
      <c r="BW19" s="143">
        <v>4.4000000000000057</v>
      </c>
      <c r="BX19" s="143">
        <v>-1.5</v>
      </c>
      <c r="BY19" s="143">
        <v>0.20000000000000284</v>
      </c>
      <c r="BZ19" s="143">
        <v>-0.79999999999999716</v>
      </c>
      <c r="CA19" s="143">
        <v>-9.9999999999994316E-2</v>
      </c>
      <c r="CB19" s="143">
        <v>0.59999999999999432</v>
      </c>
      <c r="CC19" s="143">
        <v>1.2000000000000028</v>
      </c>
      <c r="CD19" s="143">
        <v>7.4000000000000057</v>
      </c>
      <c r="CE19" s="143">
        <v>4.4000000000000057</v>
      </c>
      <c r="CF19" s="143">
        <v>0.20000000000000284</v>
      </c>
      <c r="CG19" s="143">
        <v>9.9999999999994316E-2</v>
      </c>
      <c r="CH19" s="143">
        <v>9.9999999999994316E-2</v>
      </c>
      <c r="CI19" s="143">
        <v>3.5</v>
      </c>
      <c r="CJ19" s="143">
        <v>2.5999999999999943</v>
      </c>
      <c r="CK19" s="143">
        <v>10.400000000000006</v>
      </c>
      <c r="CL19" s="143">
        <v>5.2000000000000028</v>
      </c>
      <c r="CM19" s="143">
        <v>-4.5</v>
      </c>
      <c r="CN19" s="143">
        <v>-2.4000000000000057</v>
      </c>
      <c r="CO19" s="143">
        <v>0.59999999999999432</v>
      </c>
      <c r="CP19" s="143">
        <v>1.0999999999999943</v>
      </c>
      <c r="CQ19" s="143">
        <v>2.5</v>
      </c>
      <c r="CR19" s="143">
        <v>1.2000000000000028</v>
      </c>
      <c r="CS19" s="143">
        <v>1.0999999999999943</v>
      </c>
      <c r="CT19" s="143">
        <v>1.7999999999999972</v>
      </c>
      <c r="CU19" s="143">
        <v>5.7999999999999972</v>
      </c>
      <c r="CV19" s="143">
        <v>2.7999999999999972</v>
      </c>
      <c r="CW19" s="143">
        <v>1.5999999999999943</v>
      </c>
      <c r="CX19" s="143">
        <v>0.5</v>
      </c>
      <c r="CY19" s="143">
        <v>-0.40000000000000568</v>
      </c>
      <c r="CZ19" s="143">
        <v>1.7999999999999972</v>
      </c>
      <c r="DA19" s="143">
        <v>1.5999999999999943</v>
      </c>
      <c r="DB19" s="143">
        <v>0.59999999999999432</v>
      </c>
      <c r="DC19" s="143">
        <v>-1.7000000000000028</v>
      </c>
      <c r="DD19" s="143">
        <v>-4.0999999999999943</v>
      </c>
      <c r="DE19" s="143">
        <v>-1.7000000000000028</v>
      </c>
      <c r="DF19" s="143">
        <v>-0.5</v>
      </c>
      <c r="DG19" s="143">
        <v>0.40000000000000568</v>
      </c>
      <c r="DH19" s="143">
        <v>0.70000000000000284</v>
      </c>
      <c r="DI19" s="143">
        <v>2.7999999999999972</v>
      </c>
      <c r="DJ19" s="143">
        <v>0.29999999999999716</v>
      </c>
      <c r="DK19" s="143">
        <v>-1.5999999999999943</v>
      </c>
      <c r="DL19" s="143">
        <v>-3.5</v>
      </c>
      <c r="DM19" s="143">
        <v>-1.0999999999999943</v>
      </c>
      <c r="DN19" s="143">
        <v>9.9999999999994316E-2</v>
      </c>
      <c r="DO19" s="143">
        <v>-9.9999999999994316E-2</v>
      </c>
      <c r="DP19" s="143">
        <v>-2.0999999999999943</v>
      </c>
      <c r="DQ19" s="143">
        <v>-0.40000000000000568</v>
      </c>
    </row>
    <row r="20" spans="1:121" ht="16.5" customHeight="1" x14ac:dyDescent="0.3">
      <c r="A20" s="140" t="str">
        <f>IF('0'!A1=1,"Машинобудування","Machine-building  
")</f>
        <v>Машинобудування</v>
      </c>
      <c r="B20" s="143">
        <v>0.40000000000000568</v>
      </c>
      <c r="C20" s="143">
        <v>0.20000000000000284</v>
      </c>
      <c r="D20" s="143">
        <v>0.70000000000000284</v>
      </c>
      <c r="E20" s="143">
        <v>0.59999999999999432</v>
      </c>
      <c r="F20" s="143">
        <v>0.5</v>
      </c>
      <c r="G20" s="143">
        <v>-9.9999999999994316E-2</v>
      </c>
      <c r="H20" s="143">
        <v>0.29999999999999716</v>
      </c>
      <c r="I20" s="143">
        <v>0.40000000000000568</v>
      </c>
      <c r="J20" s="143">
        <v>9.9999999999994316E-2</v>
      </c>
      <c r="K20" s="143">
        <v>9.9999999999994316E-2</v>
      </c>
      <c r="L20" s="143">
        <v>1.2000000000000028</v>
      </c>
      <c r="M20" s="143">
        <v>1.2999999999999972</v>
      </c>
      <c r="N20" s="143">
        <v>1.2000000000000028</v>
      </c>
      <c r="O20" s="143">
        <v>1</v>
      </c>
      <c r="P20" s="143">
        <v>1.7000000000000028</v>
      </c>
      <c r="Q20" s="143">
        <v>1.2999999999999972</v>
      </c>
      <c r="R20" s="143">
        <v>1.4000000000000057</v>
      </c>
      <c r="S20" s="143">
        <v>1</v>
      </c>
      <c r="T20" s="143">
        <v>0.79999999999999716</v>
      </c>
      <c r="U20" s="143">
        <v>0.59999999999999432</v>
      </c>
      <c r="V20" s="143">
        <v>0.20000000000000284</v>
      </c>
      <c r="W20" s="143">
        <v>0.79999999999999716</v>
      </c>
      <c r="X20" s="143">
        <v>1.2000000000000028</v>
      </c>
      <c r="Y20" s="143">
        <v>1.5999999999999943</v>
      </c>
      <c r="Z20" s="143">
        <v>1.2999999999999972</v>
      </c>
      <c r="AA20" s="143">
        <v>1.5</v>
      </c>
      <c r="AB20" s="143">
        <v>0.90000000000000568</v>
      </c>
      <c r="AC20" s="143">
        <v>0.29999999999999716</v>
      </c>
      <c r="AD20" s="143">
        <v>0.70000000000000284</v>
      </c>
      <c r="AE20" s="143">
        <v>-0.70000000000000284</v>
      </c>
      <c r="AF20" s="143">
        <v>0.40000000000000568</v>
      </c>
      <c r="AG20" s="143">
        <v>9.9999999999994316E-2</v>
      </c>
      <c r="AH20" s="143">
        <v>0.70000000000000284</v>
      </c>
      <c r="AI20" s="143">
        <v>0.29999999999999716</v>
      </c>
      <c r="AJ20" s="143">
        <v>0</v>
      </c>
      <c r="AK20" s="143">
        <v>9.9999999999994316E-2</v>
      </c>
      <c r="AL20" s="143">
        <v>0.29999999999999716</v>
      </c>
      <c r="AM20" s="143">
        <v>0.70000000000000284</v>
      </c>
      <c r="AN20" s="143">
        <v>0.29999999999999716</v>
      </c>
      <c r="AO20" s="143">
        <v>0</v>
      </c>
      <c r="AP20" s="143">
        <v>0.40000000000000568</v>
      </c>
      <c r="AQ20" s="143">
        <v>0.90000000000000568</v>
      </c>
      <c r="AR20" s="143">
        <v>-9.9999999999994316E-2</v>
      </c>
      <c r="AS20" s="143">
        <v>1.0999999999999943</v>
      </c>
      <c r="AT20" s="143">
        <v>0.70000000000000284</v>
      </c>
      <c r="AU20" s="143">
        <v>0.59999999999999432</v>
      </c>
      <c r="AV20" s="143">
        <v>0.29999999999999716</v>
      </c>
      <c r="AW20" s="143">
        <v>0.79999999999999716</v>
      </c>
      <c r="AX20" s="143">
        <v>1.2000000000000028</v>
      </c>
      <c r="AY20" s="143">
        <v>1.0999999999999943</v>
      </c>
      <c r="AZ20" s="143">
        <v>0.90000000000000568</v>
      </c>
      <c r="BA20" s="143">
        <v>1</v>
      </c>
      <c r="BB20" s="143">
        <v>0.59999999999999432</v>
      </c>
      <c r="BC20" s="143">
        <v>1.2000000000000028</v>
      </c>
      <c r="BD20" s="143">
        <v>0.79999999999999716</v>
      </c>
      <c r="BE20" s="143">
        <v>0.79999999999999716</v>
      </c>
      <c r="BF20" s="143">
        <v>1</v>
      </c>
      <c r="BG20" s="143">
        <v>1.2000000000000028</v>
      </c>
      <c r="BH20" s="143">
        <v>0.90000000000000568</v>
      </c>
      <c r="BI20" s="143">
        <v>0.59999999999999432</v>
      </c>
      <c r="BJ20" s="143">
        <v>2</v>
      </c>
      <c r="BK20" s="143">
        <v>2.5999999999999943</v>
      </c>
      <c r="BL20" s="143">
        <v>1.9000000000000057</v>
      </c>
      <c r="BM20" s="143">
        <v>2.7000000000000028</v>
      </c>
      <c r="BN20" s="143">
        <v>2.2999999999999972</v>
      </c>
      <c r="BO20" s="143">
        <v>3</v>
      </c>
      <c r="BP20" s="143">
        <v>1.4000000000000057</v>
      </c>
      <c r="BQ20" s="143">
        <v>2.4000000000000057</v>
      </c>
      <c r="BR20" s="143">
        <v>0.79999999999999716</v>
      </c>
      <c r="BS20" s="143">
        <v>1.2000000000000028</v>
      </c>
      <c r="BT20" s="143">
        <v>-2.0999999999999943</v>
      </c>
      <c r="BU20" s="143">
        <v>1.7999999999999972</v>
      </c>
      <c r="BV20" s="143">
        <v>1.7999999999999972</v>
      </c>
      <c r="BW20" s="143">
        <v>0.40000000000000568</v>
      </c>
      <c r="BX20" s="143">
        <v>1.5999999999999943</v>
      </c>
      <c r="BY20" s="143">
        <v>0.20000000000000284</v>
      </c>
      <c r="BZ20" s="143">
        <v>-0.40000000000000568</v>
      </c>
      <c r="CA20" s="143">
        <v>-1.4000000000000057</v>
      </c>
      <c r="CB20" s="143">
        <v>0</v>
      </c>
      <c r="CC20" s="143">
        <v>1.5</v>
      </c>
      <c r="CD20" s="143">
        <v>1.4000000000000057</v>
      </c>
      <c r="CE20" s="143">
        <v>1.7000000000000028</v>
      </c>
      <c r="CF20" s="143">
        <v>0.59999999999999432</v>
      </c>
      <c r="CG20" s="143">
        <v>0.20000000000000284</v>
      </c>
      <c r="CH20" s="143">
        <v>1.4000000000000057</v>
      </c>
      <c r="CI20" s="143">
        <v>0.90000000000000568</v>
      </c>
      <c r="CJ20" s="143">
        <v>0.5</v>
      </c>
      <c r="CK20" s="143">
        <v>1.7999999999999972</v>
      </c>
      <c r="CL20" s="143">
        <v>1.2000000000000028</v>
      </c>
      <c r="CM20" s="143">
        <v>1.5999999999999943</v>
      </c>
      <c r="CN20" s="143">
        <v>0.70000000000000284</v>
      </c>
      <c r="CO20" s="143">
        <v>0.20000000000000284</v>
      </c>
      <c r="CP20" s="143">
        <v>0.59999999999999432</v>
      </c>
      <c r="CQ20" s="143">
        <v>0.90000000000000568</v>
      </c>
      <c r="CR20" s="143">
        <v>1</v>
      </c>
      <c r="CS20" s="143">
        <v>0.59999999999999432</v>
      </c>
      <c r="CT20" s="143">
        <v>0.70000000000000284</v>
      </c>
      <c r="CU20" s="143">
        <v>0.5</v>
      </c>
      <c r="CV20" s="143">
        <v>0.79999999999999716</v>
      </c>
      <c r="CW20" s="143">
        <v>3</v>
      </c>
      <c r="CX20" s="143">
        <v>1</v>
      </c>
      <c r="CY20" s="143">
        <v>0.5</v>
      </c>
      <c r="CZ20" s="143">
        <v>0.29999999999999716</v>
      </c>
      <c r="DA20" s="143">
        <v>0.5</v>
      </c>
      <c r="DB20" s="143">
        <v>9.9999999999994316E-2</v>
      </c>
      <c r="DC20" s="143">
        <v>9.9999999999994316E-2</v>
      </c>
      <c r="DD20" s="143">
        <v>0.29999999999999716</v>
      </c>
      <c r="DE20" s="143">
        <v>-0.20000000000000284</v>
      </c>
      <c r="DF20" s="143">
        <v>-0.40000000000000568</v>
      </c>
      <c r="DG20" s="143">
        <v>0.5</v>
      </c>
      <c r="DH20" s="143">
        <v>0.5</v>
      </c>
      <c r="DI20" s="143">
        <v>0.70000000000000284</v>
      </c>
      <c r="DJ20" s="143">
        <v>-0.40000000000000568</v>
      </c>
      <c r="DK20" s="143">
        <v>-0.29999999999999716</v>
      </c>
      <c r="DL20" s="143">
        <v>-0.70000000000000284</v>
      </c>
      <c r="DM20" s="143">
        <v>0</v>
      </c>
      <c r="DN20" s="143">
        <v>0.20000000000000284</v>
      </c>
      <c r="DO20" s="143">
        <v>9.9999999999994316E-2</v>
      </c>
      <c r="DP20" s="143">
        <v>0</v>
      </c>
      <c r="DQ20" s="143">
        <v>0.29999999999999716</v>
      </c>
    </row>
    <row r="21" spans="1:121" ht="18.75" customHeight="1" x14ac:dyDescent="0.3">
      <c r="A21" s="140" t="str">
        <f>IF('0'!A1=1,"виробництво машин та устатковання","manufacture of machinery and equipment  
")</f>
        <v>виробництво машин та устатковання</v>
      </c>
      <c r="B21" s="143">
        <v>-9.9999999999994316E-2</v>
      </c>
      <c r="C21" s="143">
        <v>0</v>
      </c>
      <c r="D21" s="143">
        <v>0.59999999999999432</v>
      </c>
      <c r="E21" s="143">
        <v>1.0999999999999943</v>
      </c>
      <c r="F21" s="143">
        <v>0.59999999999999432</v>
      </c>
      <c r="G21" s="143">
        <v>-0.59999999999999432</v>
      </c>
      <c r="H21" s="143">
        <v>0.20000000000000284</v>
      </c>
      <c r="I21" s="143">
        <v>0.29999999999999716</v>
      </c>
      <c r="J21" s="143">
        <v>-0.40000000000000568</v>
      </c>
      <c r="K21" s="143">
        <v>-0.20000000000000284</v>
      </c>
      <c r="L21" s="143">
        <v>0.90000000000000568</v>
      </c>
      <c r="M21" s="143">
        <v>0</v>
      </c>
      <c r="N21" s="143">
        <v>1.5999999999999943</v>
      </c>
      <c r="O21" s="143">
        <v>0.70000000000000284</v>
      </c>
      <c r="P21" s="143">
        <v>2.4000000000000057</v>
      </c>
      <c r="Q21" s="143">
        <v>0</v>
      </c>
      <c r="R21" s="143">
        <v>0.59999999999999432</v>
      </c>
      <c r="S21" s="143">
        <v>1.5</v>
      </c>
      <c r="T21" s="143">
        <v>0.40000000000000568</v>
      </c>
      <c r="U21" s="143">
        <v>0.70000000000000284</v>
      </c>
      <c r="V21" s="143">
        <v>0.79999999999999716</v>
      </c>
      <c r="W21" s="143">
        <v>1.9000000000000057</v>
      </c>
      <c r="X21" s="143">
        <v>1.2000000000000028</v>
      </c>
      <c r="Y21" s="143">
        <v>0.40000000000000568</v>
      </c>
      <c r="Z21" s="143">
        <v>2.7999999999999972</v>
      </c>
      <c r="AA21" s="143">
        <v>2.2000000000000028</v>
      </c>
      <c r="AB21" s="143">
        <v>1.7000000000000028</v>
      </c>
      <c r="AC21" s="143">
        <v>1.0999999999999943</v>
      </c>
      <c r="AD21" s="143">
        <v>0.29999999999999716</v>
      </c>
      <c r="AE21" s="143">
        <v>0.59999999999999432</v>
      </c>
      <c r="AF21" s="143">
        <v>9.9999999999994316E-2</v>
      </c>
      <c r="AG21" s="143">
        <v>0.59999999999999432</v>
      </c>
      <c r="AH21" s="143">
        <v>0.79999999999999716</v>
      </c>
      <c r="AI21" s="143">
        <v>0</v>
      </c>
      <c r="AJ21" s="143">
        <v>1</v>
      </c>
      <c r="AK21" s="143">
        <v>-0.29999999999999716</v>
      </c>
      <c r="AL21" s="143">
        <v>0.40000000000000568</v>
      </c>
      <c r="AM21" s="143">
        <v>0.20000000000000284</v>
      </c>
      <c r="AN21" s="143">
        <v>0.20000000000000284</v>
      </c>
      <c r="AO21" s="143">
        <v>0.70000000000000284</v>
      </c>
      <c r="AP21" s="143">
        <v>0.70000000000000284</v>
      </c>
      <c r="AQ21" s="143">
        <v>0.79999999999999716</v>
      </c>
      <c r="AR21" s="143">
        <v>0.40000000000000568</v>
      </c>
      <c r="AS21" s="143">
        <v>1</v>
      </c>
      <c r="AT21" s="143">
        <v>1.2000000000000028</v>
      </c>
      <c r="AU21" s="143">
        <v>0.5</v>
      </c>
      <c r="AV21" s="143">
        <v>0.70000000000000284</v>
      </c>
      <c r="AW21" s="143">
        <v>0.40000000000000568</v>
      </c>
      <c r="AX21" s="143">
        <v>2</v>
      </c>
      <c r="AY21" s="143">
        <v>0.90000000000000568</v>
      </c>
      <c r="AZ21" s="143">
        <v>0.90000000000000568</v>
      </c>
      <c r="BA21" s="143">
        <v>0.29999999999999716</v>
      </c>
      <c r="BB21" s="143">
        <v>0.90000000000000568</v>
      </c>
      <c r="BC21" s="143">
        <v>0.70000000000000284</v>
      </c>
      <c r="BD21" s="143">
        <v>0.70000000000000284</v>
      </c>
      <c r="BE21" s="143">
        <v>0.40000000000000568</v>
      </c>
      <c r="BF21" s="143">
        <v>0.40000000000000568</v>
      </c>
      <c r="BG21" s="143">
        <v>1</v>
      </c>
      <c r="BH21" s="143">
        <v>0.59999999999999432</v>
      </c>
      <c r="BI21" s="143">
        <v>0.29999999999999716</v>
      </c>
      <c r="BJ21" s="143">
        <v>2.7000000000000028</v>
      </c>
      <c r="BK21" s="143">
        <v>1.2999999999999972</v>
      </c>
      <c r="BL21" s="143">
        <v>1.0999999999999943</v>
      </c>
      <c r="BM21" s="143">
        <v>2.2000000000000028</v>
      </c>
      <c r="BN21" s="143">
        <v>2.2999999999999972</v>
      </c>
      <c r="BO21" s="143">
        <v>1.2999999999999972</v>
      </c>
      <c r="BP21" s="143">
        <v>1.5</v>
      </c>
      <c r="BQ21" s="143">
        <v>1.7000000000000028</v>
      </c>
      <c r="BR21" s="143">
        <v>1.7000000000000028</v>
      </c>
      <c r="BS21" s="143">
        <v>0.70000000000000284</v>
      </c>
      <c r="BT21" s="143">
        <v>1.4000000000000057</v>
      </c>
      <c r="BU21" s="143">
        <v>1.5</v>
      </c>
      <c r="BV21" s="143">
        <v>2.2000000000000028</v>
      </c>
      <c r="BW21" s="143">
        <v>0.90000000000000568</v>
      </c>
      <c r="BX21" s="143">
        <v>1.2999999999999972</v>
      </c>
      <c r="BY21" s="143">
        <v>0.29999999999999716</v>
      </c>
      <c r="BZ21" s="143">
        <v>0.5</v>
      </c>
      <c r="CA21" s="143">
        <v>0.20000000000000284</v>
      </c>
      <c r="CB21" s="143">
        <v>9.9999999999994316E-2</v>
      </c>
      <c r="CC21" s="143">
        <v>1.2999999999999972</v>
      </c>
      <c r="CD21" s="143">
        <v>0.70000000000000284</v>
      </c>
      <c r="CE21" s="143">
        <v>0.70000000000000284</v>
      </c>
      <c r="CF21" s="143">
        <v>0.40000000000000568</v>
      </c>
      <c r="CG21" s="143">
        <v>0.29999999999999716</v>
      </c>
      <c r="CH21" s="143">
        <v>1</v>
      </c>
      <c r="CI21" s="143">
        <v>0.40000000000000568</v>
      </c>
      <c r="CJ21" s="143">
        <v>0.5</v>
      </c>
      <c r="CK21" s="143">
        <v>0.79999999999999716</v>
      </c>
      <c r="CL21" s="143">
        <v>0.40000000000000568</v>
      </c>
      <c r="CM21" s="143">
        <v>0.5</v>
      </c>
      <c r="CN21" s="143">
        <v>0.40000000000000568</v>
      </c>
      <c r="CO21" s="143">
        <v>0.5</v>
      </c>
      <c r="CP21" s="143">
        <v>0.5</v>
      </c>
      <c r="CQ21" s="143">
        <v>0.29999999999999716</v>
      </c>
      <c r="CR21" s="143">
        <v>0.29999999999999716</v>
      </c>
      <c r="CS21" s="143">
        <v>0.5</v>
      </c>
      <c r="CT21" s="143">
        <v>0.59999999999999432</v>
      </c>
      <c r="CU21" s="143">
        <v>0.59999999999999432</v>
      </c>
      <c r="CV21" s="143">
        <v>0.90000000000000568</v>
      </c>
      <c r="CW21" s="143">
        <v>1.2000000000000028</v>
      </c>
      <c r="CX21" s="143">
        <v>1.4000000000000057</v>
      </c>
      <c r="CY21" s="143">
        <v>0.29999999999999716</v>
      </c>
      <c r="CZ21" s="143">
        <v>0.29999999999999716</v>
      </c>
      <c r="DA21" s="143">
        <v>0.29999999999999716</v>
      </c>
      <c r="DB21" s="143">
        <v>0.20000000000000284</v>
      </c>
      <c r="DC21" s="143">
        <v>0.29999999999999716</v>
      </c>
      <c r="DD21" s="143">
        <v>0.29999999999999716</v>
      </c>
      <c r="DE21" s="143">
        <v>-0.29999999999999716</v>
      </c>
      <c r="DF21" s="143">
        <v>0.29999999999999716</v>
      </c>
      <c r="DG21" s="143">
        <v>1.7999999999999972</v>
      </c>
      <c r="DH21" s="143">
        <v>0.40000000000000568</v>
      </c>
      <c r="DI21" s="143">
        <v>0.29999999999999716</v>
      </c>
      <c r="DJ21" s="143">
        <v>0.20000000000000284</v>
      </c>
      <c r="DK21" s="143">
        <v>0.20000000000000284</v>
      </c>
      <c r="DL21" s="143">
        <v>9.9999999999994316E-2</v>
      </c>
      <c r="DM21" s="143">
        <v>9.9999999999994316E-2</v>
      </c>
      <c r="DN21" s="143">
        <v>0.20000000000000284</v>
      </c>
      <c r="DO21" s="143">
        <v>9.9999999999994316E-2</v>
      </c>
      <c r="DP21" s="143">
        <v>-9.9999999999994316E-2</v>
      </c>
      <c r="DQ21" s="143">
        <v>0.40000000000000568</v>
      </c>
    </row>
    <row r="22" spans="1:121" ht="33.75" customHeight="1" x14ac:dyDescent="0.3">
      <c r="A22" s="140" t="str">
        <f>IF('0'!A1=1,"виробництво електричного та електронного  устатковання","manufacture of electrical and electronic equipment  
")</f>
        <v>виробництво електричного та електронного  устатковання</v>
      </c>
      <c r="B22" s="143">
        <v>1.5999999999999943</v>
      </c>
      <c r="C22" s="143">
        <v>0.40000000000000568</v>
      </c>
      <c r="D22" s="143">
        <v>0</v>
      </c>
      <c r="E22" s="143">
        <v>9.9999999999994316E-2</v>
      </c>
      <c r="F22" s="143">
        <v>-9.9999999999994316E-2</v>
      </c>
      <c r="G22" s="143">
        <v>-0.5</v>
      </c>
      <c r="H22" s="143">
        <v>9.9999999999994316E-2</v>
      </c>
      <c r="I22" s="143">
        <v>-9.9999999999994316E-2</v>
      </c>
      <c r="J22" s="143">
        <v>1</v>
      </c>
      <c r="K22" s="143">
        <v>0.40000000000000568</v>
      </c>
      <c r="L22" s="143">
        <v>1.5</v>
      </c>
      <c r="M22" s="143">
        <v>1.7000000000000028</v>
      </c>
      <c r="N22" s="143">
        <v>1.5999999999999943</v>
      </c>
      <c r="O22" s="143">
        <v>0.79999999999999716</v>
      </c>
      <c r="P22" s="143">
        <v>1</v>
      </c>
      <c r="Q22" s="143">
        <v>0.59999999999999432</v>
      </c>
      <c r="R22" s="143">
        <v>0.59999999999999432</v>
      </c>
      <c r="S22" s="143">
        <v>0.59999999999999432</v>
      </c>
      <c r="T22" s="143">
        <v>0</v>
      </c>
      <c r="U22" s="143">
        <v>0.29999999999999716</v>
      </c>
      <c r="V22" s="143">
        <v>0.20000000000000284</v>
      </c>
      <c r="W22" s="143">
        <v>-0.20000000000000284</v>
      </c>
      <c r="X22" s="143" t="s">
        <v>0</v>
      </c>
      <c r="Y22" s="143">
        <v>2.2999999999999972</v>
      </c>
      <c r="Z22" s="143">
        <v>1.0999999999999943</v>
      </c>
      <c r="AA22" s="143">
        <v>1.5</v>
      </c>
      <c r="AB22" s="143">
        <v>0.79999999999999716</v>
      </c>
      <c r="AC22" s="143">
        <v>1.2000000000000028</v>
      </c>
      <c r="AD22" s="143">
        <v>0.90000000000000568</v>
      </c>
      <c r="AE22" s="143">
        <v>0.29999999999999716</v>
      </c>
      <c r="AF22" s="143">
        <v>1.7999999999999972</v>
      </c>
      <c r="AG22" s="143">
        <v>-0.20000000000000284</v>
      </c>
      <c r="AH22" s="143">
        <v>1.2000000000000028</v>
      </c>
      <c r="AI22" s="143">
        <v>1</v>
      </c>
      <c r="AJ22" s="143">
        <v>9.9999999999994316E-2</v>
      </c>
      <c r="AK22" s="143">
        <v>1.2999999999999972</v>
      </c>
      <c r="AL22" s="143">
        <v>0.29999999999999716</v>
      </c>
      <c r="AM22" s="143">
        <v>0.5</v>
      </c>
      <c r="AN22" s="143">
        <v>0.70000000000000284</v>
      </c>
      <c r="AO22" s="143">
        <v>0.20000000000000284</v>
      </c>
      <c r="AP22" s="143">
        <v>0.29999999999999716</v>
      </c>
      <c r="AQ22" s="143">
        <v>1.7999999999999972</v>
      </c>
      <c r="AR22" s="143">
        <v>0.40000000000000568</v>
      </c>
      <c r="AS22" s="143">
        <v>0.59999999999999432</v>
      </c>
      <c r="AT22" s="143">
        <v>0.70000000000000284</v>
      </c>
      <c r="AU22" s="143">
        <v>0.70000000000000284</v>
      </c>
      <c r="AV22" s="143">
        <v>0.20000000000000284</v>
      </c>
      <c r="AW22" s="143">
        <v>0.59999999999999432</v>
      </c>
      <c r="AX22" s="143">
        <v>1.0999999999999943</v>
      </c>
      <c r="AY22" s="143">
        <v>0.70000000000000284</v>
      </c>
      <c r="AZ22" s="143">
        <v>-9.9999999999994316E-2</v>
      </c>
      <c r="BA22" s="143">
        <v>1.5999999999999943</v>
      </c>
      <c r="BB22" s="143">
        <v>0.5</v>
      </c>
      <c r="BC22" s="143">
        <v>0.29999999999999716</v>
      </c>
      <c r="BD22" s="143">
        <v>0.20000000000000284</v>
      </c>
      <c r="BE22" s="143">
        <v>1.5</v>
      </c>
      <c r="BF22" s="143">
        <v>0.59999999999999432</v>
      </c>
      <c r="BG22" s="143">
        <v>0.59999999999999432</v>
      </c>
      <c r="BH22" s="143">
        <v>1.2000000000000028</v>
      </c>
      <c r="BI22" s="143">
        <v>0.5</v>
      </c>
      <c r="BJ22" s="143">
        <v>1.2000000000000028</v>
      </c>
      <c r="BK22" s="143">
        <v>1.0999999999999943</v>
      </c>
      <c r="BL22" s="143">
        <v>0.79999999999999716</v>
      </c>
      <c r="BM22" s="143">
        <v>1.7999999999999972</v>
      </c>
      <c r="BN22" s="143">
        <v>1.4000000000000057</v>
      </c>
      <c r="BO22" s="143">
        <v>0.70000000000000284</v>
      </c>
      <c r="BP22" s="143">
        <v>1.0999999999999943</v>
      </c>
      <c r="BQ22" s="143">
        <v>-9.9999999999994316E-2</v>
      </c>
      <c r="BR22" s="143">
        <v>1</v>
      </c>
      <c r="BS22" s="143">
        <v>0.40000000000000568</v>
      </c>
      <c r="BT22" s="143">
        <v>0.20000000000000284</v>
      </c>
      <c r="BU22" s="143">
        <v>2.4000000000000057</v>
      </c>
      <c r="BV22" s="143">
        <v>3.5999999999999943</v>
      </c>
      <c r="BW22" s="143">
        <v>-9.9999999999994316E-2</v>
      </c>
      <c r="BX22" s="143">
        <v>1</v>
      </c>
      <c r="BY22" s="143">
        <v>0.79999999999999716</v>
      </c>
      <c r="BZ22" s="143">
        <v>2.0999999999999943</v>
      </c>
      <c r="CA22" s="143">
        <v>0.79999999999999716</v>
      </c>
      <c r="CB22" s="143">
        <v>0.20000000000000284</v>
      </c>
      <c r="CC22" s="143">
        <v>1</v>
      </c>
      <c r="CD22" s="143">
        <v>1.5999999999999943</v>
      </c>
      <c r="CE22" s="143">
        <v>1.7000000000000028</v>
      </c>
      <c r="CF22" s="143">
        <v>0.70000000000000284</v>
      </c>
      <c r="CG22" s="143">
        <v>0.40000000000000568</v>
      </c>
      <c r="CH22" s="143">
        <v>1.2000000000000028</v>
      </c>
      <c r="CI22" s="143">
        <v>0.59999999999999432</v>
      </c>
      <c r="CJ22" s="143">
        <v>0.59999999999999432</v>
      </c>
      <c r="CK22" s="143">
        <v>0.90000000000000568</v>
      </c>
      <c r="CL22" s="143">
        <v>0.5</v>
      </c>
      <c r="CM22" s="143">
        <v>-0.29999999999999716</v>
      </c>
      <c r="CN22" s="143">
        <v>0</v>
      </c>
      <c r="CO22" s="143">
        <v>0.5</v>
      </c>
      <c r="CP22" s="143">
        <v>0.79999999999999716</v>
      </c>
      <c r="CQ22" s="143">
        <v>0.5</v>
      </c>
      <c r="CR22" s="143">
        <v>1.0999999999999943</v>
      </c>
      <c r="CS22" s="143">
        <v>0.40000000000000568</v>
      </c>
      <c r="CT22" s="143">
        <v>0.59999999999999432</v>
      </c>
      <c r="CU22" s="143">
        <v>0.40000000000000568</v>
      </c>
      <c r="CV22" s="143">
        <v>0.79999999999999716</v>
      </c>
      <c r="CW22" s="143">
        <v>1.5999999999999943</v>
      </c>
      <c r="CX22" s="143">
        <v>0.5</v>
      </c>
      <c r="CY22" s="143">
        <v>0.5</v>
      </c>
      <c r="CZ22" s="143">
        <v>0</v>
      </c>
      <c r="DA22" s="143">
        <v>0.5</v>
      </c>
      <c r="DB22" s="143">
        <v>0</v>
      </c>
      <c r="DC22" s="143">
        <v>-0.20000000000000284</v>
      </c>
      <c r="DD22" s="143">
        <v>-9.9999999999994316E-2</v>
      </c>
      <c r="DE22" s="143">
        <v>-0.29999999999999716</v>
      </c>
      <c r="DF22" s="143">
        <v>-9.9999999999994316E-2</v>
      </c>
      <c r="DG22" s="143">
        <v>0.20000000000000284</v>
      </c>
      <c r="DH22" s="143">
        <v>0.40000000000000568</v>
      </c>
      <c r="DI22" s="143">
        <v>0.29999999999999716</v>
      </c>
      <c r="DJ22" s="143">
        <v>-9.9999999999994316E-2</v>
      </c>
      <c r="DK22" s="143">
        <v>-9.9999999999994316E-2</v>
      </c>
      <c r="DL22" s="143">
        <v>-9.9999999999994316E-2</v>
      </c>
      <c r="DM22" s="143">
        <v>0.20000000000000284</v>
      </c>
      <c r="DN22" s="143">
        <v>0</v>
      </c>
      <c r="DO22" s="143">
        <v>0.29999999999999716</v>
      </c>
      <c r="DP22" s="143">
        <v>0.40000000000000568</v>
      </c>
      <c r="DQ22" s="143">
        <v>0.29999999999999716</v>
      </c>
    </row>
    <row r="23" spans="1:121" ht="18" customHeight="1" x14ac:dyDescent="0.3">
      <c r="A23" s="140" t="str">
        <f>IF('0'!A1=1,"виробництво транспортного устатковання","manufacture of transport equipment  
")</f>
        <v>виробництво транспортного устатковання</v>
      </c>
      <c r="B23" s="143">
        <v>0.29999999999999716</v>
      </c>
      <c r="C23" s="143">
        <v>0.20000000000000284</v>
      </c>
      <c r="D23" s="143">
        <v>1.4000000000000057</v>
      </c>
      <c r="E23" s="143">
        <v>0.29999999999999716</v>
      </c>
      <c r="F23" s="143">
        <v>1.0999999999999943</v>
      </c>
      <c r="G23" s="143">
        <v>1.2000000000000028</v>
      </c>
      <c r="H23" s="143">
        <v>0.70000000000000284</v>
      </c>
      <c r="I23" s="143">
        <v>1</v>
      </c>
      <c r="J23" s="143">
        <v>9.9999999999994316E-2</v>
      </c>
      <c r="K23" s="143">
        <v>0.20000000000000284</v>
      </c>
      <c r="L23" s="143">
        <v>1.5</v>
      </c>
      <c r="M23" s="143">
        <v>3</v>
      </c>
      <c r="N23" s="143" t="s">
        <v>1</v>
      </c>
      <c r="O23" s="143" t="s">
        <v>10</v>
      </c>
      <c r="P23" s="143" t="s">
        <v>8</v>
      </c>
      <c r="Q23" s="143">
        <v>3.2000000000000028</v>
      </c>
      <c r="R23" s="143">
        <v>2.7999999999999972</v>
      </c>
      <c r="S23" s="143">
        <v>0.70000000000000284</v>
      </c>
      <c r="T23" s="143">
        <v>1.7999999999999972</v>
      </c>
      <c r="U23" s="143">
        <v>0.79999999999999716</v>
      </c>
      <c r="V23" s="143">
        <v>-0.40000000000000568</v>
      </c>
      <c r="W23" s="143">
        <v>0.20000000000000284</v>
      </c>
      <c r="X23" s="143" t="s">
        <v>14</v>
      </c>
      <c r="Y23" s="143">
        <v>2.4000000000000057</v>
      </c>
      <c r="Z23" s="143">
        <v>9.9999999999994316E-2</v>
      </c>
      <c r="AA23" s="143">
        <v>1</v>
      </c>
      <c r="AB23" s="143">
        <v>0.20000000000000284</v>
      </c>
      <c r="AC23" s="143">
        <v>-1</v>
      </c>
      <c r="AD23" s="143">
        <v>0.90000000000000568</v>
      </c>
      <c r="AE23" s="143">
        <v>-2.4000000000000057</v>
      </c>
      <c r="AF23" s="143">
        <v>-9.9999999999994316E-2</v>
      </c>
      <c r="AG23" s="143">
        <v>-9.9999999999994316E-2</v>
      </c>
      <c r="AH23" s="143">
        <v>0.20000000000000284</v>
      </c>
      <c r="AI23" s="143">
        <v>9.9999999999994316E-2</v>
      </c>
      <c r="AJ23" s="143">
        <v>-0.90000000000000568</v>
      </c>
      <c r="AK23" s="143">
        <v>-0.29999999999999716</v>
      </c>
      <c r="AL23" s="143">
        <v>9.9999999999994316E-2</v>
      </c>
      <c r="AM23" s="143">
        <v>1.2000000000000028</v>
      </c>
      <c r="AN23" s="143">
        <v>9.9999999999994316E-2</v>
      </c>
      <c r="AO23" s="143">
        <v>-0.79999999999999716</v>
      </c>
      <c r="AP23" s="143">
        <v>0.29999999999999716</v>
      </c>
      <c r="AQ23" s="143">
        <v>0.20000000000000284</v>
      </c>
      <c r="AR23" s="143">
        <v>-0.90000000000000568</v>
      </c>
      <c r="AS23" s="143">
        <v>1.7000000000000028</v>
      </c>
      <c r="AT23" s="143">
        <v>0.20000000000000284</v>
      </c>
      <c r="AU23" s="143">
        <v>0.5</v>
      </c>
      <c r="AV23" s="143">
        <v>0</v>
      </c>
      <c r="AW23" s="143">
        <v>1.4000000000000057</v>
      </c>
      <c r="AX23" s="143">
        <v>0.70000000000000284</v>
      </c>
      <c r="AY23" s="143">
        <v>1.4000000000000057</v>
      </c>
      <c r="AZ23" s="143">
        <v>1.4000000000000057</v>
      </c>
      <c r="BA23" s="143">
        <v>1.2999999999999972</v>
      </c>
      <c r="BB23" s="143">
        <v>0.29999999999999716</v>
      </c>
      <c r="BC23" s="143">
        <v>2.0999999999999943</v>
      </c>
      <c r="BD23" s="143">
        <v>1.2000000000000028</v>
      </c>
      <c r="BE23" s="143">
        <v>0.70000000000000284</v>
      </c>
      <c r="BF23" s="143">
        <v>1.7999999999999972</v>
      </c>
      <c r="BG23" s="143">
        <v>1.5999999999999943</v>
      </c>
      <c r="BH23" s="143">
        <v>1</v>
      </c>
      <c r="BI23" s="143">
        <v>1</v>
      </c>
      <c r="BJ23" s="143">
        <v>1.9000000000000057</v>
      </c>
      <c r="BK23" s="143">
        <v>4.2000000000000028</v>
      </c>
      <c r="BL23" s="143">
        <v>2.9000000000000057</v>
      </c>
      <c r="BM23" s="143">
        <v>3.5</v>
      </c>
      <c r="BN23" s="143">
        <v>2.7000000000000028</v>
      </c>
      <c r="BO23" s="143">
        <v>5.2000000000000028</v>
      </c>
      <c r="BP23" s="143">
        <v>1.5</v>
      </c>
      <c r="BQ23" s="143">
        <v>3.7999999999999972</v>
      </c>
      <c r="BR23" s="143">
        <v>9.9999999999994316E-2</v>
      </c>
      <c r="BS23" s="143">
        <v>1.7999999999999972</v>
      </c>
      <c r="BT23" s="143">
        <v>-5.2000000000000028</v>
      </c>
      <c r="BU23" s="143">
        <v>1.7000000000000028</v>
      </c>
      <c r="BV23" s="143">
        <v>0.90000000000000568</v>
      </c>
      <c r="BW23" s="143">
        <v>0.40000000000000568</v>
      </c>
      <c r="BX23" s="143">
        <v>2</v>
      </c>
      <c r="BY23" s="143">
        <v>0</v>
      </c>
      <c r="BZ23" s="143">
        <v>-2</v>
      </c>
      <c r="CA23" s="143">
        <v>-3.2999999999999972</v>
      </c>
      <c r="CB23" s="143">
        <v>-0.20000000000000284</v>
      </c>
      <c r="CC23" s="143">
        <v>1.7999999999999972</v>
      </c>
      <c r="CD23" s="143">
        <v>1.7000000000000028</v>
      </c>
      <c r="CE23" s="143">
        <v>2.2999999999999972</v>
      </c>
      <c r="CF23" s="143">
        <v>0.70000000000000284</v>
      </c>
      <c r="CG23" s="143">
        <v>0</v>
      </c>
      <c r="CH23" s="143">
        <v>1.7000000000000028</v>
      </c>
      <c r="CI23" s="143">
        <v>1.2999999999999972</v>
      </c>
      <c r="CJ23" s="143">
        <v>0.40000000000000568</v>
      </c>
      <c r="CK23" s="143">
        <v>2.7999999999999972</v>
      </c>
      <c r="CL23" s="143">
        <v>2</v>
      </c>
      <c r="CM23" s="143">
        <v>3.0999999999999943</v>
      </c>
      <c r="CN23" s="143">
        <v>1.0999999999999943</v>
      </c>
      <c r="CO23" s="143">
        <v>-9.9999999999994316E-2</v>
      </c>
      <c r="CP23" s="143">
        <v>0.5</v>
      </c>
      <c r="CQ23" s="143">
        <v>1.4000000000000057</v>
      </c>
      <c r="CR23" s="143">
        <v>1.4000000000000057</v>
      </c>
      <c r="CS23" s="143">
        <v>0.79999999999999716</v>
      </c>
      <c r="CT23" s="143">
        <v>0.90000000000000568</v>
      </c>
      <c r="CU23" s="143">
        <v>0.5</v>
      </c>
      <c r="CV23" s="143">
        <v>0.70000000000000284</v>
      </c>
      <c r="CW23" s="143">
        <v>6.2000000000000028</v>
      </c>
      <c r="CX23" s="143">
        <v>0.90000000000000568</v>
      </c>
      <c r="CY23" s="143">
        <v>0.79999999999999716</v>
      </c>
      <c r="CZ23" s="143">
        <v>0.40000000000000568</v>
      </c>
      <c r="DA23" s="143">
        <v>0.79999999999999716</v>
      </c>
      <c r="DB23" s="143">
        <v>9.9999999999994316E-2</v>
      </c>
      <c r="DC23" s="143">
        <v>0.20000000000000284</v>
      </c>
      <c r="DD23" s="143">
        <v>0.70000000000000284</v>
      </c>
      <c r="DE23" s="143">
        <v>0</v>
      </c>
      <c r="DF23" s="143">
        <v>-1.0999999999999943</v>
      </c>
      <c r="DG23" s="143">
        <v>-0.29999999999999716</v>
      </c>
      <c r="DH23" s="143">
        <v>0.59999999999999432</v>
      </c>
      <c r="DI23" s="143">
        <v>1.2000000000000028</v>
      </c>
      <c r="DJ23" s="143">
        <v>-1</v>
      </c>
      <c r="DK23" s="143">
        <v>-0.70000000000000284</v>
      </c>
      <c r="DL23" s="143">
        <v>-1.7000000000000028</v>
      </c>
      <c r="DM23" s="143">
        <v>-9.9999999999994316E-2</v>
      </c>
      <c r="DN23" s="143">
        <v>0.29999999999999716</v>
      </c>
      <c r="DO23" s="143">
        <v>0</v>
      </c>
      <c r="DP23" s="143">
        <v>-0.20000000000000284</v>
      </c>
      <c r="DQ23" s="143">
        <v>0.29999999999999716</v>
      </c>
    </row>
    <row r="24" spans="1:121" ht="33" customHeight="1" thickBot="1" x14ac:dyDescent="0.35">
      <c r="A24" s="141" t="str">
        <f>IF('0'!A1=1,"Виробництво та розподілення  електроенергії, газу та води","Electricity,  gas  and  water  supply
")</f>
        <v>Виробництво та розподілення  електроенергії, газу та води</v>
      </c>
      <c r="B24" s="144">
        <v>-0.5</v>
      </c>
      <c r="C24" s="144">
        <v>0.29999999999999716</v>
      </c>
      <c r="D24" s="144">
        <v>1.2000000000000028</v>
      </c>
      <c r="E24" s="144">
        <v>0.40000000000000568</v>
      </c>
      <c r="F24" s="144">
        <v>1.7000000000000028</v>
      </c>
      <c r="G24" s="144">
        <v>1.7999999999999972</v>
      </c>
      <c r="H24" s="144">
        <v>0.79999999999999716</v>
      </c>
      <c r="I24" s="144">
        <v>-0.59999999999999432</v>
      </c>
      <c r="J24" s="144">
        <v>0.20000000000000284</v>
      </c>
      <c r="K24" s="144">
        <v>-1.5</v>
      </c>
      <c r="L24" s="144">
        <v>-1</v>
      </c>
      <c r="M24" s="144">
        <v>-0.90000000000000568</v>
      </c>
      <c r="N24" s="144">
        <v>9.9999999999994316E-2</v>
      </c>
      <c r="O24" s="144" t="s">
        <v>12</v>
      </c>
      <c r="P24" s="144">
        <v>1.2999999999999972</v>
      </c>
      <c r="Q24" s="144">
        <v>2.7999999999999972</v>
      </c>
      <c r="R24" s="144">
        <v>1.2000000000000028</v>
      </c>
      <c r="S24" s="144">
        <v>2.7000000000000028</v>
      </c>
      <c r="T24" s="144" t="s">
        <v>27</v>
      </c>
      <c r="U24" s="144">
        <v>0.5</v>
      </c>
      <c r="V24" s="144">
        <v>-0.70000000000000284</v>
      </c>
      <c r="W24" s="144">
        <v>1.5999999999999943</v>
      </c>
      <c r="X24" s="144" t="s">
        <v>11</v>
      </c>
      <c r="Y24" s="144">
        <v>0.40000000000000568</v>
      </c>
      <c r="Z24" s="144">
        <v>-3.2999999999999972</v>
      </c>
      <c r="AA24" s="144">
        <v>-1.4000000000000057</v>
      </c>
      <c r="AB24" s="144">
        <v>0</v>
      </c>
      <c r="AC24" s="144">
        <v>1.5999999999999943</v>
      </c>
      <c r="AD24" s="144">
        <v>2</v>
      </c>
      <c r="AE24" s="144">
        <v>4.5999999999999943</v>
      </c>
      <c r="AF24" s="144">
        <v>5.7999999999999972</v>
      </c>
      <c r="AG24" s="144">
        <v>-0.79999999999999716</v>
      </c>
      <c r="AH24" s="144" t="s">
        <v>4</v>
      </c>
      <c r="AI24" s="144">
        <v>-1.5999999999999943</v>
      </c>
      <c r="AJ24" s="144">
        <v>2.5999999999999943</v>
      </c>
      <c r="AK24" s="144">
        <v>-0.29999999999999716</v>
      </c>
      <c r="AL24" s="144">
        <v>4.7000000000000028</v>
      </c>
      <c r="AM24" s="144">
        <v>-0.29999999999999716</v>
      </c>
      <c r="AN24" s="144">
        <v>-1.0999999999999943</v>
      </c>
      <c r="AO24" s="144">
        <v>0.5</v>
      </c>
      <c r="AP24" s="144">
        <v>1.2999999999999972</v>
      </c>
      <c r="AQ24" s="144">
        <v>-9.9999999999994316E-2</v>
      </c>
      <c r="AR24" s="144">
        <v>0.59999999999999432</v>
      </c>
      <c r="AS24" s="144">
        <v>5.5999999999999943</v>
      </c>
      <c r="AT24" s="144">
        <v>6.2999999999999972</v>
      </c>
      <c r="AU24" s="144">
        <v>2.7999999999999972</v>
      </c>
      <c r="AV24" s="144">
        <v>0.40000000000000568</v>
      </c>
      <c r="AW24" s="144">
        <v>0.90000000000000568</v>
      </c>
      <c r="AX24" s="144">
        <v>9.7000000000000028</v>
      </c>
      <c r="AY24" s="144">
        <v>2.7999999999999972</v>
      </c>
      <c r="AZ24" s="144">
        <v>2.5999999999999943</v>
      </c>
      <c r="BA24" s="144">
        <v>0.90000000000000568</v>
      </c>
      <c r="BB24" s="144">
        <v>3.2999999999999972</v>
      </c>
      <c r="BC24" s="144">
        <v>-0.20000000000000284</v>
      </c>
      <c r="BD24" s="144">
        <v>0.5</v>
      </c>
      <c r="BE24" s="144">
        <v>-0.40000000000000568</v>
      </c>
      <c r="BF24" s="144">
        <v>-2.2000000000000028</v>
      </c>
      <c r="BG24" s="144">
        <v>0.5</v>
      </c>
      <c r="BH24" s="144">
        <v>-6.4000000000000057</v>
      </c>
      <c r="BI24" s="144">
        <v>9.0999999999999943</v>
      </c>
      <c r="BJ24" s="144">
        <v>-0.29999999999999716</v>
      </c>
      <c r="BK24" s="144">
        <v>1.5999999999999943</v>
      </c>
      <c r="BL24" s="144">
        <v>14.5</v>
      </c>
      <c r="BM24" s="144">
        <v>0.70000000000000284</v>
      </c>
      <c r="BN24" s="144">
        <v>4.2000000000000028</v>
      </c>
      <c r="BO24" s="144">
        <v>8.9000000000000057</v>
      </c>
      <c r="BP24" s="144">
        <v>0.59999999999999432</v>
      </c>
      <c r="BQ24" s="144">
        <v>0.29999999999999716</v>
      </c>
      <c r="BR24" s="144">
        <v>2.2999999999999972</v>
      </c>
      <c r="BS24" s="144">
        <v>10.599999999999994</v>
      </c>
      <c r="BT24" s="144">
        <v>-6.2000000000000028</v>
      </c>
      <c r="BU24" s="144">
        <v>0.20000000000000284</v>
      </c>
      <c r="BV24" s="144">
        <v>-5.0999999999999943</v>
      </c>
      <c r="BW24" s="144">
        <v>0.20000000000000284</v>
      </c>
      <c r="BX24" s="144">
        <v>4.7999999999999972</v>
      </c>
      <c r="BY24" s="144">
        <v>0.79999999999999716</v>
      </c>
      <c r="BZ24" s="144">
        <v>-4</v>
      </c>
      <c r="CA24" s="144">
        <v>3.9000000000000057</v>
      </c>
      <c r="CB24" s="144">
        <v>2.5999999999999943</v>
      </c>
      <c r="CC24" s="144">
        <v>-1.5999999999999943</v>
      </c>
      <c r="CD24" s="144">
        <v>1.0999999999999943</v>
      </c>
      <c r="CE24" s="144">
        <v>-1.5999999999999943</v>
      </c>
      <c r="CF24" s="144">
        <v>-9.9999999999994316E-2</v>
      </c>
      <c r="CG24" s="144">
        <v>3.2000000000000028</v>
      </c>
      <c r="CH24" s="144">
        <v>4.4000000000000057</v>
      </c>
      <c r="CI24" s="144">
        <v>-1.9000000000000057</v>
      </c>
      <c r="CJ24" s="144">
        <v>5.7000000000000028</v>
      </c>
      <c r="CK24" s="144">
        <v>-9.9999999999994316E-2</v>
      </c>
      <c r="CL24" s="144">
        <v>8.9000000000000057</v>
      </c>
      <c r="CM24" s="144">
        <v>1.7999999999999972</v>
      </c>
      <c r="CN24" s="144">
        <v>1.0999999999999943</v>
      </c>
      <c r="CO24" s="144">
        <v>0.79999999999999716</v>
      </c>
      <c r="CP24" s="144">
        <v>-4.0999999999999943</v>
      </c>
      <c r="CQ24" s="144">
        <v>4.0999999999999943</v>
      </c>
      <c r="CR24" s="144">
        <v>-6.5999999999999943</v>
      </c>
      <c r="CS24" s="144">
        <v>-1.2000000000000028</v>
      </c>
      <c r="CT24" s="144">
        <v>0.29999999999999716</v>
      </c>
      <c r="CU24" s="144">
        <v>7.7000000000000028</v>
      </c>
      <c r="CV24" s="144">
        <v>2.0999999999999943</v>
      </c>
      <c r="CW24" s="144">
        <v>7.9000000000000057</v>
      </c>
      <c r="CX24" s="144">
        <v>8.4000000000000057</v>
      </c>
      <c r="CY24" s="144">
        <v>-0.70000000000000284</v>
      </c>
      <c r="CZ24" s="144">
        <v>-4</v>
      </c>
      <c r="DA24" s="144">
        <v>-0.5</v>
      </c>
      <c r="DB24" s="144">
        <v>4.0999999999999943</v>
      </c>
      <c r="DC24" s="144">
        <v>-6</v>
      </c>
      <c r="DD24" s="144">
        <v>7</v>
      </c>
      <c r="DE24" s="144">
        <v>-5.5999999999999943</v>
      </c>
      <c r="DF24" s="144">
        <v>0.40000000000000568</v>
      </c>
      <c r="DG24" s="144">
        <v>1.5999999999999943</v>
      </c>
      <c r="DH24" s="144">
        <v>1.0999999999999943</v>
      </c>
      <c r="DI24" s="144">
        <v>13.5</v>
      </c>
      <c r="DJ24" s="144">
        <v>-9.9999999999994316E-2</v>
      </c>
      <c r="DK24" s="144">
        <v>6.4000000000000057</v>
      </c>
      <c r="DL24" s="144">
        <v>-7.0999999999999943</v>
      </c>
      <c r="DM24" s="144">
        <v>3.2000000000000028</v>
      </c>
      <c r="DN24" s="144">
        <v>-0.70000000000000284</v>
      </c>
      <c r="DO24" s="144">
        <v>-4.7000000000000028</v>
      </c>
      <c r="DP24" s="144">
        <v>2.9000000000000057</v>
      </c>
      <c r="DQ24" s="144">
        <v>-6.0999999999999943</v>
      </c>
    </row>
    <row r="25" spans="1:121" ht="15" thickTop="1" x14ac:dyDescent="0.3">
      <c r="AN25" s="1"/>
      <c r="AO25" s="1"/>
    </row>
    <row r="26" spans="1:121" x14ac:dyDescent="0.3">
      <c r="A26" s="10" t="str">
        <f>IF('0'!A1=1,"*Дані наведено відповідно до  Класифікації видів економічної діяльності (ДК 009:2005).","*Data are presented  according to the Classification of Economic Activities (SK 009:2005).")</f>
        <v>*Дані наведено відповідно до  Класифікації видів економічної діяльності (ДК 009:2005).</v>
      </c>
    </row>
    <row r="27" spans="1:121" x14ac:dyDescent="0.3">
      <c r="B27" s="4"/>
    </row>
  </sheetData>
  <sheetProtection algorithmName="SHA-512" hashValue="nEkDmLLv18rlthOiqfewdYOCNhmuEllQnSrs0/TE2IpqN5ZKJJbCL+UjG6r0rA6vmbOIEp2PX7NDV7Og+OFz6w==" saltValue="JnDE6xUeUz+vGXg+Lsahkw==" spinCount="100000" sheet="1" objects="1" scenarios="1"/>
  <hyperlinks>
    <hyperlink ref="A1" location="'0'!A1" display="'0'!A1"/>
  </hyperlink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3">
    <tabColor theme="9" tint="0.39997558519241921"/>
  </sheetPr>
  <dimension ref="A1:DQ26"/>
  <sheetViews>
    <sheetView showGridLines="0" workbookViewId="0">
      <pane xSplit="1" ySplit="2" topLeftCell="DA3" activePane="bottomRight" state="frozen"/>
      <selection pane="topRight" activeCell="C1" sqref="C1"/>
      <selection pane="bottomLeft" activeCell="A3" sqref="A3"/>
      <selection pane="bottomRight" activeCell="A7" sqref="A7"/>
    </sheetView>
  </sheetViews>
  <sheetFormatPr defaultRowHeight="14.4" x14ac:dyDescent="0.3"/>
  <cols>
    <col min="1" max="1" width="45.6640625" customWidth="1"/>
    <col min="2" max="49" width="10.6640625" customWidth="1"/>
  </cols>
  <sheetData>
    <row r="1" spans="1:121" x14ac:dyDescent="0.3">
      <c r="A1" s="136" t="str">
        <f>IF('0'!A1=1,"до змісту","to title")</f>
        <v>до змісту</v>
      </c>
    </row>
    <row r="2" spans="1:121" ht="49.5" customHeight="1" x14ac:dyDescent="0.3">
      <c r="A2" s="145" t="str">
        <f>IF('0'!A1=1,"Індекси цін виробників промислової продукції за 2003-2012 роки  (до грудня попереднього року,%)*","Industrial Producer Price Indices 2003-2012 (to December of the previous year,%)*")</f>
        <v>Індекси цін виробників промислової продукції за 2003-2012 роки  (до грудня попереднього року,%)*</v>
      </c>
      <c r="B2" s="8">
        <v>37622</v>
      </c>
      <c r="C2" s="8">
        <v>37653</v>
      </c>
      <c r="D2" s="8">
        <v>37681</v>
      </c>
      <c r="E2" s="8">
        <v>37712</v>
      </c>
      <c r="F2" s="8">
        <v>37742</v>
      </c>
      <c r="G2" s="8">
        <v>37773</v>
      </c>
      <c r="H2" s="8">
        <v>37803</v>
      </c>
      <c r="I2" s="8">
        <v>37834</v>
      </c>
      <c r="J2" s="8">
        <v>37865</v>
      </c>
      <c r="K2" s="8">
        <v>37895</v>
      </c>
      <c r="L2" s="8">
        <v>37926</v>
      </c>
      <c r="M2" s="8">
        <v>37956</v>
      </c>
      <c r="N2" s="8">
        <v>37987</v>
      </c>
      <c r="O2" s="8">
        <v>38018</v>
      </c>
      <c r="P2" s="8">
        <v>38047</v>
      </c>
      <c r="Q2" s="8">
        <v>38078</v>
      </c>
      <c r="R2" s="8">
        <v>38108</v>
      </c>
      <c r="S2" s="8">
        <v>38139</v>
      </c>
      <c r="T2" s="8">
        <v>38169</v>
      </c>
      <c r="U2" s="8">
        <v>38200</v>
      </c>
      <c r="V2" s="8">
        <v>38231</v>
      </c>
      <c r="W2" s="8">
        <v>38261</v>
      </c>
      <c r="X2" s="8">
        <v>38292</v>
      </c>
      <c r="Y2" s="8">
        <v>38322</v>
      </c>
      <c r="Z2" s="8">
        <v>38353</v>
      </c>
      <c r="AA2" s="8">
        <v>38384</v>
      </c>
      <c r="AB2" s="8">
        <v>38412</v>
      </c>
      <c r="AC2" s="8">
        <v>38443</v>
      </c>
      <c r="AD2" s="8">
        <v>38473</v>
      </c>
      <c r="AE2" s="8">
        <v>38504</v>
      </c>
      <c r="AF2" s="8">
        <v>38534</v>
      </c>
      <c r="AG2" s="8">
        <v>38565</v>
      </c>
      <c r="AH2" s="8">
        <v>38596</v>
      </c>
      <c r="AI2" s="8">
        <v>38626</v>
      </c>
      <c r="AJ2" s="8">
        <v>38657</v>
      </c>
      <c r="AK2" s="8">
        <v>38687</v>
      </c>
      <c r="AL2" s="8">
        <v>38718</v>
      </c>
      <c r="AM2" s="8">
        <v>38749</v>
      </c>
      <c r="AN2" s="8">
        <v>38777</v>
      </c>
      <c r="AO2" s="8">
        <v>38808</v>
      </c>
      <c r="AP2" s="8">
        <v>38838</v>
      </c>
      <c r="AQ2" s="8">
        <v>38869</v>
      </c>
      <c r="AR2" s="8">
        <v>38899</v>
      </c>
      <c r="AS2" s="8">
        <v>38930</v>
      </c>
      <c r="AT2" s="8">
        <v>38961</v>
      </c>
      <c r="AU2" s="8">
        <v>38991</v>
      </c>
      <c r="AV2" s="8">
        <v>39022</v>
      </c>
      <c r="AW2" s="8">
        <v>39052</v>
      </c>
      <c r="AX2" s="8">
        <v>39083</v>
      </c>
      <c r="AY2" s="8">
        <v>39114</v>
      </c>
      <c r="AZ2" s="8">
        <v>39142</v>
      </c>
      <c r="BA2" s="8">
        <v>39173</v>
      </c>
      <c r="BB2" s="8">
        <v>39203</v>
      </c>
      <c r="BC2" s="8">
        <v>39234</v>
      </c>
      <c r="BD2" s="8">
        <v>39264</v>
      </c>
      <c r="BE2" s="8">
        <v>39295</v>
      </c>
      <c r="BF2" s="8">
        <v>39326</v>
      </c>
      <c r="BG2" s="8">
        <v>39356</v>
      </c>
      <c r="BH2" s="8">
        <v>39387</v>
      </c>
      <c r="BI2" s="8">
        <v>39417</v>
      </c>
      <c r="BJ2" s="8">
        <v>39448</v>
      </c>
      <c r="BK2" s="8">
        <v>39479</v>
      </c>
      <c r="BL2" s="8">
        <v>39508</v>
      </c>
      <c r="BM2" s="8">
        <v>39539</v>
      </c>
      <c r="BN2" s="8">
        <v>39569</v>
      </c>
      <c r="BO2" s="8">
        <v>39600</v>
      </c>
      <c r="BP2" s="8">
        <v>39630</v>
      </c>
      <c r="BQ2" s="8">
        <v>39661</v>
      </c>
      <c r="BR2" s="8">
        <v>39692</v>
      </c>
      <c r="BS2" s="8">
        <v>39722</v>
      </c>
      <c r="BT2" s="8">
        <v>39753</v>
      </c>
      <c r="BU2" s="8">
        <v>39783</v>
      </c>
      <c r="BV2" s="8">
        <v>39814</v>
      </c>
      <c r="BW2" s="8">
        <v>39845</v>
      </c>
      <c r="BX2" s="8">
        <v>39873</v>
      </c>
      <c r="BY2" s="8">
        <v>39904</v>
      </c>
      <c r="BZ2" s="8">
        <v>39934</v>
      </c>
      <c r="CA2" s="8">
        <v>39965</v>
      </c>
      <c r="CB2" s="8">
        <v>39995</v>
      </c>
      <c r="CC2" s="8">
        <v>40026</v>
      </c>
      <c r="CD2" s="8">
        <v>40057</v>
      </c>
      <c r="CE2" s="8">
        <v>40087</v>
      </c>
      <c r="CF2" s="8">
        <v>40118</v>
      </c>
      <c r="CG2" s="8">
        <v>40148</v>
      </c>
      <c r="CH2" s="8">
        <v>40179</v>
      </c>
      <c r="CI2" s="8">
        <v>40210</v>
      </c>
      <c r="CJ2" s="8">
        <v>40238</v>
      </c>
      <c r="CK2" s="8">
        <v>40269</v>
      </c>
      <c r="CL2" s="8">
        <v>40299</v>
      </c>
      <c r="CM2" s="8">
        <v>40330</v>
      </c>
      <c r="CN2" s="8">
        <v>40360</v>
      </c>
      <c r="CO2" s="8">
        <v>40391</v>
      </c>
      <c r="CP2" s="8">
        <v>40422</v>
      </c>
      <c r="CQ2" s="8">
        <v>40452</v>
      </c>
      <c r="CR2" s="8">
        <v>40483</v>
      </c>
      <c r="CS2" s="8">
        <v>40513</v>
      </c>
      <c r="CT2" s="8">
        <v>40544</v>
      </c>
      <c r="CU2" s="8">
        <v>40575</v>
      </c>
      <c r="CV2" s="8">
        <v>40603</v>
      </c>
      <c r="CW2" s="8">
        <v>40634</v>
      </c>
      <c r="CX2" s="8">
        <v>40664</v>
      </c>
      <c r="CY2" s="8">
        <v>40695</v>
      </c>
      <c r="CZ2" s="8">
        <v>40725</v>
      </c>
      <c r="DA2" s="8">
        <v>40756</v>
      </c>
      <c r="DB2" s="8">
        <v>40787</v>
      </c>
      <c r="DC2" s="8">
        <v>40817</v>
      </c>
      <c r="DD2" s="8">
        <v>40848</v>
      </c>
      <c r="DE2" s="8">
        <v>40878</v>
      </c>
      <c r="DF2" s="8">
        <v>40909</v>
      </c>
      <c r="DG2" s="8">
        <v>40940</v>
      </c>
      <c r="DH2" s="8">
        <v>40969</v>
      </c>
      <c r="DI2" s="8">
        <v>41000</v>
      </c>
      <c r="DJ2" s="8">
        <v>41030</v>
      </c>
      <c r="DK2" s="8">
        <v>41061</v>
      </c>
      <c r="DL2" s="8">
        <v>41091</v>
      </c>
      <c r="DM2" s="8">
        <v>41122</v>
      </c>
      <c r="DN2" s="8">
        <v>41153</v>
      </c>
      <c r="DO2" s="8">
        <v>41183</v>
      </c>
      <c r="DP2" s="8">
        <v>41214</v>
      </c>
      <c r="DQ2" s="8">
        <v>41244</v>
      </c>
    </row>
    <row r="3" spans="1:121" ht="15.6" x14ac:dyDescent="0.3">
      <c r="A3" s="138" t="str">
        <f>IF('0'!A1=1,"Промисловість","Industry")</f>
        <v>Промисловість</v>
      </c>
      <c r="B3" s="5">
        <v>0.5</v>
      </c>
      <c r="C3" s="5">
        <v>1.2000000000000028</v>
      </c>
      <c r="D3" s="5">
        <v>3.2999999999999972</v>
      </c>
      <c r="E3" s="5">
        <v>3.5999999999999943</v>
      </c>
      <c r="F3" s="5">
        <v>3.9000000000000057</v>
      </c>
      <c r="G3" s="5">
        <v>3.9000000000000057</v>
      </c>
      <c r="H3" s="5">
        <v>4.9000000000000057</v>
      </c>
      <c r="I3" s="5">
        <v>5.9000000000000057</v>
      </c>
      <c r="J3" s="5">
        <v>6.9000000000000057</v>
      </c>
      <c r="K3" s="5">
        <v>7.5999999999999943</v>
      </c>
      <c r="L3" s="5">
        <v>9.2000000000000028</v>
      </c>
      <c r="M3" s="5">
        <v>11.099999999999994</v>
      </c>
      <c r="N3" s="5">
        <v>1.5999999999999943</v>
      </c>
      <c r="O3" s="5">
        <v>4.5</v>
      </c>
      <c r="P3" s="5">
        <v>6.7999999999999972</v>
      </c>
      <c r="Q3" s="5">
        <v>10.299999999999997</v>
      </c>
      <c r="R3" s="5">
        <v>12.599999999999994</v>
      </c>
      <c r="S3" s="5">
        <v>14.299999999999997</v>
      </c>
      <c r="T3" s="5">
        <v>14.400000000000006</v>
      </c>
      <c r="U3" s="5">
        <v>16.200000000000003</v>
      </c>
      <c r="V3" s="5">
        <v>18.400000000000006</v>
      </c>
      <c r="W3" s="5">
        <v>20.299999999999997</v>
      </c>
      <c r="X3" s="5">
        <v>22.900000000000006</v>
      </c>
      <c r="Y3" s="5">
        <v>24.099999999999994</v>
      </c>
      <c r="Z3" s="5">
        <v>0.20000000000000284</v>
      </c>
      <c r="AA3" s="5">
        <v>2.9000000000000057</v>
      </c>
      <c r="AB3" s="5">
        <v>4.9000000000000057</v>
      </c>
      <c r="AC3" s="5">
        <v>7.5</v>
      </c>
      <c r="AD3" s="5">
        <v>9.2000000000000028</v>
      </c>
      <c r="AE3" s="5">
        <v>8.2999999999999972</v>
      </c>
      <c r="AF3" s="5">
        <v>6.5999999999999943</v>
      </c>
      <c r="AG3" s="5">
        <v>7.2999999999999972</v>
      </c>
      <c r="AH3" s="5">
        <v>9.2999999999999972</v>
      </c>
      <c r="AI3" s="5">
        <v>9.2999999999999972</v>
      </c>
      <c r="AJ3" s="5">
        <v>9.2000000000000028</v>
      </c>
      <c r="AK3" s="5">
        <v>9.5</v>
      </c>
      <c r="AL3" s="5">
        <v>1.2000000000000028</v>
      </c>
      <c r="AM3" s="5">
        <v>1.5</v>
      </c>
      <c r="AN3" s="5">
        <v>1.9000000000000057</v>
      </c>
      <c r="AO3" s="5">
        <v>3.2999999999999972</v>
      </c>
      <c r="AP3" s="5">
        <v>4.2999999999999972</v>
      </c>
      <c r="AQ3" s="5">
        <v>5</v>
      </c>
      <c r="AR3" s="5">
        <v>6.2999999999999972</v>
      </c>
      <c r="AS3" s="5">
        <v>8.5</v>
      </c>
      <c r="AT3" s="5">
        <v>10.299999999999997</v>
      </c>
      <c r="AU3" s="5">
        <v>12.700000000000003</v>
      </c>
      <c r="AV3" s="5">
        <v>13.5</v>
      </c>
      <c r="AW3" s="5">
        <v>14.099999999999994</v>
      </c>
      <c r="AX3" s="5">
        <v>2.2999999999999972</v>
      </c>
      <c r="AY3" s="5">
        <v>3.4000000000000057</v>
      </c>
      <c r="AZ3" s="5">
        <v>5.0999999999999943</v>
      </c>
      <c r="BA3" s="5">
        <v>7.2999999999999972</v>
      </c>
      <c r="BB3" s="5">
        <v>9.7999999999999972</v>
      </c>
      <c r="BC3" s="5">
        <v>11</v>
      </c>
      <c r="BD3" s="5">
        <v>12.900000000000006</v>
      </c>
      <c r="BE3" s="5">
        <v>14.5</v>
      </c>
      <c r="BF3" s="5">
        <v>15.799999999999997</v>
      </c>
      <c r="BG3" s="5">
        <v>18.299999999999997</v>
      </c>
      <c r="BH3" s="5">
        <v>19.5</v>
      </c>
      <c r="BI3" s="5">
        <v>23.299999999999997</v>
      </c>
      <c r="BJ3" s="5">
        <v>2.2999999999999972</v>
      </c>
      <c r="BK3" s="5">
        <v>5.4000000000000057</v>
      </c>
      <c r="BL3" s="5">
        <v>12.400000000000006</v>
      </c>
      <c r="BM3" s="5">
        <v>19.799999999999997</v>
      </c>
      <c r="BN3" s="5">
        <v>24.200000000000003</v>
      </c>
      <c r="BO3" s="5">
        <v>29.400000000000006</v>
      </c>
      <c r="BP3" s="5">
        <v>34.099999999999994</v>
      </c>
      <c r="BQ3" s="5">
        <v>36.5</v>
      </c>
      <c r="BR3" s="5">
        <v>34</v>
      </c>
      <c r="BS3" s="5">
        <v>32.099999999999994</v>
      </c>
      <c r="BT3" s="5">
        <v>23.5</v>
      </c>
      <c r="BU3" s="5">
        <v>23</v>
      </c>
      <c r="BV3" s="5">
        <v>0.20000000000000284</v>
      </c>
      <c r="BW3" s="5">
        <v>2</v>
      </c>
      <c r="BX3" s="5">
        <v>3.0999999999999943</v>
      </c>
      <c r="BY3" s="5">
        <v>3.5</v>
      </c>
      <c r="BZ3" s="5">
        <v>2.7999999999999972</v>
      </c>
      <c r="CA3" s="5">
        <v>4.2000000000000028</v>
      </c>
      <c r="CB3" s="5">
        <v>4.9000000000000057</v>
      </c>
      <c r="CC3" s="5">
        <v>6.7999999999999972</v>
      </c>
      <c r="CD3" s="5">
        <v>10.599999999999994</v>
      </c>
      <c r="CE3" s="5">
        <v>12.700000000000003</v>
      </c>
      <c r="CF3" s="5">
        <v>13.200000000000003</v>
      </c>
      <c r="CG3" s="5">
        <v>14.299999999999997</v>
      </c>
      <c r="CH3" s="5">
        <v>1.9000000000000057</v>
      </c>
      <c r="CI3" s="5">
        <v>3.7999999999999972</v>
      </c>
      <c r="CJ3" s="5">
        <v>6.9000000000000057</v>
      </c>
      <c r="CK3" s="5">
        <v>10.099999999999994</v>
      </c>
      <c r="CL3" s="5">
        <v>14.900000000000006</v>
      </c>
      <c r="CM3" s="5">
        <v>14.299999999999997</v>
      </c>
      <c r="CN3" s="5">
        <v>14.099999999999994</v>
      </c>
      <c r="CO3" s="5">
        <v>15.099999999999994</v>
      </c>
      <c r="CP3" s="5">
        <v>15.200000000000003</v>
      </c>
      <c r="CQ3" s="5">
        <v>18</v>
      </c>
      <c r="CR3" s="5">
        <v>17.599999999999994</v>
      </c>
      <c r="CS3" s="5">
        <v>18.700000000000003</v>
      </c>
      <c r="CT3" s="5">
        <v>1.2999999999999972</v>
      </c>
      <c r="CU3" s="5">
        <v>6.2000000000000028</v>
      </c>
      <c r="CV3" s="5">
        <v>8.4000000000000057</v>
      </c>
      <c r="CW3" s="5">
        <v>12.099999999999994</v>
      </c>
      <c r="CX3" s="5">
        <v>15</v>
      </c>
      <c r="CY3" s="5">
        <v>15.599999999999994</v>
      </c>
      <c r="CZ3" s="5">
        <v>15.700000000000003</v>
      </c>
      <c r="DA3" s="5">
        <v>16.299999999999997</v>
      </c>
      <c r="DB3" s="5">
        <v>17.700000000000003</v>
      </c>
      <c r="DC3" s="5">
        <v>15.599999999999994</v>
      </c>
      <c r="DD3" s="5">
        <v>16.299999999999997</v>
      </c>
      <c r="DE3" s="5">
        <v>14.200000000000003</v>
      </c>
      <c r="DF3" s="5">
        <v>-0.79999999999999716</v>
      </c>
      <c r="DG3" s="5">
        <v>0</v>
      </c>
      <c r="DH3" s="5">
        <v>1.0999999999999943</v>
      </c>
      <c r="DI3" s="5">
        <v>4.7999999999999972</v>
      </c>
      <c r="DJ3" s="5">
        <v>5</v>
      </c>
      <c r="DK3" s="5">
        <v>5.7000000000000028</v>
      </c>
      <c r="DL3" s="5">
        <v>2.5999999999999943</v>
      </c>
      <c r="DM3" s="5">
        <v>3.0999999999999943</v>
      </c>
      <c r="DN3" s="5">
        <v>3.2999999999999972</v>
      </c>
      <c r="DO3" s="5">
        <v>1.7999999999999972</v>
      </c>
      <c r="DP3" s="5">
        <v>1.7999999999999972</v>
      </c>
      <c r="DQ3" s="5">
        <v>0.29999999999999716</v>
      </c>
    </row>
    <row r="4" spans="1:121" ht="15.6" x14ac:dyDescent="0.3">
      <c r="A4" s="140" t="str">
        <f>IF('0'!A1=1,"Добувна промисловість","Mining and quarrying")</f>
        <v>Добувна промисловість</v>
      </c>
      <c r="B4" s="4">
        <v>2.5</v>
      </c>
      <c r="C4" s="4">
        <v>2.0999999999999943</v>
      </c>
      <c r="D4" s="4">
        <v>7.5999999999999943</v>
      </c>
      <c r="E4" s="4">
        <v>4.5999999999999943</v>
      </c>
      <c r="F4" s="4">
        <v>5.2999999999999972</v>
      </c>
      <c r="G4" s="4">
        <v>4.9000000000000057</v>
      </c>
      <c r="H4" s="4">
        <v>4.2000000000000028</v>
      </c>
      <c r="I4" s="4">
        <v>6.2999999999999972</v>
      </c>
      <c r="J4" s="4">
        <v>8.4000000000000057</v>
      </c>
      <c r="K4" s="4">
        <v>9.7000000000000028</v>
      </c>
      <c r="L4" s="4">
        <v>11.299999999999997</v>
      </c>
      <c r="M4" s="4">
        <v>17.900000000000006</v>
      </c>
      <c r="N4" s="4">
        <v>1.4000000000000057</v>
      </c>
      <c r="O4" s="4">
        <v>4.2000000000000028</v>
      </c>
      <c r="P4" s="4">
        <v>4.9000000000000057</v>
      </c>
      <c r="Q4" s="4">
        <v>7</v>
      </c>
      <c r="R4" s="4">
        <v>9.7000000000000028</v>
      </c>
      <c r="S4" s="4">
        <v>12.599999999999994</v>
      </c>
      <c r="T4" s="4">
        <v>9.7000000000000028</v>
      </c>
      <c r="U4" s="4">
        <v>10.799999999999997</v>
      </c>
      <c r="V4" s="4">
        <v>18.299999999999997</v>
      </c>
      <c r="W4" s="4">
        <v>19.5</v>
      </c>
      <c r="X4" s="4">
        <v>21.200000000000003</v>
      </c>
      <c r="Y4" s="4">
        <v>26</v>
      </c>
      <c r="Z4" s="4">
        <v>4.5</v>
      </c>
      <c r="AA4" s="4">
        <v>13.400000000000006</v>
      </c>
      <c r="AB4" s="4">
        <v>18.599999999999994</v>
      </c>
      <c r="AC4" s="4">
        <v>29.300000000000011</v>
      </c>
      <c r="AD4" s="4">
        <v>37.800000000000011</v>
      </c>
      <c r="AE4" s="4">
        <v>35.199999999999989</v>
      </c>
      <c r="AF4" s="4">
        <v>26.700000000000003</v>
      </c>
      <c r="AG4" s="4">
        <v>25.200000000000003</v>
      </c>
      <c r="AH4" s="4">
        <v>26.299999999999997</v>
      </c>
      <c r="AI4" s="4">
        <v>25.900000000000006</v>
      </c>
      <c r="AJ4" s="4">
        <v>26.799999999999997</v>
      </c>
      <c r="AK4" s="4">
        <v>27.700000000000003</v>
      </c>
      <c r="AL4" s="4">
        <v>0.79999999999999716</v>
      </c>
      <c r="AM4" s="4">
        <v>0.79999999999999716</v>
      </c>
      <c r="AN4" s="4">
        <v>1.4000000000000057</v>
      </c>
      <c r="AO4" s="4">
        <v>3.9000000000000057</v>
      </c>
      <c r="AP4" s="4">
        <v>4.4000000000000057</v>
      </c>
      <c r="AQ4" s="4">
        <v>4.5999999999999943</v>
      </c>
      <c r="AR4" s="4">
        <v>9.2000000000000028</v>
      </c>
      <c r="AS4" s="4">
        <v>9.9000000000000057</v>
      </c>
      <c r="AT4" s="4">
        <v>11.400000000000006</v>
      </c>
      <c r="AU4" s="4">
        <v>18.099999999999994</v>
      </c>
      <c r="AV4" s="4">
        <v>18.799999999999997</v>
      </c>
      <c r="AW4" s="4">
        <v>20.599999999999994</v>
      </c>
      <c r="AX4" s="4">
        <v>0.59999999999999432</v>
      </c>
      <c r="AY4" s="4">
        <v>1.4000000000000057</v>
      </c>
      <c r="AZ4" s="4">
        <v>3.0999999999999943</v>
      </c>
      <c r="BA4" s="4">
        <v>7.5</v>
      </c>
      <c r="BB4" s="4">
        <v>11</v>
      </c>
      <c r="BC4" s="4">
        <v>12.200000000000003</v>
      </c>
      <c r="BD4" s="4">
        <v>14.700000000000003</v>
      </c>
      <c r="BE4" s="4">
        <v>18.700000000000003</v>
      </c>
      <c r="BF4" s="4">
        <v>20.5</v>
      </c>
      <c r="BG4" s="4">
        <v>23.299999999999997</v>
      </c>
      <c r="BH4" s="4">
        <v>25.900000000000006</v>
      </c>
      <c r="BI4" s="4">
        <v>27.299999999999997</v>
      </c>
      <c r="BJ4" s="4">
        <v>2.2000000000000028</v>
      </c>
      <c r="BK4" s="4">
        <v>6.7999999999999972</v>
      </c>
      <c r="BL4" s="4">
        <v>12.400000000000006</v>
      </c>
      <c r="BM4" s="4">
        <v>38.699999999999989</v>
      </c>
      <c r="BN4" s="4">
        <v>39.300000000000011</v>
      </c>
      <c r="BO4" s="4">
        <v>42.400000000000006</v>
      </c>
      <c r="BP4" s="4">
        <v>46.800000000000011</v>
      </c>
      <c r="BQ4" s="4">
        <v>57.699999999999989</v>
      </c>
      <c r="BR4" s="4">
        <v>51.400000000000006</v>
      </c>
      <c r="BS4" s="4">
        <v>46.099999999999994</v>
      </c>
      <c r="BT4" s="4">
        <v>28.300000000000011</v>
      </c>
      <c r="BU4" s="4">
        <v>22.299999999999997</v>
      </c>
      <c r="BV4" s="4">
        <v>0.29999999999999716</v>
      </c>
      <c r="BW4" s="4">
        <v>-9.9999999999994316E-2</v>
      </c>
      <c r="BX4" s="4">
        <v>0.20000000000000284</v>
      </c>
      <c r="BY4" s="4">
        <v>-3.2999999999999972</v>
      </c>
      <c r="BZ4" s="4">
        <v>-3.7000000000000028</v>
      </c>
      <c r="CA4" s="4">
        <v>-3.2000000000000028</v>
      </c>
      <c r="CB4" s="4">
        <v>-4.0999999999999943</v>
      </c>
      <c r="CC4" s="4">
        <v>0</v>
      </c>
      <c r="CD4" s="4">
        <v>7.5999999999999943</v>
      </c>
      <c r="CE4" s="4">
        <v>11.299999999999997</v>
      </c>
      <c r="CF4" s="4">
        <v>10.599999999999994</v>
      </c>
      <c r="CG4" s="4">
        <v>11.200000000000003</v>
      </c>
      <c r="CH4" s="4">
        <v>1.2000000000000028</v>
      </c>
      <c r="CI4" s="4">
        <v>6.7999999999999972</v>
      </c>
      <c r="CJ4" s="4">
        <v>13.299999999999997</v>
      </c>
      <c r="CK4" s="4">
        <v>19.599999999999994</v>
      </c>
      <c r="CL4" s="4">
        <v>36.900000000000006</v>
      </c>
      <c r="CM4" s="4">
        <v>36.900000000000006</v>
      </c>
      <c r="CN4" s="4">
        <v>35.900000000000006</v>
      </c>
      <c r="CO4" s="4">
        <v>39.300000000000011</v>
      </c>
      <c r="CP4" s="4">
        <v>39.400000000000006</v>
      </c>
      <c r="CQ4" s="4">
        <v>40.800000000000011</v>
      </c>
      <c r="CR4" s="4">
        <v>41.400000000000006</v>
      </c>
      <c r="CS4" s="4">
        <v>44.400000000000006</v>
      </c>
      <c r="CT4" s="4">
        <v>2.9000000000000057</v>
      </c>
      <c r="CU4" s="4">
        <v>14.400000000000006</v>
      </c>
      <c r="CV4" s="4">
        <v>16.299999999999997</v>
      </c>
      <c r="CW4" s="4">
        <v>18.900000000000006</v>
      </c>
      <c r="CX4" s="4">
        <v>20.099999999999994</v>
      </c>
      <c r="CY4" s="4">
        <v>21.099999999999994</v>
      </c>
      <c r="CZ4" s="4">
        <v>22.200000000000003</v>
      </c>
      <c r="DA4" s="4">
        <v>22.700000000000003</v>
      </c>
      <c r="DB4" s="4">
        <v>23.700000000000003</v>
      </c>
      <c r="DC4" s="4">
        <v>25.200000000000003</v>
      </c>
      <c r="DD4" s="4">
        <v>25.299999999999997</v>
      </c>
      <c r="DE4" s="4">
        <v>25</v>
      </c>
      <c r="DF4" s="4">
        <v>-4.9000000000000057</v>
      </c>
      <c r="DG4" s="4">
        <v>-2.9000000000000057</v>
      </c>
      <c r="DH4" s="4">
        <v>-0.5</v>
      </c>
      <c r="DI4" s="4">
        <v>-0.5</v>
      </c>
      <c r="DJ4" s="4">
        <v>-1.7999999999999972</v>
      </c>
      <c r="DK4" s="4">
        <v>-3.7000000000000028</v>
      </c>
      <c r="DL4" s="4">
        <v>-4</v>
      </c>
      <c r="DM4" s="4">
        <v>-4.4000000000000057</v>
      </c>
      <c r="DN4" s="4">
        <v>-4.2000000000000028</v>
      </c>
      <c r="DO4" s="4">
        <v>-8.9000000000000057</v>
      </c>
      <c r="DP4" s="4">
        <v>-11.099999999999994</v>
      </c>
      <c r="DQ4" s="4">
        <v>-11.599999999999994</v>
      </c>
    </row>
    <row r="5" spans="1:121" ht="15.6" x14ac:dyDescent="0.3">
      <c r="A5" s="140" t="str">
        <f>IF('0'!A1=1,"Видобування енергетичних матеріалів","Manufacturing of coal")</f>
        <v>Видобування енергетичних матеріалів</v>
      </c>
      <c r="B5" s="4">
        <v>1.5</v>
      </c>
      <c r="C5" s="4">
        <v>1.7000000000000028</v>
      </c>
      <c r="D5" s="4">
        <v>9.7000000000000028</v>
      </c>
      <c r="E5" s="4">
        <v>4.4000000000000057</v>
      </c>
      <c r="F5" s="4">
        <v>5.4000000000000057</v>
      </c>
      <c r="G5" s="4">
        <v>3.4000000000000057</v>
      </c>
      <c r="H5" s="4">
        <v>3</v>
      </c>
      <c r="I5" s="4">
        <v>4.5999999999999943</v>
      </c>
      <c r="J5" s="4">
        <v>7.4000000000000057</v>
      </c>
      <c r="K5" s="4">
        <v>8.9000000000000057</v>
      </c>
      <c r="L5" s="4">
        <v>9.7000000000000028</v>
      </c>
      <c r="M5" s="4">
        <v>13</v>
      </c>
      <c r="N5" s="4">
        <v>2.4000000000000057</v>
      </c>
      <c r="O5" s="4">
        <v>5.5999999999999943</v>
      </c>
      <c r="P5" s="4">
        <v>10.200000000000003</v>
      </c>
      <c r="Q5" s="4">
        <v>13</v>
      </c>
      <c r="R5" s="4">
        <v>15.799999999999997</v>
      </c>
      <c r="S5" s="4">
        <v>20</v>
      </c>
      <c r="T5" s="4">
        <v>14.799999999999997</v>
      </c>
      <c r="U5" s="4">
        <v>15.599999999999994</v>
      </c>
      <c r="V5" s="4">
        <v>20.799999999999997</v>
      </c>
      <c r="W5" s="4">
        <v>21.5</v>
      </c>
      <c r="X5" s="4">
        <v>23.299999999999997</v>
      </c>
      <c r="Y5" s="4">
        <v>26.400000000000006</v>
      </c>
      <c r="Z5" s="4">
        <v>3.2999999999999972</v>
      </c>
      <c r="AA5" s="4">
        <v>5.2999999999999972</v>
      </c>
      <c r="AB5" s="4">
        <v>13.099999999999994</v>
      </c>
      <c r="AC5" s="4">
        <v>24</v>
      </c>
      <c r="AD5" s="4">
        <v>25.5</v>
      </c>
      <c r="AE5" s="4">
        <v>24.400000000000006</v>
      </c>
      <c r="AF5" s="4">
        <v>19.5</v>
      </c>
      <c r="AG5" s="4">
        <v>22.200000000000003</v>
      </c>
      <c r="AH5" s="4">
        <v>24.400000000000006</v>
      </c>
      <c r="AI5" s="4">
        <v>26.099999999999994</v>
      </c>
      <c r="AJ5" s="4">
        <v>25.200000000000003</v>
      </c>
      <c r="AK5" s="4">
        <v>26.299999999999997</v>
      </c>
      <c r="AL5" s="4">
        <v>1.7999999999999972</v>
      </c>
      <c r="AM5" s="4">
        <v>1.9000000000000057</v>
      </c>
      <c r="AN5" s="4">
        <v>2.0999999999999943</v>
      </c>
      <c r="AO5" s="4">
        <v>7.5999999999999943</v>
      </c>
      <c r="AP5" s="4">
        <v>8.5</v>
      </c>
      <c r="AQ5" s="4">
        <v>8.7999999999999972</v>
      </c>
      <c r="AR5" s="4">
        <v>12.099999999999994</v>
      </c>
      <c r="AS5" s="4">
        <v>13</v>
      </c>
      <c r="AT5" s="4">
        <v>14.900000000000006</v>
      </c>
      <c r="AU5" s="4">
        <v>17.799999999999997</v>
      </c>
      <c r="AV5" s="4">
        <v>17.799999999999997</v>
      </c>
      <c r="AW5" s="4">
        <v>17.099999999999994</v>
      </c>
      <c r="AX5" s="4">
        <v>-0.79999999999999716</v>
      </c>
      <c r="AY5" s="4">
        <v>-0.79999999999999716</v>
      </c>
      <c r="AZ5" s="4">
        <v>1.7000000000000028</v>
      </c>
      <c r="BA5" s="4">
        <v>2.5</v>
      </c>
      <c r="BB5" s="4">
        <v>5.7000000000000028</v>
      </c>
      <c r="BC5" s="4">
        <v>7.5999999999999943</v>
      </c>
      <c r="BD5" s="4">
        <v>12.099999999999994</v>
      </c>
      <c r="BE5" s="4">
        <v>13.799999999999997</v>
      </c>
      <c r="BF5" s="4">
        <v>16.5</v>
      </c>
      <c r="BG5" s="4">
        <v>22.200000000000003</v>
      </c>
      <c r="BH5" s="4">
        <v>26.099999999999994</v>
      </c>
      <c r="BI5" s="4">
        <v>28.400000000000006</v>
      </c>
      <c r="BJ5" s="4">
        <v>0.59999999999999432</v>
      </c>
      <c r="BK5" s="4">
        <v>5.0999999999999943</v>
      </c>
      <c r="BL5" s="4">
        <v>13.599999999999994</v>
      </c>
      <c r="BM5" s="4">
        <v>15.599999999999994</v>
      </c>
      <c r="BN5" s="4">
        <v>16.299999999999997</v>
      </c>
      <c r="BO5" s="4">
        <v>21.799999999999997</v>
      </c>
      <c r="BP5" s="4">
        <v>30</v>
      </c>
      <c r="BQ5" s="4">
        <v>48.199999999999989</v>
      </c>
      <c r="BR5" s="4">
        <v>36.300000000000011</v>
      </c>
      <c r="BS5" s="4">
        <v>26.099999999999994</v>
      </c>
      <c r="BT5" s="4">
        <v>11.599999999999994</v>
      </c>
      <c r="BU5" s="4">
        <v>7.7000000000000028</v>
      </c>
      <c r="BV5" s="4">
        <v>2.2999999999999972</v>
      </c>
      <c r="BW5" s="4">
        <v>-9.9999999999994316E-2</v>
      </c>
      <c r="BX5" s="4">
        <v>-1</v>
      </c>
      <c r="BY5" s="4">
        <v>-2</v>
      </c>
      <c r="BZ5" s="4">
        <v>-1.7000000000000028</v>
      </c>
      <c r="CA5" s="4">
        <v>-1.2999999999999972</v>
      </c>
      <c r="CB5" s="4">
        <v>-3.7000000000000028</v>
      </c>
      <c r="CC5" s="4">
        <v>-1.7000000000000028</v>
      </c>
      <c r="CD5" s="4">
        <v>6.5999999999999943</v>
      </c>
      <c r="CE5" s="4">
        <v>10.400000000000006</v>
      </c>
      <c r="CF5" s="4">
        <v>9.5999999999999943</v>
      </c>
      <c r="CG5" s="4">
        <v>10.599999999999994</v>
      </c>
      <c r="CH5" s="4">
        <v>0.5</v>
      </c>
      <c r="CI5" s="4">
        <v>7.9000000000000057</v>
      </c>
      <c r="CJ5" s="4">
        <v>17.900000000000006</v>
      </c>
      <c r="CK5" s="4">
        <v>25.599999999999994</v>
      </c>
      <c r="CL5" s="4">
        <v>29.099999999999994</v>
      </c>
      <c r="CM5" s="4">
        <v>28.300000000000011</v>
      </c>
      <c r="CN5" s="4">
        <v>28.300000000000011</v>
      </c>
      <c r="CO5" s="4">
        <v>34.800000000000011</v>
      </c>
      <c r="CP5" s="4">
        <v>35.199999999999989</v>
      </c>
      <c r="CQ5" s="4">
        <v>37</v>
      </c>
      <c r="CR5" s="4">
        <v>36.900000000000006</v>
      </c>
      <c r="CS5" s="4">
        <v>39.099999999999994</v>
      </c>
      <c r="CT5" s="4">
        <v>2.7000000000000028</v>
      </c>
      <c r="CU5" s="4">
        <v>3.5999999999999943</v>
      </c>
      <c r="CV5" s="4">
        <v>7.5999999999999943</v>
      </c>
      <c r="CW5" s="4">
        <v>8.0999999999999943</v>
      </c>
      <c r="CX5" s="4">
        <v>9.0999999999999943</v>
      </c>
      <c r="CY5" s="4">
        <v>10</v>
      </c>
      <c r="CZ5" s="4">
        <v>12.799999999999997</v>
      </c>
      <c r="DA5" s="4">
        <v>12.700000000000003</v>
      </c>
      <c r="DB5" s="4">
        <v>13.700000000000003</v>
      </c>
      <c r="DC5" s="4">
        <v>16.5</v>
      </c>
      <c r="DD5" s="4">
        <v>16.200000000000003</v>
      </c>
      <c r="DE5" s="4">
        <v>16.299999999999997</v>
      </c>
      <c r="DF5" s="4">
        <v>3.5</v>
      </c>
      <c r="DG5" s="4">
        <v>7.2000000000000028</v>
      </c>
      <c r="DH5" s="4">
        <v>12.099999999999994</v>
      </c>
      <c r="DI5" s="4">
        <v>14.099999999999994</v>
      </c>
      <c r="DJ5" s="4">
        <v>11.200000000000003</v>
      </c>
      <c r="DK5" s="4">
        <v>6.7999999999999972</v>
      </c>
      <c r="DL5" s="4">
        <v>6.2999999999999972</v>
      </c>
      <c r="DM5" s="4">
        <v>5.4000000000000057</v>
      </c>
      <c r="DN5" s="4">
        <v>5.2000000000000028</v>
      </c>
      <c r="DO5" s="4">
        <v>7.0999999999999943</v>
      </c>
      <c r="DP5" s="4">
        <v>5.5999999999999943</v>
      </c>
      <c r="DQ5" s="4">
        <v>4.0999999999999943</v>
      </c>
    </row>
    <row r="6" spans="1:121" ht="32.25" customHeight="1" x14ac:dyDescent="0.3">
      <c r="A6" s="146" t="str">
        <f>IF('0'!A1=1,"Видобування неенергетичних матеріалів","mining and quarrying except energy producing materials")</f>
        <v>Видобування неенергетичних матеріалів</v>
      </c>
      <c r="B6" s="4">
        <v>4.5</v>
      </c>
      <c r="C6" s="4">
        <v>2.7999999999999972</v>
      </c>
      <c r="D6" s="4">
        <v>3.2999999999999972</v>
      </c>
      <c r="E6" s="4">
        <v>4.7000000000000028</v>
      </c>
      <c r="F6" s="4">
        <v>4.7999999999999972</v>
      </c>
      <c r="G6" s="4">
        <v>7.5</v>
      </c>
      <c r="H6" s="4">
        <v>6</v>
      </c>
      <c r="I6" s="4">
        <v>9</v>
      </c>
      <c r="J6" s="4">
        <v>9.7000000000000028</v>
      </c>
      <c r="K6" s="4">
        <v>10.700000000000003</v>
      </c>
      <c r="L6" s="4">
        <v>14.099999999999994</v>
      </c>
      <c r="M6" s="4">
        <v>27.099999999999994</v>
      </c>
      <c r="N6" s="4">
        <v>-0.20000000000000284</v>
      </c>
      <c r="O6" s="4">
        <v>2.0999999999999943</v>
      </c>
      <c r="P6" s="4">
        <v>-3.7999999999999972</v>
      </c>
      <c r="Q6" s="4">
        <v>-2.7999999999999972</v>
      </c>
      <c r="R6" s="4">
        <v>-0.40000000000000568</v>
      </c>
      <c r="S6" s="4">
        <v>0.29999999999999716</v>
      </c>
      <c r="T6" s="4" t="s">
        <v>14</v>
      </c>
      <c r="U6" s="4">
        <v>3</v>
      </c>
      <c r="V6" s="4">
        <v>14.700000000000003</v>
      </c>
      <c r="W6" s="4">
        <v>16.599999999999994</v>
      </c>
      <c r="X6" s="4" t="s">
        <v>28</v>
      </c>
      <c r="Y6" s="4">
        <v>26.099999999999994</v>
      </c>
      <c r="Z6" s="4">
        <v>6.2999999999999972</v>
      </c>
      <c r="AA6" s="4">
        <v>25.900000000000006</v>
      </c>
      <c r="AB6" s="4">
        <v>27.299999999999997</v>
      </c>
      <c r="AC6" s="4">
        <v>37.900000000000006</v>
      </c>
      <c r="AD6" s="4">
        <v>57.199999999999989</v>
      </c>
      <c r="AE6" s="4">
        <v>52.300000000000011</v>
      </c>
      <c r="AF6" s="4">
        <v>38.099999999999994</v>
      </c>
      <c r="AG6" s="4">
        <v>30.099999999999994</v>
      </c>
      <c r="AH6" s="4">
        <v>29.400000000000006</v>
      </c>
      <c r="AI6" s="4">
        <v>25.799999999999997</v>
      </c>
      <c r="AJ6" s="4">
        <v>29.300000000000011</v>
      </c>
      <c r="AK6" s="4">
        <v>29.900000000000006</v>
      </c>
      <c r="AL6" s="4">
        <v>-0.70000000000000284</v>
      </c>
      <c r="AM6" s="4">
        <v>-0.90000000000000568</v>
      </c>
      <c r="AN6" s="4">
        <v>0.20000000000000284</v>
      </c>
      <c r="AO6" s="4">
        <v>-1.5999999999999943</v>
      </c>
      <c r="AP6" s="4">
        <v>-1.5</v>
      </c>
      <c r="AQ6" s="4">
        <v>-1.5</v>
      </c>
      <c r="AR6" s="4">
        <v>5.0999999999999943</v>
      </c>
      <c r="AS6" s="4">
        <v>5.4000000000000057</v>
      </c>
      <c r="AT6" s="4">
        <v>6.2999999999999972</v>
      </c>
      <c r="AU6" s="4">
        <v>18.599999999999994</v>
      </c>
      <c r="AV6" s="4">
        <v>20.400000000000006</v>
      </c>
      <c r="AW6" s="4">
        <v>25.700000000000003</v>
      </c>
      <c r="AX6" s="4">
        <v>2.2000000000000028</v>
      </c>
      <c r="AY6" s="4">
        <v>3.9000000000000057</v>
      </c>
      <c r="AZ6" s="4">
        <v>4.7999999999999972</v>
      </c>
      <c r="BA6" s="4">
        <v>13.200000000000003</v>
      </c>
      <c r="BB6" s="4">
        <v>17.200000000000003</v>
      </c>
      <c r="BC6" s="4">
        <v>17.799999999999997</v>
      </c>
      <c r="BD6" s="4">
        <v>17.900000000000006</v>
      </c>
      <c r="BE6" s="4">
        <v>24.400000000000006</v>
      </c>
      <c r="BF6" s="4">
        <v>25</v>
      </c>
      <c r="BG6" s="4">
        <v>24.599999999999994</v>
      </c>
      <c r="BH6" s="4">
        <v>25.799999999999997</v>
      </c>
      <c r="BI6" s="4">
        <v>26.200000000000003</v>
      </c>
      <c r="BJ6" s="4">
        <v>4.4000000000000057</v>
      </c>
      <c r="BK6" s="4">
        <v>9.0999999999999943</v>
      </c>
      <c r="BL6" s="4">
        <v>10.700000000000003</v>
      </c>
      <c r="BM6" s="4">
        <v>69.599999999999994</v>
      </c>
      <c r="BN6" s="4">
        <v>70.099999999999994</v>
      </c>
      <c r="BO6" s="4">
        <v>69.900000000000006</v>
      </c>
      <c r="BP6" s="4">
        <v>69.400000000000006</v>
      </c>
      <c r="BQ6" s="4">
        <v>70.400000000000006</v>
      </c>
      <c r="BR6" s="4">
        <v>71.599999999999994</v>
      </c>
      <c r="BS6" s="4">
        <v>73</v>
      </c>
      <c r="BT6" s="4">
        <v>50.900000000000006</v>
      </c>
      <c r="BU6" s="4">
        <v>42.099999999999994</v>
      </c>
      <c r="BV6" s="4">
        <v>-1.4000000000000057</v>
      </c>
      <c r="BW6" s="4">
        <v>0</v>
      </c>
      <c r="BX6" s="4">
        <v>1.2999999999999972</v>
      </c>
      <c r="BY6" s="4">
        <v>-4.5</v>
      </c>
      <c r="BZ6" s="4">
        <v>-5.5</v>
      </c>
      <c r="CA6" s="4">
        <v>-5</v>
      </c>
      <c r="CB6" s="4">
        <v>-4.5</v>
      </c>
      <c r="CC6" s="4">
        <v>1.5</v>
      </c>
      <c r="CD6" s="4">
        <v>8.5</v>
      </c>
      <c r="CE6" s="4">
        <v>12</v>
      </c>
      <c r="CF6" s="4">
        <v>11.299999999999997</v>
      </c>
      <c r="CG6" s="4">
        <v>11.400000000000006</v>
      </c>
      <c r="CH6" s="4">
        <v>1.9000000000000057</v>
      </c>
      <c r="CI6" s="4">
        <v>5.7000000000000028</v>
      </c>
      <c r="CJ6" s="4">
        <v>8.7999999999999972</v>
      </c>
      <c r="CK6" s="4">
        <v>13.799999999999997</v>
      </c>
      <c r="CL6" s="4">
        <v>44.199999999999989</v>
      </c>
      <c r="CM6" s="4">
        <v>44.900000000000006</v>
      </c>
      <c r="CN6" s="4">
        <v>43.199999999999989</v>
      </c>
      <c r="CO6" s="4">
        <v>43.599999999999994</v>
      </c>
      <c r="CP6" s="4">
        <v>43.5</v>
      </c>
      <c r="CQ6" s="4">
        <v>44.5</v>
      </c>
      <c r="CR6" s="4">
        <v>45.699999999999989</v>
      </c>
      <c r="CS6" s="4">
        <v>49.300000000000011</v>
      </c>
      <c r="CT6" s="4">
        <v>3.2000000000000028</v>
      </c>
      <c r="CU6" s="4">
        <v>26.200000000000003</v>
      </c>
      <c r="CV6" s="4">
        <v>25.799999999999997</v>
      </c>
      <c r="CW6" s="4">
        <v>30.5</v>
      </c>
      <c r="CX6" s="4">
        <v>31.900000000000006</v>
      </c>
      <c r="CY6" s="4">
        <v>33</v>
      </c>
      <c r="CZ6" s="4">
        <v>32.199999999999989</v>
      </c>
      <c r="DA6" s="4">
        <v>33.400000000000006</v>
      </c>
      <c r="DB6" s="4">
        <v>34.300000000000011</v>
      </c>
      <c r="DC6" s="4">
        <v>34.300000000000011</v>
      </c>
      <c r="DD6" s="4">
        <v>34.800000000000011</v>
      </c>
      <c r="DE6" s="4">
        <v>34.099999999999994</v>
      </c>
      <c r="DF6" s="4">
        <v>-11.799999999999997</v>
      </c>
      <c r="DG6" s="4">
        <v>-11.299999999999997</v>
      </c>
      <c r="DH6" s="4">
        <v>-10.900000000000006</v>
      </c>
      <c r="DI6" s="4">
        <v>-12.5</v>
      </c>
      <c r="DJ6" s="4">
        <v>-12.599999999999994</v>
      </c>
      <c r="DK6" s="4">
        <v>-12.400000000000006</v>
      </c>
      <c r="DL6" s="4">
        <v>-12.5</v>
      </c>
      <c r="DM6" s="4">
        <v>-12.599999999999994</v>
      </c>
      <c r="DN6" s="4">
        <v>-12.099999999999994</v>
      </c>
      <c r="DO6" s="4">
        <v>-22.200000000000003</v>
      </c>
      <c r="DP6" s="4">
        <v>-24.900000000000006</v>
      </c>
      <c r="DQ6" s="4">
        <v>-24.599999999999994</v>
      </c>
    </row>
    <row r="7" spans="1:121" ht="15.6" x14ac:dyDescent="0.3">
      <c r="A7" s="140" t="str">
        <f>IF('0'!A1=1,"Обробна промисловість","Manufacturing ")</f>
        <v>Обробна промисловість</v>
      </c>
      <c r="B7" s="4">
        <v>0.40000000000000568</v>
      </c>
      <c r="C7" s="4">
        <v>1.2999999999999972</v>
      </c>
      <c r="D7" s="4">
        <v>3.0999999999999943</v>
      </c>
      <c r="E7" s="4">
        <v>3.9000000000000057</v>
      </c>
      <c r="F7" s="4">
        <v>3.9000000000000057</v>
      </c>
      <c r="G7" s="4">
        <v>3.5999999999999943</v>
      </c>
      <c r="H7" s="4">
        <v>4.9000000000000057</v>
      </c>
      <c r="I7" s="4">
        <v>6.0999999999999943</v>
      </c>
      <c r="J7" s="4">
        <v>6.9000000000000057</v>
      </c>
      <c r="K7" s="4">
        <v>8</v>
      </c>
      <c r="L7" s="4">
        <v>10.099999999999994</v>
      </c>
      <c r="M7" s="4">
        <v>11.799999999999997</v>
      </c>
      <c r="N7" s="4">
        <v>1.7999999999999972</v>
      </c>
      <c r="O7" s="4">
        <v>5.0999999999999943</v>
      </c>
      <c r="P7" s="4">
        <v>7.7000000000000028</v>
      </c>
      <c r="Q7" s="4">
        <v>11.5</v>
      </c>
      <c r="R7" s="4">
        <v>14</v>
      </c>
      <c r="S7" s="4">
        <v>15.400000000000006</v>
      </c>
      <c r="T7" s="4">
        <v>16</v>
      </c>
      <c r="U7" s="4">
        <v>18.200000000000003</v>
      </c>
      <c r="V7" s="4">
        <v>20.099999999999994</v>
      </c>
      <c r="W7" s="4">
        <v>22.099999999999994</v>
      </c>
      <c r="X7" s="4">
        <v>24.900000000000006</v>
      </c>
      <c r="Y7" s="4">
        <v>25.799999999999997</v>
      </c>
      <c r="Z7" s="4">
        <v>9.9999999999994316E-2</v>
      </c>
      <c r="AA7" s="4">
        <v>2.5999999999999943</v>
      </c>
      <c r="AB7" s="4">
        <v>4.4000000000000057</v>
      </c>
      <c r="AC7" s="4">
        <v>6.2000000000000028</v>
      </c>
      <c r="AD7" s="4">
        <v>7</v>
      </c>
      <c r="AE7" s="4">
        <v>5.7000000000000028</v>
      </c>
      <c r="AF7" s="4">
        <v>3.9000000000000057</v>
      </c>
      <c r="AG7" s="4">
        <v>5</v>
      </c>
      <c r="AH7" s="4">
        <v>6.9000000000000057</v>
      </c>
      <c r="AI7" s="4">
        <v>7.0999999999999943</v>
      </c>
      <c r="AJ7" s="4">
        <v>6.5999999999999943</v>
      </c>
      <c r="AK7" s="4">
        <v>6.9000000000000057</v>
      </c>
      <c r="AL7" s="4">
        <v>0.5</v>
      </c>
      <c r="AM7" s="4">
        <v>0.90000000000000568</v>
      </c>
      <c r="AN7" s="4">
        <v>1.5999999999999943</v>
      </c>
      <c r="AO7" s="4">
        <v>3.0999999999999943</v>
      </c>
      <c r="AP7" s="4">
        <v>4.0999999999999943</v>
      </c>
      <c r="AQ7" s="4">
        <v>5</v>
      </c>
      <c r="AR7" s="4">
        <v>6.0999999999999943</v>
      </c>
      <c r="AS7" s="4">
        <v>7.7000000000000028</v>
      </c>
      <c r="AT7" s="4">
        <v>8.5</v>
      </c>
      <c r="AU7" s="4">
        <v>10.299999999999997</v>
      </c>
      <c r="AV7" s="4">
        <v>11.200000000000003</v>
      </c>
      <c r="AW7" s="4">
        <v>11.5</v>
      </c>
      <c r="AX7" s="4">
        <v>0.79999999999999716</v>
      </c>
      <c r="AY7" s="4">
        <v>1.5</v>
      </c>
      <c r="AZ7" s="4">
        <v>2.9000000000000057</v>
      </c>
      <c r="BA7" s="4">
        <v>5.2000000000000028</v>
      </c>
      <c r="BB7" s="4">
        <v>7.2999999999999972</v>
      </c>
      <c r="BC7" s="4">
        <v>8.7999999999999972</v>
      </c>
      <c r="BD7" s="4">
        <v>11</v>
      </c>
      <c r="BE7" s="4">
        <v>12.799999999999997</v>
      </c>
      <c r="BF7" s="4">
        <v>14.799999999999997</v>
      </c>
      <c r="BG7" s="4">
        <v>17.799999999999997</v>
      </c>
      <c r="BH7" s="4">
        <v>20.700000000000003</v>
      </c>
      <c r="BI7" s="4">
        <v>23.400000000000006</v>
      </c>
      <c r="BJ7" s="4">
        <v>3</v>
      </c>
      <c r="BK7" s="4">
        <v>6.2999999999999972</v>
      </c>
      <c r="BL7" s="4">
        <v>11.400000000000006</v>
      </c>
      <c r="BM7" s="4">
        <v>18.299999999999997</v>
      </c>
      <c r="BN7" s="4">
        <v>23</v>
      </c>
      <c r="BO7" s="4">
        <v>27.099999999999994</v>
      </c>
      <c r="BP7" s="4">
        <v>32.800000000000011</v>
      </c>
      <c r="BQ7" s="4">
        <v>34.800000000000011</v>
      </c>
      <c r="BR7" s="4">
        <v>31.300000000000011</v>
      </c>
      <c r="BS7" s="4">
        <v>25.700000000000003</v>
      </c>
      <c r="BT7" s="4">
        <v>18.400000000000006</v>
      </c>
      <c r="BU7" s="4">
        <v>18.400000000000006</v>
      </c>
      <c r="BV7" s="4">
        <v>1.5999999999999943</v>
      </c>
      <c r="BW7" s="4">
        <v>4.0999999999999943</v>
      </c>
      <c r="BX7" s="4">
        <v>4.4000000000000057</v>
      </c>
      <c r="BY7" s="4">
        <v>5.0999999999999943</v>
      </c>
      <c r="BZ7" s="4">
        <v>5.2000000000000028</v>
      </c>
      <c r="CA7" s="4">
        <v>6</v>
      </c>
      <c r="CB7" s="4">
        <v>6.4000000000000057</v>
      </c>
      <c r="CC7" s="4">
        <v>9.0999999999999943</v>
      </c>
      <c r="CD7" s="4">
        <v>13.200000000000003</v>
      </c>
      <c r="CE7" s="4">
        <v>16.099999999999994</v>
      </c>
      <c r="CF7" s="4">
        <v>16.799999999999997</v>
      </c>
      <c r="CG7" s="4">
        <v>17.400000000000006</v>
      </c>
      <c r="CH7" s="4">
        <v>1.2999999999999972</v>
      </c>
      <c r="CI7" s="4">
        <v>3.7000000000000028</v>
      </c>
      <c r="CJ7" s="4">
        <v>5.7999999999999972</v>
      </c>
      <c r="CK7" s="4">
        <v>9.4000000000000057</v>
      </c>
      <c r="CL7" s="4">
        <v>11.599999999999994</v>
      </c>
      <c r="CM7" s="4">
        <v>10.299999999999997</v>
      </c>
      <c r="CN7" s="4">
        <v>9.7000000000000028</v>
      </c>
      <c r="CO7" s="4">
        <v>10.5</v>
      </c>
      <c r="CP7" s="4">
        <v>11.900000000000006</v>
      </c>
      <c r="CQ7" s="4">
        <v>14.200000000000003</v>
      </c>
      <c r="CR7" s="4">
        <v>15.700000000000003</v>
      </c>
      <c r="CS7" s="4">
        <v>17.099999999999994</v>
      </c>
      <c r="CT7" s="4">
        <v>1.2999999999999972</v>
      </c>
      <c r="CU7" s="4">
        <v>4.2000000000000028</v>
      </c>
      <c r="CV7" s="4">
        <v>6.4000000000000057</v>
      </c>
      <c r="CW7" s="4">
        <v>8.7000000000000028</v>
      </c>
      <c r="CX7" s="4">
        <v>9.7000000000000028</v>
      </c>
      <c r="CY7" s="4">
        <v>10.599999999999994</v>
      </c>
      <c r="CZ7" s="4">
        <v>12.099999999999994</v>
      </c>
      <c r="DA7" s="4">
        <v>13</v>
      </c>
      <c r="DB7" s="4">
        <v>13.299999999999997</v>
      </c>
      <c r="DC7" s="4">
        <v>12.400000000000006</v>
      </c>
      <c r="DD7" s="4">
        <v>10.900000000000006</v>
      </c>
      <c r="DE7" s="4">
        <v>10.099999999999994</v>
      </c>
      <c r="DF7" s="4">
        <v>-0.40000000000000568</v>
      </c>
      <c r="DG7" s="4">
        <v>0</v>
      </c>
      <c r="DH7" s="4">
        <v>0.90000000000000568</v>
      </c>
      <c r="DI7" s="4">
        <v>2.0999999999999943</v>
      </c>
      <c r="DJ7" s="4">
        <v>2.5999999999999943</v>
      </c>
      <c r="DK7" s="4">
        <v>1.7000000000000028</v>
      </c>
      <c r="DL7" s="4">
        <v>0</v>
      </c>
      <c r="DM7" s="4">
        <v>-0.40000000000000568</v>
      </c>
      <c r="DN7" s="4">
        <v>0.20000000000000284</v>
      </c>
      <c r="DO7" s="4">
        <v>0.40000000000000568</v>
      </c>
      <c r="DP7" s="4">
        <v>-0.20000000000000284</v>
      </c>
      <c r="DQ7" s="4">
        <v>-0.20000000000000284</v>
      </c>
    </row>
    <row r="8" spans="1:121" s="84" customFormat="1" ht="33" customHeight="1" x14ac:dyDescent="0.3">
      <c r="A8" s="146" t="str">
        <f>IF('0'!A1=1,"Харчова промисловість та перероблення сільськогосподарських продуктів","Food industry and agriculture products processing  ")</f>
        <v>Харчова промисловість та перероблення сільськогосподарських продуктів</v>
      </c>
      <c r="B8" s="4">
        <v>0.5</v>
      </c>
      <c r="C8" s="4">
        <v>1.0999999999999943</v>
      </c>
      <c r="D8" s="4">
        <v>2</v>
      </c>
      <c r="E8" s="4">
        <v>2</v>
      </c>
      <c r="F8" s="4">
        <v>1.9000000000000057</v>
      </c>
      <c r="G8" s="4">
        <v>2.0999999999999943</v>
      </c>
      <c r="H8" s="4">
        <v>4.4000000000000057</v>
      </c>
      <c r="I8" s="4">
        <v>5.2999999999999972</v>
      </c>
      <c r="J8" s="4">
        <v>6.0999999999999943</v>
      </c>
      <c r="K8" s="4">
        <v>7.9000000000000057</v>
      </c>
      <c r="L8" s="4">
        <v>10</v>
      </c>
      <c r="M8" s="4">
        <v>13.599999999999994</v>
      </c>
      <c r="N8" s="4">
        <v>0.40000000000000568</v>
      </c>
      <c r="O8" s="4">
        <v>1.4000000000000057</v>
      </c>
      <c r="P8" s="4">
        <v>2.5</v>
      </c>
      <c r="Q8" s="4">
        <v>2.7999999999999972</v>
      </c>
      <c r="R8" s="4">
        <v>3.0999999999999943</v>
      </c>
      <c r="S8" s="4">
        <v>2.9000000000000057</v>
      </c>
      <c r="T8" s="4">
        <v>2.7999999999999972</v>
      </c>
      <c r="U8" s="4">
        <v>2.5999999999999943</v>
      </c>
      <c r="V8" s="4">
        <v>2.5</v>
      </c>
      <c r="W8" s="4">
        <v>3.7000000000000028</v>
      </c>
      <c r="X8" s="4" t="s">
        <v>29</v>
      </c>
      <c r="Y8" s="4">
        <v>6.5999999999999943</v>
      </c>
      <c r="Z8" s="4">
        <v>1.7999999999999972</v>
      </c>
      <c r="AA8" s="4">
        <v>3.0999999999999943</v>
      </c>
      <c r="AB8" s="4">
        <v>4.0999999999999943</v>
      </c>
      <c r="AC8" s="4">
        <v>4.5999999999999943</v>
      </c>
      <c r="AD8" s="4">
        <v>4.7000000000000028</v>
      </c>
      <c r="AE8" s="4">
        <v>5</v>
      </c>
      <c r="AF8" s="4">
        <v>6.2999999999999972</v>
      </c>
      <c r="AG8" s="4">
        <v>6.7000000000000028</v>
      </c>
      <c r="AH8" s="4">
        <v>7.7999999999999972</v>
      </c>
      <c r="AI8" s="4">
        <v>7.4000000000000057</v>
      </c>
      <c r="AJ8" s="4">
        <v>7.5999999999999943</v>
      </c>
      <c r="AK8" s="4">
        <v>7.9000000000000057</v>
      </c>
      <c r="AL8" s="4">
        <v>0.90000000000000568</v>
      </c>
      <c r="AM8" s="4">
        <v>1.4000000000000057</v>
      </c>
      <c r="AN8" s="4">
        <v>1.7999999999999972</v>
      </c>
      <c r="AO8" s="4">
        <v>2.2000000000000028</v>
      </c>
      <c r="AP8" s="4">
        <v>2.4000000000000057</v>
      </c>
      <c r="AQ8" s="4">
        <v>2.5999999999999943</v>
      </c>
      <c r="AR8" s="4">
        <v>2.7000000000000028</v>
      </c>
      <c r="AS8" s="4">
        <v>3.5</v>
      </c>
      <c r="AT8" s="4">
        <v>4.5999999999999943</v>
      </c>
      <c r="AU8" s="4">
        <v>5.4000000000000057</v>
      </c>
      <c r="AV8" s="4">
        <v>6.2999999999999972</v>
      </c>
      <c r="AW8" s="4">
        <v>7.4000000000000057</v>
      </c>
      <c r="AX8" s="4">
        <v>1.2000000000000028</v>
      </c>
      <c r="AY8" s="4">
        <v>2</v>
      </c>
      <c r="AZ8" s="4">
        <v>2.5</v>
      </c>
      <c r="BA8" s="4">
        <v>3</v>
      </c>
      <c r="BB8" s="4">
        <v>3.5999999999999943</v>
      </c>
      <c r="BC8" s="4">
        <v>5.2999999999999972</v>
      </c>
      <c r="BD8" s="4">
        <v>7</v>
      </c>
      <c r="BE8" s="4">
        <v>10.5</v>
      </c>
      <c r="BF8" s="4">
        <v>14.599999999999994</v>
      </c>
      <c r="BG8" s="4">
        <v>19.799999999999997</v>
      </c>
      <c r="BH8" s="4">
        <v>22.200000000000003</v>
      </c>
      <c r="BI8" s="4">
        <v>24.799999999999997</v>
      </c>
      <c r="BJ8" s="4">
        <v>2.4000000000000057</v>
      </c>
      <c r="BK8" s="4">
        <v>5.9000000000000057</v>
      </c>
      <c r="BL8" s="4">
        <v>9.2999999999999972</v>
      </c>
      <c r="BM8" s="4">
        <v>11.900000000000006</v>
      </c>
      <c r="BN8" s="4">
        <v>12.900000000000006</v>
      </c>
      <c r="BO8" s="4">
        <v>13.700000000000003</v>
      </c>
      <c r="BP8" s="4">
        <v>15</v>
      </c>
      <c r="BQ8" s="4">
        <v>15</v>
      </c>
      <c r="BR8" s="4">
        <v>14.299999999999997</v>
      </c>
      <c r="BS8" s="4">
        <v>14.299999999999997</v>
      </c>
      <c r="BT8" s="4">
        <v>14.299999999999997</v>
      </c>
      <c r="BU8" s="4">
        <v>16.5</v>
      </c>
      <c r="BV8" s="4">
        <v>1.7999999999999972</v>
      </c>
      <c r="BW8" s="4">
        <v>5.4000000000000057</v>
      </c>
      <c r="BX8" s="4">
        <v>7.7000000000000028</v>
      </c>
      <c r="BY8" s="4">
        <v>9.2000000000000028</v>
      </c>
      <c r="BZ8" s="4">
        <v>11.400000000000006</v>
      </c>
      <c r="CA8" s="4">
        <v>12.200000000000003</v>
      </c>
      <c r="CB8" s="4">
        <v>12.099999999999994</v>
      </c>
      <c r="CC8" s="4">
        <v>12.900000000000006</v>
      </c>
      <c r="CD8" s="4">
        <v>13.900000000000006</v>
      </c>
      <c r="CE8" s="4">
        <v>15</v>
      </c>
      <c r="CF8" s="4">
        <v>16.700000000000003</v>
      </c>
      <c r="CG8" s="4">
        <v>20.299999999999997</v>
      </c>
      <c r="CH8" s="4">
        <v>2.9000000000000057</v>
      </c>
      <c r="CI8" s="4">
        <v>5.0999999999999943</v>
      </c>
      <c r="CJ8" s="4">
        <v>6.2000000000000028</v>
      </c>
      <c r="CK8" s="4">
        <v>6.4000000000000057</v>
      </c>
      <c r="CL8" s="4">
        <v>6.2000000000000028</v>
      </c>
      <c r="CM8" s="4">
        <v>6.0999999999999943</v>
      </c>
      <c r="CN8" s="4">
        <v>7.2999999999999972</v>
      </c>
      <c r="CO8" s="4">
        <v>9.4000000000000057</v>
      </c>
      <c r="CP8" s="4">
        <v>12.700000000000003</v>
      </c>
      <c r="CQ8" s="4">
        <v>15.400000000000006</v>
      </c>
      <c r="CR8" s="4">
        <v>17.099999999999994</v>
      </c>
      <c r="CS8" s="4">
        <v>18.900000000000006</v>
      </c>
      <c r="CT8" s="4">
        <v>0.79999999999999716</v>
      </c>
      <c r="CU8" s="4">
        <v>1.7000000000000028</v>
      </c>
      <c r="CV8" s="4">
        <v>3.2000000000000028</v>
      </c>
      <c r="CW8" s="4">
        <v>4.4000000000000057</v>
      </c>
      <c r="CX8" s="4">
        <v>5.2000000000000028</v>
      </c>
      <c r="CY8" s="4">
        <v>6.4000000000000057</v>
      </c>
      <c r="CZ8" s="4">
        <v>7.9000000000000057</v>
      </c>
      <c r="DA8" s="4">
        <v>9.0999999999999943</v>
      </c>
      <c r="DB8" s="4">
        <v>9.9000000000000057</v>
      </c>
      <c r="DC8" s="4">
        <v>9.4000000000000057</v>
      </c>
      <c r="DD8" s="4">
        <v>9</v>
      </c>
      <c r="DE8" s="4">
        <v>9.4000000000000057</v>
      </c>
      <c r="DF8" s="4">
        <v>-9.9999999999994316E-2</v>
      </c>
      <c r="DG8" s="4">
        <v>0.29999999999999716</v>
      </c>
      <c r="DH8" s="4">
        <v>1.0999999999999943</v>
      </c>
      <c r="DI8" s="4">
        <v>1.2000000000000028</v>
      </c>
      <c r="DJ8" s="4">
        <v>1.7999999999999972</v>
      </c>
      <c r="DK8" s="4">
        <v>1.5</v>
      </c>
      <c r="DL8" s="4">
        <v>1.2999999999999972</v>
      </c>
      <c r="DM8" s="4">
        <v>1.2999999999999972</v>
      </c>
      <c r="DN8" s="4">
        <v>2.5</v>
      </c>
      <c r="DO8" s="4">
        <v>3.2000000000000028</v>
      </c>
      <c r="DP8" s="4">
        <v>3.2000000000000028</v>
      </c>
      <c r="DQ8" s="4">
        <v>3.5999999999999943</v>
      </c>
    </row>
    <row r="9" spans="1:121" ht="15.6" x14ac:dyDescent="0.3">
      <c r="A9" s="140" t="str">
        <f>IF('0'!A1=1,"Легка промисловість","Light industry ")</f>
        <v>Легка промисловість</v>
      </c>
      <c r="B9" s="4">
        <v>0.29999999999999716</v>
      </c>
      <c r="C9" s="4">
        <v>1.2000000000000028</v>
      </c>
      <c r="D9" s="4">
        <v>2.0999999999999943</v>
      </c>
      <c r="E9" s="4">
        <v>1.7999999999999972</v>
      </c>
      <c r="F9" s="4">
        <v>2.0999999999999943</v>
      </c>
      <c r="G9" s="4">
        <v>2.9000000000000057</v>
      </c>
      <c r="H9" s="4">
        <v>2.9000000000000057</v>
      </c>
      <c r="I9" s="4">
        <v>3</v>
      </c>
      <c r="J9" s="4">
        <v>3.2999999999999972</v>
      </c>
      <c r="K9" s="4">
        <v>4.0999999999999943</v>
      </c>
      <c r="L9" s="4">
        <v>4.9000000000000057</v>
      </c>
      <c r="M9" s="4">
        <v>5.7000000000000028</v>
      </c>
      <c r="N9" s="4">
        <v>0.59999999999999432</v>
      </c>
      <c r="O9" s="4">
        <v>1.2000000000000028</v>
      </c>
      <c r="P9" s="4">
        <v>1.0999999999999943</v>
      </c>
      <c r="Q9" s="4">
        <v>1.2000000000000028</v>
      </c>
      <c r="R9" s="4">
        <v>1.4000000000000057</v>
      </c>
      <c r="S9" s="4">
        <v>2</v>
      </c>
      <c r="T9" s="4">
        <v>2.2000000000000028</v>
      </c>
      <c r="U9" s="4">
        <v>3.4000000000000057</v>
      </c>
      <c r="V9" s="4">
        <v>3.7000000000000028</v>
      </c>
      <c r="W9" s="4">
        <v>3.9000000000000057</v>
      </c>
      <c r="X9" s="4">
        <v>5.7000000000000028</v>
      </c>
      <c r="Y9" s="4">
        <v>6.7999999999999972</v>
      </c>
      <c r="Z9" s="4">
        <v>1.4000000000000057</v>
      </c>
      <c r="AA9" s="4">
        <v>1.7000000000000028</v>
      </c>
      <c r="AB9" s="4">
        <v>2.5</v>
      </c>
      <c r="AC9" s="4">
        <v>2.5999999999999943</v>
      </c>
      <c r="AD9" s="4">
        <v>2.2000000000000028</v>
      </c>
      <c r="AE9" s="4">
        <v>1.9000000000000057</v>
      </c>
      <c r="AF9" s="4">
        <v>1.9000000000000057</v>
      </c>
      <c r="AG9" s="4">
        <v>1.9000000000000057</v>
      </c>
      <c r="AH9" s="4">
        <v>2.2999999999999972</v>
      </c>
      <c r="AI9" s="4">
        <v>2.5</v>
      </c>
      <c r="AJ9" s="4">
        <v>2.5999999999999943</v>
      </c>
      <c r="AK9" s="4">
        <v>2.7999999999999972</v>
      </c>
      <c r="AL9" s="4">
        <v>0.70000000000000284</v>
      </c>
      <c r="AM9" s="4">
        <v>1.5</v>
      </c>
      <c r="AN9" s="4">
        <v>1.7000000000000028</v>
      </c>
      <c r="AO9" s="4">
        <v>2</v>
      </c>
      <c r="AP9" s="4">
        <v>2.5</v>
      </c>
      <c r="AQ9" s="4">
        <v>2.7000000000000028</v>
      </c>
      <c r="AR9" s="4">
        <v>3.2999999999999972</v>
      </c>
      <c r="AS9" s="4">
        <v>3.5</v>
      </c>
      <c r="AT9" s="4">
        <v>4.2000000000000028</v>
      </c>
      <c r="AU9" s="4">
        <v>4.9000000000000057</v>
      </c>
      <c r="AV9" s="4">
        <v>5.2000000000000028</v>
      </c>
      <c r="AW9" s="4">
        <v>6</v>
      </c>
      <c r="AX9" s="4">
        <v>0.79999999999999716</v>
      </c>
      <c r="AY9" s="4">
        <v>1.7000000000000028</v>
      </c>
      <c r="AZ9" s="4">
        <v>1.9000000000000057</v>
      </c>
      <c r="BA9" s="4">
        <v>2.2000000000000028</v>
      </c>
      <c r="BB9" s="4">
        <v>2.7000000000000028</v>
      </c>
      <c r="BC9" s="4">
        <v>2.9000000000000057</v>
      </c>
      <c r="BD9" s="4">
        <v>3.2000000000000028</v>
      </c>
      <c r="BE9" s="4">
        <v>3.9000000000000057</v>
      </c>
      <c r="BF9" s="4">
        <v>4.5999999999999943</v>
      </c>
      <c r="BG9" s="4">
        <v>5.2000000000000028</v>
      </c>
      <c r="BH9" s="4">
        <v>6</v>
      </c>
      <c r="BI9" s="4">
        <v>6.7000000000000028</v>
      </c>
      <c r="BJ9" s="4">
        <v>1.2999999999999972</v>
      </c>
      <c r="BK9" s="4">
        <v>2.2999999999999972</v>
      </c>
      <c r="BL9" s="4">
        <v>3.7999999999999972</v>
      </c>
      <c r="BM9" s="4">
        <v>5.7999999999999972</v>
      </c>
      <c r="BN9" s="4">
        <v>6.2000000000000028</v>
      </c>
      <c r="BO9" s="4">
        <v>6.7999999999999972</v>
      </c>
      <c r="BP9" s="4">
        <v>8.0999999999999943</v>
      </c>
      <c r="BQ9" s="4">
        <v>8.5999999999999943</v>
      </c>
      <c r="BR9" s="4">
        <v>9.4000000000000057</v>
      </c>
      <c r="BS9" s="4">
        <v>9.9000000000000057</v>
      </c>
      <c r="BT9" s="4">
        <v>12.299999999999997</v>
      </c>
      <c r="BU9" s="4">
        <v>16.700000000000003</v>
      </c>
      <c r="BV9" s="4">
        <v>2.0999999999999943</v>
      </c>
      <c r="BW9" s="4">
        <v>3.7999999999999972</v>
      </c>
      <c r="BX9" s="4">
        <v>4.5999999999999943</v>
      </c>
      <c r="BY9" s="4">
        <v>6.2000000000000028</v>
      </c>
      <c r="BZ9" s="4">
        <v>5.5999999999999943</v>
      </c>
      <c r="CA9" s="4">
        <v>5.5999999999999943</v>
      </c>
      <c r="CB9" s="4">
        <v>6.2000000000000028</v>
      </c>
      <c r="CC9" s="4">
        <v>7.5</v>
      </c>
      <c r="CD9" s="4">
        <v>8.9000000000000057</v>
      </c>
      <c r="CE9" s="4">
        <v>10.5</v>
      </c>
      <c r="CF9" s="4">
        <v>11.5</v>
      </c>
      <c r="CG9" s="4">
        <v>13.5</v>
      </c>
      <c r="CH9" s="4">
        <v>0.70000000000000284</v>
      </c>
      <c r="CI9" s="4">
        <v>1.0999999999999943</v>
      </c>
      <c r="CJ9" s="4">
        <v>1.4000000000000057</v>
      </c>
      <c r="CK9" s="4">
        <v>1.7999999999999972</v>
      </c>
      <c r="CL9" s="4">
        <v>3.2000000000000028</v>
      </c>
      <c r="CM9" s="4">
        <v>4.0999999999999943</v>
      </c>
      <c r="CN9" s="4">
        <v>4.7999999999999972</v>
      </c>
      <c r="CO9" s="4">
        <v>5.2000000000000028</v>
      </c>
      <c r="CP9" s="4">
        <v>6</v>
      </c>
      <c r="CQ9" s="4">
        <v>8.2000000000000028</v>
      </c>
      <c r="CR9" s="4">
        <v>10.099999999999994</v>
      </c>
      <c r="CS9" s="4">
        <v>11.200000000000003</v>
      </c>
      <c r="CT9" s="4">
        <v>1.5</v>
      </c>
      <c r="CU9" s="4">
        <v>2.9000000000000057</v>
      </c>
      <c r="CV9" s="4">
        <v>4.4000000000000057</v>
      </c>
      <c r="CW9" s="4">
        <v>5.7000000000000028</v>
      </c>
      <c r="CX9" s="4">
        <v>6.0999999999999943</v>
      </c>
      <c r="CY9" s="4">
        <v>7.0999999999999943</v>
      </c>
      <c r="CZ9" s="4">
        <v>7.4000000000000057</v>
      </c>
      <c r="DA9" s="4">
        <v>8.2999999999999972</v>
      </c>
      <c r="DB9" s="4">
        <v>8.5999999999999943</v>
      </c>
      <c r="DC9" s="4">
        <v>8.9000000000000057</v>
      </c>
      <c r="DD9" s="4">
        <v>8.7999999999999972</v>
      </c>
      <c r="DE9" s="4">
        <v>8.7000000000000028</v>
      </c>
      <c r="DF9" s="4">
        <v>0.70000000000000284</v>
      </c>
      <c r="DG9" s="4">
        <v>0.90000000000000568</v>
      </c>
      <c r="DH9" s="4">
        <v>1.2000000000000028</v>
      </c>
      <c r="DI9" s="4">
        <v>1.5</v>
      </c>
      <c r="DJ9" s="4">
        <v>1.2999999999999972</v>
      </c>
      <c r="DK9" s="4">
        <v>1.7000000000000028</v>
      </c>
      <c r="DL9" s="4">
        <v>1.5999999999999943</v>
      </c>
      <c r="DM9" s="4">
        <v>1.5999999999999943</v>
      </c>
      <c r="DN9" s="4">
        <v>1.7999999999999972</v>
      </c>
      <c r="DO9" s="4">
        <v>2</v>
      </c>
      <c r="DP9" s="4">
        <v>2</v>
      </c>
      <c r="DQ9" s="4">
        <v>2.4000000000000057</v>
      </c>
    </row>
    <row r="10" spans="1:121" ht="15.6" x14ac:dyDescent="0.3">
      <c r="A10" s="140" t="str">
        <f>IF('0'!A1=1,"текстильна промисловість та пошиття одягу","textile industry and clothing       ")</f>
        <v>текстильна промисловість та пошиття одягу</v>
      </c>
      <c r="B10" s="4">
        <v>0.40000000000000568</v>
      </c>
      <c r="C10" s="4">
        <v>1.5999999999999943</v>
      </c>
      <c r="D10" s="4">
        <v>2.9000000000000057</v>
      </c>
      <c r="E10" s="4">
        <v>2.5</v>
      </c>
      <c r="F10" s="4">
        <v>2.9000000000000057</v>
      </c>
      <c r="G10" s="4">
        <v>4</v>
      </c>
      <c r="H10" s="4">
        <v>4</v>
      </c>
      <c r="I10" s="4">
        <v>4.2000000000000028</v>
      </c>
      <c r="J10" s="4">
        <v>4.5999999999999943</v>
      </c>
      <c r="K10" s="4">
        <v>5.7999999999999972</v>
      </c>
      <c r="L10" s="4">
        <v>7</v>
      </c>
      <c r="M10" s="4">
        <v>8.2999999999999972</v>
      </c>
      <c r="N10" s="4">
        <v>0.79999999999999716</v>
      </c>
      <c r="O10" s="4">
        <v>1.5999999999999943</v>
      </c>
      <c r="P10" s="4">
        <v>1.4000000000000057</v>
      </c>
      <c r="Q10" s="4">
        <v>1.2999999999999972</v>
      </c>
      <c r="R10" s="4">
        <v>1.4000000000000057</v>
      </c>
      <c r="S10" s="4">
        <v>2.2000000000000028</v>
      </c>
      <c r="T10" s="4" t="s">
        <v>20</v>
      </c>
      <c r="U10" s="4">
        <v>3.5</v>
      </c>
      <c r="V10" s="4">
        <v>3.7999999999999972</v>
      </c>
      <c r="W10" s="4">
        <v>3.9000000000000057</v>
      </c>
      <c r="X10" s="4" t="s">
        <v>31</v>
      </c>
      <c r="Y10" s="4">
        <v>7.5</v>
      </c>
      <c r="Z10" s="4">
        <v>0.79999999999999716</v>
      </c>
      <c r="AA10" s="4">
        <v>1.2000000000000028</v>
      </c>
      <c r="AB10" s="4">
        <v>2.0999999999999943</v>
      </c>
      <c r="AC10" s="4">
        <v>2.0999999999999943</v>
      </c>
      <c r="AD10" s="4">
        <v>1.5</v>
      </c>
      <c r="AE10" s="4">
        <v>1</v>
      </c>
      <c r="AF10" s="4">
        <v>0.90000000000000568</v>
      </c>
      <c r="AG10" s="4">
        <v>0.90000000000000568</v>
      </c>
      <c r="AH10" s="4">
        <v>1.4000000000000057</v>
      </c>
      <c r="AI10" s="4">
        <v>1.5</v>
      </c>
      <c r="AJ10" s="4">
        <v>1.5999999999999943</v>
      </c>
      <c r="AK10" s="4">
        <v>1.7999999999999972</v>
      </c>
      <c r="AL10" s="4">
        <v>0.59999999999999432</v>
      </c>
      <c r="AM10" s="4">
        <v>1.2000000000000028</v>
      </c>
      <c r="AN10" s="4">
        <v>1.5</v>
      </c>
      <c r="AO10" s="4">
        <v>1.9000000000000057</v>
      </c>
      <c r="AP10" s="4">
        <v>2.7000000000000028</v>
      </c>
      <c r="AQ10" s="4">
        <v>3</v>
      </c>
      <c r="AR10" s="4">
        <v>3.5999999999999943</v>
      </c>
      <c r="AS10" s="4">
        <v>3.7999999999999972</v>
      </c>
      <c r="AT10" s="4">
        <v>4.4000000000000057</v>
      </c>
      <c r="AU10" s="4">
        <v>4.9000000000000057</v>
      </c>
      <c r="AV10" s="4">
        <v>5.2000000000000028</v>
      </c>
      <c r="AW10" s="4">
        <v>6.2999999999999972</v>
      </c>
      <c r="AX10" s="4">
        <v>1</v>
      </c>
      <c r="AY10" s="4">
        <v>2</v>
      </c>
      <c r="AZ10" s="4">
        <v>2.0999999999999943</v>
      </c>
      <c r="BA10" s="4">
        <v>2.2000000000000028</v>
      </c>
      <c r="BB10" s="4">
        <v>2.9000000000000057</v>
      </c>
      <c r="BC10" s="4">
        <v>2.9000000000000057</v>
      </c>
      <c r="BD10" s="4">
        <v>3.4000000000000057</v>
      </c>
      <c r="BE10" s="4">
        <v>3.9000000000000057</v>
      </c>
      <c r="BF10" s="4">
        <v>4.7000000000000028</v>
      </c>
      <c r="BG10" s="4">
        <v>5.5</v>
      </c>
      <c r="BH10" s="4">
        <v>6.5999999999999943</v>
      </c>
      <c r="BI10" s="4">
        <v>7.2000000000000028</v>
      </c>
      <c r="BJ10" s="4">
        <v>1.7999999999999972</v>
      </c>
      <c r="BK10" s="4">
        <v>3.0999999999999943</v>
      </c>
      <c r="BL10" s="4">
        <v>5</v>
      </c>
      <c r="BM10" s="4">
        <v>7.4000000000000057</v>
      </c>
      <c r="BN10" s="4">
        <v>7.9000000000000057</v>
      </c>
      <c r="BO10" s="4">
        <v>8</v>
      </c>
      <c r="BP10" s="4">
        <v>10.099999999999994</v>
      </c>
      <c r="BQ10" s="4">
        <v>10.700000000000003</v>
      </c>
      <c r="BR10" s="4">
        <v>11.700000000000003</v>
      </c>
      <c r="BS10" s="4">
        <v>12.099999999999994</v>
      </c>
      <c r="BT10" s="4">
        <v>14.5</v>
      </c>
      <c r="BU10" s="4">
        <v>20.200000000000003</v>
      </c>
      <c r="BV10" s="4">
        <v>2.0999999999999943</v>
      </c>
      <c r="BW10" s="4">
        <v>3.7000000000000028</v>
      </c>
      <c r="BX10" s="4">
        <v>4.7000000000000028</v>
      </c>
      <c r="BY10" s="4">
        <v>6.2000000000000028</v>
      </c>
      <c r="BZ10" s="4">
        <v>5.2000000000000028</v>
      </c>
      <c r="CA10" s="4">
        <v>5.2000000000000028</v>
      </c>
      <c r="CB10" s="4">
        <v>6</v>
      </c>
      <c r="CC10" s="4">
        <v>7.7000000000000028</v>
      </c>
      <c r="CD10" s="4">
        <v>9.4000000000000057</v>
      </c>
      <c r="CE10" s="4">
        <v>10.700000000000003</v>
      </c>
      <c r="CF10" s="4">
        <v>11.299999999999997</v>
      </c>
      <c r="CG10" s="4">
        <v>12.400000000000006</v>
      </c>
      <c r="CH10" s="4">
        <v>0.90000000000000568</v>
      </c>
      <c r="CI10" s="4">
        <v>1</v>
      </c>
      <c r="CJ10" s="4">
        <v>1.2000000000000028</v>
      </c>
      <c r="CK10" s="4">
        <v>1.5</v>
      </c>
      <c r="CL10" s="4">
        <v>3.2999999999999972</v>
      </c>
      <c r="CM10" s="4">
        <v>4.2999999999999972</v>
      </c>
      <c r="CN10" s="4">
        <v>5.2000000000000028</v>
      </c>
      <c r="CO10" s="4">
        <v>5.7000000000000028</v>
      </c>
      <c r="CP10" s="4">
        <v>6.4000000000000057</v>
      </c>
      <c r="CQ10" s="4">
        <v>8.2000000000000028</v>
      </c>
      <c r="CR10" s="4">
        <v>9.9000000000000057</v>
      </c>
      <c r="CS10" s="4">
        <v>10.799999999999997</v>
      </c>
      <c r="CT10" s="4">
        <v>2</v>
      </c>
      <c r="CU10" s="4">
        <v>3.7999999999999972</v>
      </c>
      <c r="CV10" s="4">
        <v>5.2999999999999972</v>
      </c>
      <c r="CW10" s="4">
        <v>7.0999999999999943</v>
      </c>
      <c r="CX10" s="4">
        <v>7.5999999999999943</v>
      </c>
      <c r="CY10" s="4">
        <v>8.5</v>
      </c>
      <c r="CZ10" s="4">
        <v>8.9000000000000057</v>
      </c>
      <c r="DA10" s="4">
        <v>9.7999999999999972</v>
      </c>
      <c r="DB10" s="4">
        <v>10.099999999999994</v>
      </c>
      <c r="DC10" s="4">
        <v>10.099999999999994</v>
      </c>
      <c r="DD10" s="4">
        <v>10</v>
      </c>
      <c r="DE10" s="4">
        <v>9.7999999999999972</v>
      </c>
      <c r="DF10" s="4">
        <v>0.70000000000000284</v>
      </c>
      <c r="DG10" s="4">
        <v>0.79999999999999716</v>
      </c>
      <c r="DH10" s="4">
        <v>1.2999999999999972</v>
      </c>
      <c r="DI10" s="4">
        <v>1.7000000000000028</v>
      </c>
      <c r="DJ10" s="4">
        <v>1.4000000000000057</v>
      </c>
      <c r="DK10" s="4">
        <v>1.7000000000000028</v>
      </c>
      <c r="DL10" s="4">
        <v>1.5999999999999943</v>
      </c>
      <c r="DM10" s="4">
        <v>1.5</v>
      </c>
      <c r="DN10" s="4">
        <v>1.7000000000000028</v>
      </c>
      <c r="DO10" s="4">
        <v>1.9000000000000057</v>
      </c>
      <c r="DP10" s="4">
        <v>1.7999999999999972</v>
      </c>
      <c r="DQ10" s="4">
        <v>2.2999999999999972</v>
      </c>
    </row>
    <row r="11" spans="1:121" ht="15.6" x14ac:dyDescent="0.3">
      <c r="A11" s="140" t="str">
        <f>IF('0'!A1=1,"виробництво шкіри та шкіряного взуття","manufacture of leather and leather footwear")</f>
        <v>виробництво шкіри та шкіряного взуття</v>
      </c>
      <c r="B11" s="4">
        <v>9.9999999999994316E-2</v>
      </c>
      <c r="C11" s="4">
        <v>0.20000000000000284</v>
      </c>
      <c r="D11" s="4">
        <v>0.20000000000000284</v>
      </c>
      <c r="E11" s="4">
        <v>0.20000000000000284</v>
      </c>
      <c r="F11" s="4">
        <v>0.20000000000000284</v>
      </c>
      <c r="G11" s="4">
        <v>0.20000000000000284</v>
      </c>
      <c r="H11" s="4">
        <v>0.20000000000000284</v>
      </c>
      <c r="I11" s="4">
        <v>0.20000000000000284</v>
      </c>
      <c r="J11" s="4">
        <v>0.20000000000000284</v>
      </c>
      <c r="K11" s="4">
        <v>0.20000000000000284</v>
      </c>
      <c r="L11" s="4">
        <v>0.29999999999999716</v>
      </c>
      <c r="M11" s="4">
        <v>0.29999999999999716</v>
      </c>
      <c r="N11" s="4">
        <v>9.9999999999994316E-2</v>
      </c>
      <c r="O11" s="4">
        <v>0.29999999999999716</v>
      </c>
      <c r="P11" s="4">
        <v>0.29999999999999716</v>
      </c>
      <c r="Q11" s="4">
        <v>0.90000000000000568</v>
      </c>
      <c r="R11" s="4">
        <v>1.2000000000000028</v>
      </c>
      <c r="S11" s="4">
        <v>1.4000000000000057</v>
      </c>
      <c r="T11" s="4" t="s">
        <v>14</v>
      </c>
      <c r="U11" s="4">
        <v>3.0999999999999943</v>
      </c>
      <c r="V11" s="4">
        <v>3.2999999999999972</v>
      </c>
      <c r="W11" s="4">
        <v>3.7000000000000028</v>
      </c>
      <c r="X11" s="4" t="s">
        <v>18</v>
      </c>
      <c r="Y11" s="4">
        <v>4.7000000000000028</v>
      </c>
      <c r="Z11" s="4">
        <v>3</v>
      </c>
      <c r="AA11" s="4">
        <v>3.0999999999999943</v>
      </c>
      <c r="AB11" s="4">
        <v>3.7000000000000028</v>
      </c>
      <c r="AC11" s="4">
        <v>3.9000000000000057</v>
      </c>
      <c r="AD11" s="4">
        <v>4.0999999999999943</v>
      </c>
      <c r="AE11" s="4">
        <v>4.2999999999999972</v>
      </c>
      <c r="AF11" s="4">
        <v>4.7000000000000028</v>
      </c>
      <c r="AG11" s="4">
        <v>4.7999999999999972</v>
      </c>
      <c r="AH11" s="4">
        <v>5</v>
      </c>
      <c r="AI11" s="4">
        <v>5.2999999999999972</v>
      </c>
      <c r="AJ11" s="4">
        <v>5.5</v>
      </c>
      <c r="AK11" s="4">
        <v>5.7999999999999972</v>
      </c>
      <c r="AL11" s="4">
        <v>1</v>
      </c>
      <c r="AM11" s="4">
        <v>2.4000000000000057</v>
      </c>
      <c r="AN11" s="4">
        <v>2.2999999999999972</v>
      </c>
      <c r="AO11" s="4">
        <v>2.2999999999999972</v>
      </c>
      <c r="AP11" s="4">
        <v>2.0999999999999943</v>
      </c>
      <c r="AQ11" s="4">
        <v>2</v>
      </c>
      <c r="AR11" s="4">
        <v>2.7000000000000028</v>
      </c>
      <c r="AS11" s="4">
        <v>2.7999999999999972</v>
      </c>
      <c r="AT11" s="4">
        <v>3.9000000000000057</v>
      </c>
      <c r="AU11" s="4">
        <v>5.2999999999999972</v>
      </c>
      <c r="AV11" s="4">
        <v>5.5</v>
      </c>
      <c r="AW11" s="4">
        <v>5.7999999999999972</v>
      </c>
      <c r="AX11" s="4">
        <v>0.20000000000000284</v>
      </c>
      <c r="AY11" s="4">
        <v>0.90000000000000568</v>
      </c>
      <c r="AZ11" s="4">
        <v>1.5</v>
      </c>
      <c r="BA11" s="4">
        <v>2.2000000000000028</v>
      </c>
      <c r="BB11" s="4">
        <v>2.2999999999999972</v>
      </c>
      <c r="BC11" s="4">
        <v>3.0999999999999943</v>
      </c>
      <c r="BD11" s="4">
        <v>3</v>
      </c>
      <c r="BE11" s="4">
        <v>4.2000000000000028</v>
      </c>
      <c r="BF11" s="4">
        <v>4.5999999999999943</v>
      </c>
      <c r="BG11" s="4">
        <v>4.7999999999999972</v>
      </c>
      <c r="BH11" s="4">
        <v>4.9000000000000057</v>
      </c>
      <c r="BI11" s="4">
        <v>5.7999999999999972</v>
      </c>
      <c r="BJ11" s="4">
        <v>9.9999999999994316E-2</v>
      </c>
      <c r="BK11" s="4">
        <v>0.5</v>
      </c>
      <c r="BL11" s="4">
        <v>1.2000000000000028</v>
      </c>
      <c r="BM11" s="4">
        <v>2.2999999999999972</v>
      </c>
      <c r="BN11" s="4">
        <v>2.4000000000000057</v>
      </c>
      <c r="BO11" s="4">
        <v>4.0999999999999943</v>
      </c>
      <c r="BP11" s="4">
        <v>3.5999999999999943</v>
      </c>
      <c r="BQ11" s="4">
        <v>4.2000000000000028</v>
      </c>
      <c r="BR11" s="4">
        <v>4.5</v>
      </c>
      <c r="BS11" s="4">
        <v>5.4000000000000057</v>
      </c>
      <c r="BT11" s="4">
        <v>8</v>
      </c>
      <c r="BU11" s="4">
        <v>9.5999999999999943</v>
      </c>
      <c r="BV11" s="4">
        <v>2</v>
      </c>
      <c r="BW11" s="4">
        <v>4.0999999999999943</v>
      </c>
      <c r="BX11" s="4">
        <v>4.4000000000000057</v>
      </c>
      <c r="BY11" s="4">
        <v>6.0999999999999943</v>
      </c>
      <c r="BZ11" s="4">
        <v>6.2000000000000028</v>
      </c>
      <c r="CA11" s="4">
        <v>6.0999999999999943</v>
      </c>
      <c r="CB11" s="4">
        <v>6.2000000000000028</v>
      </c>
      <c r="CC11" s="4">
        <v>6.2999999999999972</v>
      </c>
      <c r="CD11" s="4">
        <v>6.7999999999999972</v>
      </c>
      <c r="CE11" s="4">
        <v>9.4000000000000057</v>
      </c>
      <c r="CF11" s="4">
        <v>11.5</v>
      </c>
      <c r="CG11" s="4">
        <v>15.799999999999997</v>
      </c>
      <c r="CH11" s="4">
        <v>0.29999999999999716</v>
      </c>
      <c r="CI11" s="4">
        <v>1.5</v>
      </c>
      <c r="CJ11" s="4">
        <v>2</v>
      </c>
      <c r="CK11" s="4">
        <v>2.7000000000000028</v>
      </c>
      <c r="CL11" s="4">
        <v>3.2000000000000028</v>
      </c>
      <c r="CM11" s="4">
        <v>3.7999999999999972</v>
      </c>
      <c r="CN11" s="4">
        <v>4.2000000000000028</v>
      </c>
      <c r="CO11" s="4">
        <v>4.2999999999999972</v>
      </c>
      <c r="CP11" s="4">
        <v>5.4000000000000057</v>
      </c>
      <c r="CQ11" s="4">
        <v>8.5999999999999943</v>
      </c>
      <c r="CR11" s="4">
        <v>11.200000000000003</v>
      </c>
      <c r="CS11" s="4">
        <v>12.799999999999997</v>
      </c>
      <c r="CT11" s="4">
        <v>0.40000000000000568</v>
      </c>
      <c r="CU11" s="4">
        <v>1</v>
      </c>
      <c r="CV11" s="4">
        <v>2.5999999999999943</v>
      </c>
      <c r="CW11" s="4">
        <v>2.7999999999999972</v>
      </c>
      <c r="CX11" s="4">
        <v>2.9000000000000057</v>
      </c>
      <c r="CY11" s="4">
        <v>3.9000000000000057</v>
      </c>
      <c r="CZ11" s="4">
        <v>3.9000000000000057</v>
      </c>
      <c r="DA11" s="4">
        <v>4.7000000000000028</v>
      </c>
      <c r="DB11" s="4">
        <v>5</v>
      </c>
      <c r="DC11" s="4">
        <v>6.2000000000000028</v>
      </c>
      <c r="DD11" s="4">
        <v>6</v>
      </c>
      <c r="DE11" s="4">
        <v>6.2000000000000028</v>
      </c>
      <c r="DF11" s="4">
        <v>0.59999999999999432</v>
      </c>
      <c r="DG11" s="4">
        <v>1.2000000000000028</v>
      </c>
      <c r="DH11" s="4">
        <v>1.0999999999999943</v>
      </c>
      <c r="DI11" s="4">
        <v>1</v>
      </c>
      <c r="DJ11" s="4">
        <v>1</v>
      </c>
      <c r="DK11" s="4">
        <v>1.7999999999999972</v>
      </c>
      <c r="DL11" s="4">
        <v>1.7999999999999972</v>
      </c>
      <c r="DM11" s="4">
        <v>2.0999999999999943</v>
      </c>
      <c r="DN11" s="4">
        <v>2.2000000000000028</v>
      </c>
      <c r="DO11" s="4">
        <v>2.2999999999999972</v>
      </c>
      <c r="DP11" s="4">
        <v>2.7000000000000028</v>
      </c>
      <c r="DQ11" s="4">
        <v>2.9000000000000057</v>
      </c>
    </row>
    <row r="12" spans="1:121" ht="19.5" customHeight="1" x14ac:dyDescent="0.3">
      <c r="A12" s="146" t="str">
        <f>IF('0'!A1=1,"Виробництво деревини та виробів з деревини","Manufacture of wood and wood products ")</f>
        <v>Виробництво деревини та виробів з деревини</v>
      </c>
      <c r="B12" s="4">
        <v>0.29999999999999716</v>
      </c>
      <c r="C12" s="4">
        <v>1.5999999999999943</v>
      </c>
      <c r="D12" s="4">
        <v>1.9000000000000057</v>
      </c>
      <c r="E12" s="4">
        <v>3.0999999999999943</v>
      </c>
      <c r="F12" s="4">
        <v>3.2999999999999972</v>
      </c>
      <c r="G12" s="4">
        <v>4.2000000000000028</v>
      </c>
      <c r="H12" s="4">
        <v>3.9000000000000057</v>
      </c>
      <c r="I12" s="4">
        <v>5</v>
      </c>
      <c r="J12" s="4">
        <v>6.4000000000000057</v>
      </c>
      <c r="K12" s="4">
        <v>8.5</v>
      </c>
      <c r="L12" s="4">
        <v>10.099999999999994</v>
      </c>
      <c r="M12" s="4">
        <v>12.400000000000006</v>
      </c>
      <c r="N12" s="4">
        <v>2.4000000000000057</v>
      </c>
      <c r="O12" s="4">
        <v>5.4000000000000057</v>
      </c>
      <c r="P12" s="4">
        <v>5.7999999999999972</v>
      </c>
      <c r="Q12" s="4">
        <v>6.7999999999999972</v>
      </c>
      <c r="R12" s="4">
        <v>6.7999999999999972</v>
      </c>
      <c r="S12" s="4">
        <v>7.9000000000000057</v>
      </c>
      <c r="T12" s="4" t="s">
        <v>21</v>
      </c>
      <c r="U12" s="4">
        <v>10.200000000000003</v>
      </c>
      <c r="V12" s="4">
        <v>10.900000000000006</v>
      </c>
      <c r="W12" s="4">
        <v>12.900000000000006</v>
      </c>
      <c r="X12" s="4">
        <v>15.700000000000003</v>
      </c>
      <c r="Y12" s="4">
        <v>19.200000000000003</v>
      </c>
      <c r="Z12" s="4">
        <v>1.5999999999999943</v>
      </c>
      <c r="AA12" s="4">
        <v>2.0999999999999943</v>
      </c>
      <c r="AB12" s="4">
        <v>3.2000000000000028</v>
      </c>
      <c r="AC12" s="4">
        <v>5.7999999999999972</v>
      </c>
      <c r="AD12" s="4">
        <v>5.0999999999999943</v>
      </c>
      <c r="AE12" s="4">
        <v>5.2000000000000028</v>
      </c>
      <c r="AF12" s="4">
        <v>5.5</v>
      </c>
      <c r="AG12" s="4">
        <v>6</v>
      </c>
      <c r="AH12" s="4">
        <v>6.5999999999999943</v>
      </c>
      <c r="AI12" s="4">
        <v>7.2999999999999972</v>
      </c>
      <c r="AJ12" s="4">
        <v>8.2000000000000028</v>
      </c>
      <c r="AK12" s="4">
        <v>8.7000000000000028</v>
      </c>
      <c r="AL12" s="4">
        <v>0.90000000000000568</v>
      </c>
      <c r="AM12" s="4">
        <v>0</v>
      </c>
      <c r="AN12" s="4">
        <v>0.90000000000000568</v>
      </c>
      <c r="AO12" s="4">
        <v>2.5999999999999943</v>
      </c>
      <c r="AP12" s="4">
        <v>4.9000000000000057</v>
      </c>
      <c r="AQ12" s="4">
        <v>6.5</v>
      </c>
      <c r="AR12" s="4">
        <v>6.7999999999999972</v>
      </c>
      <c r="AS12" s="4">
        <v>6.7999999999999972</v>
      </c>
      <c r="AT12" s="4">
        <v>7.4000000000000057</v>
      </c>
      <c r="AU12" s="4">
        <v>8.7000000000000028</v>
      </c>
      <c r="AV12" s="4">
        <v>9.9000000000000057</v>
      </c>
      <c r="AW12" s="4">
        <v>12.099999999999994</v>
      </c>
      <c r="AX12" s="4">
        <v>1.2999999999999972</v>
      </c>
      <c r="AY12" s="4">
        <v>2.2999999999999972</v>
      </c>
      <c r="AZ12" s="4">
        <v>3</v>
      </c>
      <c r="BA12" s="4">
        <v>1.7999999999999972</v>
      </c>
      <c r="BB12" s="4">
        <v>2.0999999999999943</v>
      </c>
      <c r="BC12" s="4">
        <v>3.2999999999999972</v>
      </c>
      <c r="BD12" s="4">
        <v>4.4000000000000057</v>
      </c>
      <c r="BE12" s="4">
        <v>4.7000000000000028</v>
      </c>
      <c r="BF12" s="4">
        <v>4.7999999999999972</v>
      </c>
      <c r="BG12" s="4">
        <v>5.5999999999999943</v>
      </c>
      <c r="BH12" s="4">
        <v>7.2000000000000028</v>
      </c>
      <c r="BI12" s="4">
        <v>8.0999999999999943</v>
      </c>
      <c r="BJ12" s="4">
        <v>3.2999999999999972</v>
      </c>
      <c r="BK12" s="4">
        <v>6.4000000000000057</v>
      </c>
      <c r="BL12" s="4">
        <v>9</v>
      </c>
      <c r="BM12" s="4">
        <v>11</v>
      </c>
      <c r="BN12" s="4">
        <v>11.599999999999994</v>
      </c>
      <c r="BO12" s="4">
        <v>11.5</v>
      </c>
      <c r="BP12" s="4">
        <v>12.200000000000003</v>
      </c>
      <c r="BQ12" s="4">
        <v>12.599999999999994</v>
      </c>
      <c r="BR12" s="4">
        <v>12.299999999999997</v>
      </c>
      <c r="BS12" s="4">
        <v>12.099999999999994</v>
      </c>
      <c r="BT12" s="4">
        <v>12.200000000000003</v>
      </c>
      <c r="BU12" s="4">
        <v>14.099999999999994</v>
      </c>
      <c r="BV12" s="4">
        <v>5.0999999999999943</v>
      </c>
      <c r="BW12" s="4">
        <v>3.9000000000000057</v>
      </c>
      <c r="BX12" s="4">
        <v>3.4000000000000057</v>
      </c>
      <c r="BY12" s="4">
        <v>4.2999999999999972</v>
      </c>
      <c r="BZ12" s="4">
        <v>5.2999999999999972</v>
      </c>
      <c r="CA12" s="4">
        <v>5.5</v>
      </c>
      <c r="CB12" s="4">
        <v>4.2999999999999972</v>
      </c>
      <c r="CC12" s="4">
        <v>4.9000000000000057</v>
      </c>
      <c r="CD12" s="4">
        <v>6.5999999999999943</v>
      </c>
      <c r="CE12" s="4">
        <v>7.5</v>
      </c>
      <c r="CF12" s="4">
        <v>9.0999999999999943</v>
      </c>
      <c r="CG12" s="4">
        <v>9.5999999999999943</v>
      </c>
      <c r="CH12" s="4">
        <v>0.20000000000000284</v>
      </c>
      <c r="CI12" s="4">
        <v>-0.20000000000000284</v>
      </c>
      <c r="CJ12" s="4">
        <v>0.20000000000000284</v>
      </c>
      <c r="CK12" s="4">
        <v>1.7999999999999972</v>
      </c>
      <c r="CL12" s="4">
        <v>0.90000000000000568</v>
      </c>
      <c r="CM12" s="4">
        <v>0.5</v>
      </c>
      <c r="CN12" s="4">
        <v>0.79999999999999716</v>
      </c>
      <c r="CO12" s="4">
        <v>1.0999999999999943</v>
      </c>
      <c r="CP12" s="4">
        <v>1.7999999999999972</v>
      </c>
      <c r="CQ12" s="4">
        <v>4</v>
      </c>
      <c r="CR12" s="4">
        <v>4.4000000000000057</v>
      </c>
      <c r="CS12" s="4">
        <v>4.0999999999999943</v>
      </c>
      <c r="CT12" s="4">
        <v>1.0999999999999943</v>
      </c>
      <c r="CU12" s="4">
        <v>4</v>
      </c>
      <c r="CV12" s="4">
        <v>6.2999999999999972</v>
      </c>
      <c r="CW12" s="4">
        <v>9</v>
      </c>
      <c r="CX12" s="4">
        <v>10.700000000000003</v>
      </c>
      <c r="CY12" s="4">
        <v>11.400000000000006</v>
      </c>
      <c r="CZ12" s="4">
        <v>12.599999999999994</v>
      </c>
      <c r="DA12" s="4">
        <v>13.200000000000003</v>
      </c>
      <c r="DB12" s="4">
        <v>14.599999999999994</v>
      </c>
      <c r="DC12" s="4">
        <v>15.900000000000006</v>
      </c>
      <c r="DD12" s="4">
        <v>16.200000000000003</v>
      </c>
      <c r="DE12" s="4">
        <v>15.5</v>
      </c>
      <c r="DF12" s="4">
        <v>1</v>
      </c>
      <c r="DG12" s="4">
        <v>1.2000000000000028</v>
      </c>
      <c r="DH12" s="4">
        <v>1.4000000000000057</v>
      </c>
      <c r="DI12" s="4">
        <v>1.5999999999999943</v>
      </c>
      <c r="DJ12" s="4">
        <v>1</v>
      </c>
      <c r="DK12" s="4">
        <v>1.2999999999999972</v>
      </c>
      <c r="DL12" s="4">
        <v>0</v>
      </c>
      <c r="DM12" s="4">
        <v>0.29999999999999716</v>
      </c>
      <c r="DN12" s="4">
        <v>1</v>
      </c>
      <c r="DO12" s="4">
        <v>0.90000000000000568</v>
      </c>
      <c r="DP12" s="4">
        <v>1.9000000000000057</v>
      </c>
      <c r="DQ12" s="4">
        <v>2.2999999999999972</v>
      </c>
    </row>
    <row r="13" spans="1:121" ht="32.25" customHeight="1" x14ac:dyDescent="0.3">
      <c r="A13" s="140" t="str">
        <f>IF('0'!A1=1,"Целюлозно-паперова, поліграфічна промисловість;  видавнича справа","Manufacture of pulp, paper and paper products; publishing and pinting 
")</f>
        <v>Целюлозно-паперова, поліграфічна промисловість;  видавнича справа</v>
      </c>
      <c r="B13" s="4">
        <v>0.79999999999999716</v>
      </c>
      <c r="C13" s="4">
        <v>1.7000000000000028</v>
      </c>
      <c r="D13" s="4">
        <v>3.0999999999999943</v>
      </c>
      <c r="E13" s="4">
        <v>1.9000000000000057</v>
      </c>
      <c r="F13" s="4">
        <v>3.7000000000000028</v>
      </c>
      <c r="G13" s="4">
        <v>2.2000000000000028</v>
      </c>
      <c r="H13" s="4">
        <v>1.9000000000000057</v>
      </c>
      <c r="I13" s="4">
        <v>2.9000000000000057</v>
      </c>
      <c r="J13" s="4">
        <v>2</v>
      </c>
      <c r="K13" s="4">
        <v>2.2999999999999972</v>
      </c>
      <c r="L13" s="4">
        <v>5.2000000000000028</v>
      </c>
      <c r="M13" s="4">
        <v>4.0999999999999943</v>
      </c>
      <c r="N13" s="4">
        <v>-9.9999999999994316E-2</v>
      </c>
      <c r="O13" s="4">
        <v>0.59999999999999432</v>
      </c>
      <c r="P13" s="4">
        <v>-0.79999999999999716</v>
      </c>
      <c r="Q13" s="4">
        <v>1.2000000000000028</v>
      </c>
      <c r="R13" s="4">
        <v>1.7999999999999972</v>
      </c>
      <c r="S13" s="4">
        <v>3.0999999999999943</v>
      </c>
      <c r="T13" s="4">
        <v>3.5999999999999943</v>
      </c>
      <c r="U13" s="4">
        <v>5.2000000000000028</v>
      </c>
      <c r="V13" s="4">
        <v>5</v>
      </c>
      <c r="W13" s="4">
        <v>8.2000000000000028</v>
      </c>
      <c r="X13" s="4" t="s">
        <v>33</v>
      </c>
      <c r="Y13" s="4">
        <v>9.7000000000000028</v>
      </c>
      <c r="Z13" s="4">
        <v>-0.40000000000000568</v>
      </c>
      <c r="AA13" s="4">
        <v>0.79999999999999716</v>
      </c>
      <c r="AB13" s="4">
        <v>1.4000000000000057</v>
      </c>
      <c r="AC13" s="4">
        <v>0.90000000000000568</v>
      </c>
      <c r="AD13" s="4">
        <v>2.7999999999999972</v>
      </c>
      <c r="AE13" s="4">
        <v>2.9000000000000057</v>
      </c>
      <c r="AF13" s="4">
        <v>3.2000000000000028</v>
      </c>
      <c r="AG13" s="4">
        <v>2.4000000000000057</v>
      </c>
      <c r="AH13" s="4">
        <v>2.5999999999999943</v>
      </c>
      <c r="AI13" s="4">
        <v>3.2000000000000028</v>
      </c>
      <c r="AJ13" s="4">
        <v>3.4000000000000057</v>
      </c>
      <c r="AK13" s="4">
        <v>3.9000000000000057</v>
      </c>
      <c r="AL13" s="4">
        <v>4</v>
      </c>
      <c r="AM13" s="4">
        <v>5.9000000000000057</v>
      </c>
      <c r="AN13" s="4">
        <v>6</v>
      </c>
      <c r="AO13" s="4">
        <v>6.4000000000000057</v>
      </c>
      <c r="AP13" s="4">
        <v>7.0999999999999943</v>
      </c>
      <c r="AQ13" s="4">
        <v>7</v>
      </c>
      <c r="AR13" s="4">
        <v>6.5999999999999943</v>
      </c>
      <c r="AS13" s="4">
        <v>6.7000000000000028</v>
      </c>
      <c r="AT13" s="4">
        <v>7.2000000000000028</v>
      </c>
      <c r="AU13" s="4">
        <v>7.2000000000000028</v>
      </c>
      <c r="AV13" s="4">
        <v>7.2000000000000028</v>
      </c>
      <c r="AW13" s="4">
        <v>7.2000000000000028</v>
      </c>
      <c r="AX13" s="4">
        <v>-0.70000000000000284</v>
      </c>
      <c r="AY13" s="4">
        <v>-0.29999999999999716</v>
      </c>
      <c r="AZ13" s="4">
        <v>-0.20000000000000284</v>
      </c>
      <c r="BA13" s="4">
        <v>0.40000000000000568</v>
      </c>
      <c r="BB13" s="4">
        <v>0.90000000000000568</v>
      </c>
      <c r="BC13" s="4">
        <v>1.2999999999999972</v>
      </c>
      <c r="BD13" s="4">
        <v>1.9000000000000057</v>
      </c>
      <c r="BE13" s="4">
        <v>2.0999999999999943</v>
      </c>
      <c r="BF13" s="4">
        <v>2.5999999999999943</v>
      </c>
      <c r="BG13" s="4">
        <v>4.2999999999999972</v>
      </c>
      <c r="BH13" s="4">
        <v>4.7000000000000028</v>
      </c>
      <c r="BI13" s="4">
        <v>5.5</v>
      </c>
      <c r="BJ13" s="4">
        <v>2.5</v>
      </c>
      <c r="BK13" s="4">
        <v>4</v>
      </c>
      <c r="BL13" s="4">
        <v>6.7999999999999972</v>
      </c>
      <c r="BM13" s="4">
        <v>10.200000000000003</v>
      </c>
      <c r="BN13" s="4">
        <v>10.5</v>
      </c>
      <c r="BO13" s="4">
        <v>11.700000000000003</v>
      </c>
      <c r="BP13" s="4">
        <v>12.299999999999997</v>
      </c>
      <c r="BQ13" s="4">
        <v>12.400000000000006</v>
      </c>
      <c r="BR13" s="4">
        <v>12.599999999999994</v>
      </c>
      <c r="BS13" s="4">
        <v>13.200000000000003</v>
      </c>
      <c r="BT13" s="4">
        <v>13.700000000000003</v>
      </c>
      <c r="BU13" s="4">
        <v>17</v>
      </c>
      <c r="BV13" s="4">
        <v>2.2999999999999972</v>
      </c>
      <c r="BW13" s="4">
        <v>3.7999999999999972</v>
      </c>
      <c r="BX13" s="4">
        <v>5.2999999999999972</v>
      </c>
      <c r="BY13" s="4">
        <v>5.2999999999999972</v>
      </c>
      <c r="BZ13" s="4">
        <v>5.0999999999999943</v>
      </c>
      <c r="CA13" s="4">
        <v>5.0999999999999943</v>
      </c>
      <c r="CB13" s="4">
        <v>5.7999999999999972</v>
      </c>
      <c r="CC13" s="4">
        <v>7.4000000000000057</v>
      </c>
      <c r="CD13" s="4">
        <v>8.5</v>
      </c>
      <c r="CE13" s="4">
        <v>9</v>
      </c>
      <c r="CF13" s="4">
        <v>10</v>
      </c>
      <c r="CG13" s="4">
        <v>11.5</v>
      </c>
      <c r="CH13" s="4">
        <v>1.5</v>
      </c>
      <c r="CI13" s="4">
        <v>2</v>
      </c>
      <c r="CJ13" s="4">
        <v>3.5999999999999943</v>
      </c>
      <c r="CK13" s="4">
        <v>4.2999999999999972</v>
      </c>
      <c r="CL13" s="4">
        <v>4.4000000000000057</v>
      </c>
      <c r="CM13" s="4">
        <v>4.7999999999999972</v>
      </c>
      <c r="CN13" s="4">
        <v>5.0999999999999943</v>
      </c>
      <c r="CO13" s="4">
        <v>6.7000000000000028</v>
      </c>
      <c r="CP13" s="4">
        <v>7.9000000000000057</v>
      </c>
      <c r="CQ13" s="4">
        <v>9.7999999999999972</v>
      </c>
      <c r="CR13" s="4">
        <v>10.200000000000003</v>
      </c>
      <c r="CS13" s="4">
        <v>10.799999999999997</v>
      </c>
      <c r="CT13" s="4">
        <v>0.79999999999999716</v>
      </c>
      <c r="CU13" s="4">
        <v>2</v>
      </c>
      <c r="CV13" s="4">
        <v>3</v>
      </c>
      <c r="CW13" s="4">
        <v>4.2999999999999972</v>
      </c>
      <c r="CX13" s="4">
        <v>5</v>
      </c>
      <c r="CY13" s="4">
        <v>5.4000000000000057</v>
      </c>
      <c r="CZ13" s="4">
        <v>6</v>
      </c>
      <c r="DA13" s="4">
        <v>6</v>
      </c>
      <c r="DB13" s="4">
        <v>6.4000000000000057</v>
      </c>
      <c r="DC13" s="4">
        <v>6.4000000000000057</v>
      </c>
      <c r="DD13" s="4">
        <v>6.5</v>
      </c>
      <c r="DE13" s="4">
        <v>6.0999999999999943</v>
      </c>
      <c r="DF13" s="4">
        <v>0.59999999999999432</v>
      </c>
      <c r="DG13" s="4">
        <v>1.2999999999999972</v>
      </c>
      <c r="DH13" s="4">
        <v>1.2999999999999972</v>
      </c>
      <c r="DI13" s="4">
        <v>1.2000000000000028</v>
      </c>
      <c r="DJ13" s="4">
        <v>2.2999999999999972</v>
      </c>
      <c r="DK13" s="4">
        <v>2.2000000000000028</v>
      </c>
      <c r="DL13" s="4">
        <v>2</v>
      </c>
      <c r="DM13" s="4">
        <v>2.0999999999999943</v>
      </c>
      <c r="DN13" s="4">
        <v>2.2000000000000028</v>
      </c>
      <c r="DO13" s="4">
        <v>2.7000000000000028</v>
      </c>
      <c r="DP13" s="4">
        <v>2.7999999999999972</v>
      </c>
      <c r="DQ13" s="4">
        <v>3</v>
      </c>
    </row>
    <row r="14" spans="1:121" ht="33" customHeight="1" x14ac:dyDescent="0.3">
      <c r="A14" s="140" t="str">
        <f>IF('0'!A1=1,"Виробництво коксу, продуктів нафтоперероблення","Manufacture of  coke,  refined petroleum products 
")</f>
        <v>Виробництво коксу, продуктів нафтоперероблення</v>
      </c>
      <c r="B14" s="4">
        <v>-0.5</v>
      </c>
      <c r="C14" s="4">
        <v>5.2000000000000028</v>
      </c>
      <c r="D14" s="4">
        <v>7.0999999999999943</v>
      </c>
      <c r="E14" s="4">
        <v>3.9000000000000057</v>
      </c>
      <c r="F14" s="4">
        <v>4.0999999999999943</v>
      </c>
      <c r="G14" s="4">
        <v>5.2999999999999972</v>
      </c>
      <c r="H14" s="4">
        <v>11.200000000000003</v>
      </c>
      <c r="I14" s="4">
        <v>13.200000000000003</v>
      </c>
      <c r="J14" s="4">
        <v>20.900000000000006</v>
      </c>
      <c r="K14" s="4">
        <v>21</v>
      </c>
      <c r="L14" s="4">
        <v>22.5</v>
      </c>
      <c r="M14" s="4">
        <v>22.900000000000006</v>
      </c>
      <c r="N14" s="4">
        <v>2.4000000000000057</v>
      </c>
      <c r="O14" s="4">
        <v>8.5</v>
      </c>
      <c r="P14" s="4">
        <v>14.400000000000006</v>
      </c>
      <c r="Q14" s="4">
        <v>32.699999999999989</v>
      </c>
      <c r="R14" s="4">
        <v>42.900000000000006</v>
      </c>
      <c r="S14" s="4">
        <v>53.5</v>
      </c>
      <c r="T14" s="4" t="s">
        <v>23</v>
      </c>
      <c r="U14" s="4">
        <v>60.900000000000006</v>
      </c>
      <c r="V14" s="4">
        <v>67.800000000000011</v>
      </c>
      <c r="W14" s="4">
        <v>72.800000000000011</v>
      </c>
      <c r="X14" s="4" t="s">
        <v>34</v>
      </c>
      <c r="Y14" s="4">
        <v>77.900000000000006</v>
      </c>
      <c r="Z14" s="4">
        <v>-6.4000000000000057</v>
      </c>
      <c r="AA14" s="4">
        <v>-5.2999999999999972</v>
      </c>
      <c r="AB14" s="4">
        <v>-1.2999999999999972</v>
      </c>
      <c r="AC14" s="4">
        <v>2.5</v>
      </c>
      <c r="AD14" s="4">
        <v>6.0999999999999943</v>
      </c>
      <c r="AE14" s="4">
        <v>2.2999999999999972</v>
      </c>
      <c r="AF14" s="4">
        <v>-1.2999999999999972</v>
      </c>
      <c r="AG14" s="4">
        <v>6.2000000000000028</v>
      </c>
      <c r="AH14" s="4">
        <v>15.200000000000003</v>
      </c>
      <c r="AI14" s="4">
        <v>12.099999999999994</v>
      </c>
      <c r="AJ14" s="4">
        <v>7.5999999999999943</v>
      </c>
      <c r="AK14" s="4">
        <v>3.2999999999999972</v>
      </c>
      <c r="AL14" s="4">
        <v>-0.29999999999999716</v>
      </c>
      <c r="AM14" s="4">
        <v>-2.2999999999999972</v>
      </c>
      <c r="AN14" s="4">
        <v>-0.20000000000000284</v>
      </c>
      <c r="AO14" s="4">
        <v>3.7000000000000028</v>
      </c>
      <c r="AP14" s="4">
        <v>6.5</v>
      </c>
      <c r="AQ14" s="4">
        <v>9.0999999999999943</v>
      </c>
      <c r="AR14" s="4">
        <v>9.5</v>
      </c>
      <c r="AS14" s="4">
        <v>15.400000000000006</v>
      </c>
      <c r="AT14" s="4">
        <v>14</v>
      </c>
      <c r="AU14" s="4">
        <v>9.7000000000000028</v>
      </c>
      <c r="AV14" s="4">
        <v>12.900000000000006</v>
      </c>
      <c r="AW14" s="4">
        <v>9.4000000000000057</v>
      </c>
      <c r="AX14" s="4">
        <v>-4.5</v>
      </c>
      <c r="AY14" s="4">
        <v>-9.2000000000000028</v>
      </c>
      <c r="AZ14" s="4">
        <v>-7.2000000000000028</v>
      </c>
      <c r="BA14" s="4">
        <v>-2.5999999999999943</v>
      </c>
      <c r="BB14" s="4">
        <v>1.4000000000000057</v>
      </c>
      <c r="BC14" s="4">
        <v>5.5</v>
      </c>
      <c r="BD14" s="4">
        <v>10.400000000000006</v>
      </c>
      <c r="BE14" s="4">
        <v>12.299999999999997</v>
      </c>
      <c r="BF14" s="4">
        <v>16.700000000000003</v>
      </c>
      <c r="BG14" s="4">
        <v>25.700000000000003</v>
      </c>
      <c r="BH14" s="4">
        <v>39.400000000000006</v>
      </c>
      <c r="BI14" s="4">
        <v>50.400000000000006</v>
      </c>
      <c r="BJ14" s="4">
        <v>0.59999999999999432</v>
      </c>
      <c r="BK14" s="4">
        <v>1.0999999999999943</v>
      </c>
      <c r="BL14" s="4">
        <v>8</v>
      </c>
      <c r="BM14" s="4">
        <v>9.5999999999999943</v>
      </c>
      <c r="BN14" s="4">
        <v>16.099999999999994</v>
      </c>
      <c r="BO14" s="4">
        <v>21.400000000000006</v>
      </c>
      <c r="BP14" s="4">
        <v>40</v>
      </c>
      <c r="BQ14" s="4">
        <v>40.300000000000011</v>
      </c>
      <c r="BR14" s="4">
        <v>30.300000000000011</v>
      </c>
      <c r="BS14" s="4">
        <v>20.5</v>
      </c>
      <c r="BT14" s="4">
        <v>0.59999999999999432</v>
      </c>
      <c r="BU14" s="4">
        <v>-15.599999999999994</v>
      </c>
      <c r="BV14" s="4">
        <v>0.79999999999999716</v>
      </c>
      <c r="BW14" s="4">
        <v>0.90000000000000568</v>
      </c>
      <c r="BX14" s="4">
        <v>-7.0999999999999943</v>
      </c>
      <c r="BY14" s="4">
        <v>-3.9000000000000057</v>
      </c>
      <c r="BZ14" s="4">
        <v>-1.7999999999999972</v>
      </c>
      <c r="CA14" s="4">
        <v>10</v>
      </c>
      <c r="CB14" s="4">
        <v>11.5</v>
      </c>
      <c r="CC14" s="4">
        <v>30.5</v>
      </c>
      <c r="CD14" s="4">
        <v>41.599999999999994</v>
      </c>
      <c r="CE14" s="4">
        <v>50.5</v>
      </c>
      <c r="CF14" s="4">
        <v>49.900000000000006</v>
      </c>
      <c r="CG14" s="4">
        <v>42.900000000000006</v>
      </c>
      <c r="CH14" s="4">
        <v>2.2000000000000028</v>
      </c>
      <c r="CI14" s="4">
        <v>8.2000000000000028</v>
      </c>
      <c r="CJ14" s="4">
        <v>16</v>
      </c>
      <c r="CK14" s="4">
        <v>18.900000000000006</v>
      </c>
      <c r="CL14" s="4">
        <v>23.900000000000006</v>
      </c>
      <c r="CM14" s="4">
        <v>22.900000000000006</v>
      </c>
      <c r="CN14" s="4">
        <v>20.299999999999997</v>
      </c>
      <c r="CO14" s="4">
        <v>18.599999999999994</v>
      </c>
      <c r="CP14" s="4">
        <v>19</v>
      </c>
      <c r="CQ14" s="4">
        <v>21.5</v>
      </c>
      <c r="CR14" s="4">
        <v>22.5</v>
      </c>
      <c r="CS14" s="4">
        <v>25.099999999999994</v>
      </c>
      <c r="CT14" s="4">
        <v>2.2000000000000028</v>
      </c>
      <c r="CU14" s="4">
        <v>8.5999999999999943</v>
      </c>
      <c r="CV14" s="4">
        <v>12.599999999999994</v>
      </c>
      <c r="CW14" s="4">
        <v>19.5</v>
      </c>
      <c r="CX14" s="4">
        <v>21.200000000000003</v>
      </c>
      <c r="CY14" s="4">
        <v>23.599999999999994</v>
      </c>
      <c r="CZ14" s="4">
        <v>25</v>
      </c>
      <c r="DA14" s="4">
        <v>24</v>
      </c>
      <c r="DB14" s="4">
        <v>21.900000000000006</v>
      </c>
      <c r="DC14" s="4">
        <v>19.700000000000003</v>
      </c>
      <c r="DD14" s="4">
        <v>17.700000000000003</v>
      </c>
      <c r="DE14" s="4">
        <v>15.900000000000006</v>
      </c>
      <c r="DF14" s="4">
        <v>-0.90000000000000568</v>
      </c>
      <c r="DG14" s="4">
        <v>-0.5</v>
      </c>
      <c r="DH14" s="4">
        <v>1</v>
      </c>
      <c r="DI14" s="4">
        <v>2.5</v>
      </c>
      <c r="DJ14" s="4">
        <v>2.4000000000000057</v>
      </c>
      <c r="DK14" s="4">
        <v>-0.70000000000000284</v>
      </c>
      <c r="DL14" s="4">
        <v>-4.7000000000000028</v>
      </c>
      <c r="DM14" s="4">
        <v>-5.7000000000000028</v>
      </c>
      <c r="DN14" s="4">
        <v>-4.5999999999999943</v>
      </c>
      <c r="DO14" s="4">
        <v>-6</v>
      </c>
      <c r="DP14" s="4">
        <v>-6.5999999999999943</v>
      </c>
      <c r="DQ14" s="4">
        <v>-7.2999999999999972</v>
      </c>
    </row>
    <row r="15" spans="1:121" ht="20.25" customHeight="1" x14ac:dyDescent="0.3">
      <c r="A15" s="140" t="str">
        <f>IF('0'!A1=1,"Хімічна та нафтохімічна промисловість","Chemical and petrochemical industry  
")</f>
        <v>Хімічна та нафтохімічна промисловість</v>
      </c>
      <c r="B15" s="4">
        <v>0.20000000000000284</v>
      </c>
      <c r="C15" s="4">
        <v>1.0999999999999943</v>
      </c>
      <c r="D15" s="4">
        <v>4</v>
      </c>
      <c r="E15" s="4">
        <v>6</v>
      </c>
      <c r="F15" s="4">
        <v>5.7000000000000028</v>
      </c>
      <c r="G15" s="4">
        <v>3.7999999999999972</v>
      </c>
      <c r="H15" s="4">
        <v>4.2000000000000028</v>
      </c>
      <c r="I15" s="4">
        <v>4.9000000000000057</v>
      </c>
      <c r="J15" s="4">
        <v>5.7999999999999972</v>
      </c>
      <c r="K15" s="4">
        <v>7.7000000000000028</v>
      </c>
      <c r="L15" s="4">
        <v>9.2000000000000028</v>
      </c>
      <c r="M15" s="4">
        <v>11.599999999999994</v>
      </c>
      <c r="N15" s="4">
        <v>2.5</v>
      </c>
      <c r="O15" s="4">
        <v>3.7999999999999972</v>
      </c>
      <c r="P15" s="4">
        <v>5</v>
      </c>
      <c r="Q15" s="4">
        <v>2.9000000000000057</v>
      </c>
      <c r="R15" s="4">
        <v>3.2000000000000028</v>
      </c>
      <c r="S15" s="4">
        <v>5.4000000000000057</v>
      </c>
      <c r="T15" s="4">
        <v>7.0999999999999943</v>
      </c>
      <c r="U15" s="4">
        <v>9</v>
      </c>
      <c r="V15" s="4">
        <v>11</v>
      </c>
      <c r="W15" s="4">
        <v>11.099999999999994</v>
      </c>
      <c r="X15" s="4">
        <v>15.400000000000006</v>
      </c>
      <c r="Y15" s="4">
        <v>16</v>
      </c>
      <c r="Z15" s="4">
        <v>0.90000000000000568</v>
      </c>
      <c r="AA15" s="4">
        <v>-0.29999999999999716</v>
      </c>
      <c r="AB15" s="4">
        <v>1.7000000000000028</v>
      </c>
      <c r="AC15" s="4">
        <v>2.7000000000000028</v>
      </c>
      <c r="AD15" s="4">
        <v>4.5</v>
      </c>
      <c r="AE15" s="4">
        <v>4.7999999999999972</v>
      </c>
      <c r="AF15" s="4">
        <v>3.5999999999999943</v>
      </c>
      <c r="AG15" s="4">
        <v>4.0999999999999943</v>
      </c>
      <c r="AH15" s="4">
        <v>4.0999999999999943</v>
      </c>
      <c r="AI15" s="4">
        <v>7.4000000000000057</v>
      </c>
      <c r="AJ15" s="4">
        <v>8.2999999999999972</v>
      </c>
      <c r="AK15" s="4">
        <v>9.7000000000000028</v>
      </c>
      <c r="AL15" s="4">
        <v>2</v>
      </c>
      <c r="AM15" s="4">
        <v>2.7999999999999972</v>
      </c>
      <c r="AN15" s="4">
        <v>3.7999999999999972</v>
      </c>
      <c r="AO15" s="4">
        <v>4.5</v>
      </c>
      <c r="AP15" s="4">
        <v>5.2000000000000028</v>
      </c>
      <c r="AQ15" s="4">
        <v>4.5999999999999943</v>
      </c>
      <c r="AR15" s="4">
        <v>4.2999999999999972</v>
      </c>
      <c r="AS15" s="4">
        <v>5.4000000000000057</v>
      </c>
      <c r="AT15" s="4">
        <v>7.0999999999999943</v>
      </c>
      <c r="AU15" s="4">
        <v>7.7999999999999972</v>
      </c>
      <c r="AV15" s="4">
        <v>9</v>
      </c>
      <c r="AW15" s="4">
        <v>10.200000000000003</v>
      </c>
      <c r="AX15" s="4">
        <v>4</v>
      </c>
      <c r="AY15" s="4">
        <v>5.2000000000000028</v>
      </c>
      <c r="AZ15" s="4">
        <v>6.7999999999999972</v>
      </c>
      <c r="BA15" s="4">
        <v>7.2999999999999972</v>
      </c>
      <c r="BB15" s="4">
        <v>8.2000000000000028</v>
      </c>
      <c r="BC15" s="4">
        <v>7.2999999999999972</v>
      </c>
      <c r="BD15" s="4">
        <v>7.0999999999999943</v>
      </c>
      <c r="BE15" s="4">
        <v>7.7999999999999972</v>
      </c>
      <c r="BF15" s="4">
        <v>8.7999999999999972</v>
      </c>
      <c r="BG15" s="4">
        <v>10.799999999999997</v>
      </c>
      <c r="BH15" s="4">
        <v>13.299999999999997</v>
      </c>
      <c r="BI15" s="4">
        <v>17.299999999999997</v>
      </c>
      <c r="BJ15" s="4">
        <v>6.5</v>
      </c>
      <c r="BK15" s="4">
        <v>10.700000000000003</v>
      </c>
      <c r="BL15" s="4">
        <v>14.900000000000006</v>
      </c>
      <c r="BM15" s="4">
        <v>17.700000000000003</v>
      </c>
      <c r="BN15" s="4">
        <v>23.799999999999997</v>
      </c>
      <c r="BO15" s="4">
        <v>26.400000000000006</v>
      </c>
      <c r="BP15" s="4">
        <v>30.300000000000011</v>
      </c>
      <c r="BQ15" s="4">
        <v>44.199999999999989</v>
      </c>
      <c r="BR15" s="4">
        <v>46.099999999999994</v>
      </c>
      <c r="BS15" s="4">
        <v>36.900000000000006</v>
      </c>
      <c r="BT15" s="4">
        <v>26.599999999999994</v>
      </c>
      <c r="BU15" s="4">
        <v>25.200000000000003</v>
      </c>
      <c r="BV15" s="4">
        <v>5.4000000000000057</v>
      </c>
      <c r="BW15" s="4">
        <v>8.4000000000000057</v>
      </c>
      <c r="BX15" s="4">
        <v>14.599999999999994</v>
      </c>
      <c r="BY15" s="4">
        <v>14.799999999999997</v>
      </c>
      <c r="BZ15" s="4">
        <v>11.799999999999997</v>
      </c>
      <c r="CA15" s="4">
        <v>10.900000000000006</v>
      </c>
      <c r="CB15" s="4">
        <v>12.099999999999994</v>
      </c>
      <c r="CC15" s="4">
        <v>13.799999999999997</v>
      </c>
      <c r="CD15" s="4">
        <v>16.900000000000006</v>
      </c>
      <c r="CE15" s="4">
        <v>17.799999999999997</v>
      </c>
      <c r="CF15" s="4">
        <v>19.400000000000006</v>
      </c>
      <c r="CG15" s="4">
        <v>21.799999999999997</v>
      </c>
      <c r="CH15" s="4">
        <v>0.40000000000000568</v>
      </c>
      <c r="CI15" s="4">
        <v>2.4000000000000057</v>
      </c>
      <c r="CJ15" s="4">
        <v>4.7999999999999972</v>
      </c>
      <c r="CK15" s="4">
        <v>3.9000000000000057</v>
      </c>
      <c r="CL15" s="4">
        <v>2</v>
      </c>
      <c r="CM15" s="4">
        <v>1.5</v>
      </c>
      <c r="CN15" s="4">
        <v>1.7999999999999972</v>
      </c>
      <c r="CO15" s="4">
        <v>3.4000000000000057</v>
      </c>
      <c r="CP15" s="4">
        <v>4</v>
      </c>
      <c r="CQ15" s="4">
        <v>7.5999999999999943</v>
      </c>
      <c r="CR15" s="4">
        <v>11</v>
      </c>
      <c r="CS15" s="4">
        <v>13.700000000000003</v>
      </c>
      <c r="CT15" s="4">
        <v>2.0999999999999943</v>
      </c>
      <c r="CU15" s="4">
        <v>4.4000000000000057</v>
      </c>
      <c r="CV15" s="4">
        <v>6.2000000000000028</v>
      </c>
      <c r="CW15" s="4">
        <v>7.5</v>
      </c>
      <c r="CX15" s="4">
        <v>9.2000000000000028</v>
      </c>
      <c r="CY15" s="4">
        <v>12.400000000000006</v>
      </c>
      <c r="CZ15" s="4">
        <v>15.5</v>
      </c>
      <c r="DA15" s="4">
        <v>16.299999999999997</v>
      </c>
      <c r="DB15" s="4">
        <v>16.599999999999994</v>
      </c>
      <c r="DC15" s="4">
        <v>16.599999999999994</v>
      </c>
      <c r="DD15" s="4">
        <v>17.099999999999994</v>
      </c>
      <c r="DE15" s="4">
        <v>15.599999999999994</v>
      </c>
      <c r="DF15" s="4">
        <v>-1.5</v>
      </c>
      <c r="DG15" s="4">
        <v>-1.5</v>
      </c>
      <c r="DH15" s="4">
        <v>0.59999999999999432</v>
      </c>
      <c r="DI15" s="4">
        <v>1.0999999999999943</v>
      </c>
      <c r="DJ15" s="4">
        <v>4.5</v>
      </c>
      <c r="DK15" s="4">
        <v>4.4000000000000057</v>
      </c>
      <c r="DL15" s="4">
        <v>2.2000000000000028</v>
      </c>
      <c r="DM15" s="4">
        <v>2.0999999999999943</v>
      </c>
      <c r="DN15" s="4">
        <v>3</v>
      </c>
      <c r="DO15" s="4">
        <v>4.0999999999999943</v>
      </c>
      <c r="DP15" s="4">
        <v>3.7999999999999972</v>
      </c>
      <c r="DQ15" s="4">
        <v>3.7000000000000028</v>
      </c>
    </row>
    <row r="16" spans="1:121" ht="17.25" customHeight="1" x14ac:dyDescent="0.3">
      <c r="A16" s="140" t="str">
        <f>IF('0'!A1=1,"хімічне виробництво ","of chemicals 
")</f>
        <v xml:space="preserve">хімічне виробництво </v>
      </c>
      <c r="B16" s="4">
        <v>0.59999999999999432</v>
      </c>
      <c r="C16" s="4">
        <v>1.0999999999999943</v>
      </c>
      <c r="D16" s="4">
        <v>4.2000000000000028</v>
      </c>
      <c r="E16" s="4">
        <v>6.7999999999999972</v>
      </c>
      <c r="F16" s="4">
        <v>6.4000000000000057</v>
      </c>
      <c r="G16" s="4">
        <v>4.2000000000000028</v>
      </c>
      <c r="H16" s="4">
        <v>4.7999999999999972</v>
      </c>
      <c r="I16" s="4">
        <v>5.5</v>
      </c>
      <c r="J16" s="4">
        <v>6.2999999999999972</v>
      </c>
      <c r="K16" s="4">
        <v>8.4000000000000057</v>
      </c>
      <c r="L16" s="4">
        <v>10.200000000000003</v>
      </c>
      <c r="M16" s="4">
        <v>13.200000000000003</v>
      </c>
      <c r="N16" s="4">
        <v>2.9000000000000057</v>
      </c>
      <c r="O16" s="4">
        <v>4.2000000000000028</v>
      </c>
      <c r="P16" s="4">
        <v>4.7999999999999972</v>
      </c>
      <c r="Q16" s="4">
        <v>2.2000000000000028</v>
      </c>
      <c r="R16" s="4">
        <v>2.0999999999999943</v>
      </c>
      <c r="S16" s="4">
        <v>5.2000000000000028</v>
      </c>
      <c r="T16" s="4">
        <v>7.4000000000000057</v>
      </c>
      <c r="U16" s="4">
        <v>9.2999999999999972</v>
      </c>
      <c r="V16" s="4">
        <v>10.599999999999994</v>
      </c>
      <c r="W16" s="4">
        <v>10.599999999999994</v>
      </c>
      <c r="X16" s="4">
        <v>14.599999999999994</v>
      </c>
      <c r="Y16" s="4">
        <v>15.299999999999997</v>
      </c>
      <c r="Z16" s="4">
        <v>0.59999999999999432</v>
      </c>
      <c r="AA16" s="4">
        <v>-1.4000000000000057</v>
      </c>
      <c r="AB16" s="4">
        <v>0.59999999999999432</v>
      </c>
      <c r="AC16" s="4">
        <v>2</v>
      </c>
      <c r="AD16" s="4">
        <v>4.2999999999999972</v>
      </c>
      <c r="AE16" s="4">
        <v>4.9000000000000057</v>
      </c>
      <c r="AF16" s="4">
        <v>3.5</v>
      </c>
      <c r="AG16" s="4">
        <v>3.7999999999999972</v>
      </c>
      <c r="AH16" s="4">
        <v>3.9000000000000057</v>
      </c>
      <c r="AI16" s="4">
        <v>8</v>
      </c>
      <c r="AJ16" s="4">
        <v>9</v>
      </c>
      <c r="AK16" s="4">
        <v>10.900000000000006</v>
      </c>
      <c r="AL16" s="4">
        <v>2.7000000000000028</v>
      </c>
      <c r="AM16" s="4">
        <v>3.7999999999999972</v>
      </c>
      <c r="AN16" s="4">
        <v>4.9000000000000057</v>
      </c>
      <c r="AO16" s="4">
        <v>5.9000000000000057</v>
      </c>
      <c r="AP16" s="4">
        <v>6.5</v>
      </c>
      <c r="AQ16" s="4">
        <v>5.4000000000000057</v>
      </c>
      <c r="AR16" s="4">
        <v>4.5999999999999943</v>
      </c>
      <c r="AS16" s="4">
        <v>4.7999999999999972</v>
      </c>
      <c r="AT16" s="4">
        <v>6.4000000000000057</v>
      </c>
      <c r="AU16" s="4">
        <v>6.7999999999999972</v>
      </c>
      <c r="AV16" s="4">
        <v>8</v>
      </c>
      <c r="AW16" s="4">
        <v>9.7000000000000028</v>
      </c>
      <c r="AX16" s="4">
        <v>5.4000000000000057</v>
      </c>
      <c r="AY16" s="4">
        <v>6.7999999999999972</v>
      </c>
      <c r="AZ16" s="4">
        <v>8.9000000000000057</v>
      </c>
      <c r="BA16" s="4">
        <v>9.7000000000000028</v>
      </c>
      <c r="BB16" s="4">
        <v>10.799999999999997</v>
      </c>
      <c r="BC16" s="4">
        <v>9.2000000000000028</v>
      </c>
      <c r="BD16" s="4">
        <v>8.7999999999999972</v>
      </c>
      <c r="BE16" s="4">
        <v>9.7000000000000028</v>
      </c>
      <c r="BF16" s="4">
        <v>10.700000000000003</v>
      </c>
      <c r="BG16" s="4">
        <v>13.099999999999994</v>
      </c>
      <c r="BH16" s="4">
        <v>16.299999999999997</v>
      </c>
      <c r="BI16" s="4">
        <v>21.400000000000006</v>
      </c>
      <c r="BJ16" s="4">
        <v>8.7999999999999972</v>
      </c>
      <c r="BK16" s="4">
        <v>13.700000000000003</v>
      </c>
      <c r="BL16" s="4">
        <v>18.599999999999994</v>
      </c>
      <c r="BM16" s="4">
        <v>21.700000000000003</v>
      </c>
      <c r="BN16" s="4">
        <v>29.5</v>
      </c>
      <c r="BO16" s="4">
        <v>32.699999999999989</v>
      </c>
      <c r="BP16" s="4">
        <v>37.199999999999989</v>
      </c>
      <c r="BQ16" s="4">
        <v>55.900000000000006</v>
      </c>
      <c r="BR16" s="4">
        <v>57.599999999999994</v>
      </c>
      <c r="BS16" s="4">
        <v>44.5</v>
      </c>
      <c r="BT16" s="4">
        <v>29.599999999999994</v>
      </c>
      <c r="BU16" s="4">
        <v>25.700000000000003</v>
      </c>
      <c r="BV16" s="4">
        <v>7.2000000000000028</v>
      </c>
      <c r="BW16" s="4">
        <v>11.099999999999994</v>
      </c>
      <c r="BX16" s="4">
        <v>19.5</v>
      </c>
      <c r="BY16" s="4">
        <v>20.099999999999994</v>
      </c>
      <c r="BZ16" s="4">
        <v>16</v>
      </c>
      <c r="CA16" s="4">
        <v>15</v>
      </c>
      <c r="CB16" s="4">
        <v>16.400000000000006</v>
      </c>
      <c r="CC16" s="4">
        <v>18.299999999999997</v>
      </c>
      <c r="CD16" s="4">
        <v>21.400000000000006</v>
      </c>
      <c r="CE16" s="4">
        <v>22.099999999999994</v>
      </c>
      <c r="CF16" s="4">
        <v>24.200000000000003</v>
      </c>
      <c r="CG16" s="4">
        <v>27.599999999999994</v>
      </c>
      <c r="CH16" s="4">
        <v>0.40000000000000568</v>
      </c>
      <c r="CI16" s="4">
        <v>3.2000000000000028</v>
      </c>
      <c r="CJ16" s="4">
        <v>6.4000000000000057</v>
      </c>
      <c r="CK16" s="4">
        <v>4.7000000000000028</v>
      </c>
      <c r="CL16" s="4">
        <v>1.9000000000000057</v>
      </c>
      <c r="CM16" s="4">
        <v>0.90000000000000568</v>
      </c>
      <c r="CN16" s="4">
        <v>1.0999999999999943</v>
      </c>
      <c r="CO16" s="4">
        <v>3.0999999999999943</v>
      </c>
      <c r="CP16" s="4">
        <v>3.7000000000000028</v>
      </c>
      <c r="CQ16" s="4">
        <v>8.2000000000000028</v>
      </c>
      <c r="CR16" s="4">
        <v>12.299999999999997</v>
      </c>
      <c r="CS16" s="4">
        <v>15.700000000000003</v>
      </c>
      <c r="CT16" s="4">
        <v>2.5</v>
      </c>
      <c r="CU16" s="4">
        <v>5.2000000000000028</v>
      </c>
      <c r="CV16" s="4">
        <v>6.7000000000000028</v>
      </c>
      <c r="CW16" s="4">
        <v>8.2000000000000028</v>
      </c>
      <c r="CX16" s="4">
        <v>9.7000000000000028</v>
      </c>
      <c r="CY16" s="4">
        <v>13.599999999999994</v>
      </c>
      <c r="CZ16" s="4">
        <v>17.799999999999997</v>
      </c>
      <c r="DA16" s="4">
        <v>18.900000000000006</v>
      </c>
      <c r="DB16" s="4">
        <v>19.400000000000006</v>
      </c>
      <c r="DC16" s="4">
        <v>19.200000000000003</v>
      </c>
      <c r="DD16" s="4">
        <v>20</v>
      </c>
      <c r="DE16" s="4">
        <v>18</v>
      </c>
      <c r="DF16" s="4">
        <v>-1.9000000000000057</v>
      </c>
      <c r="DG16" s="4">
        <v>-1.9000000000000057</v>
      </c>
      <c r="DH16" s="4">
        <v>0.70000000000000284</v>
      </c>
      <c r="DI16" s="4">
        <v>1.2000000000000028</v>
      </c>
      <c r="DJ16" s="4">
        <v>5.7999999999999972</v>
      </c>
      <c r="DK16" s="4">
        <v>5.7999999999999972</v>
      </c>
      <c r="DL16" s="4">
        <v>3.2000000000000028</v>
      </c>
      <c r="DM16" s="4">
        <v>3.2000000000000028</v>
      </c>
      <c r="DN16" s="4">
        <v>4.0999999999999943</v>
      </c>
      <c r="DO16" s="4">
        <v>5.7000000000000028</v>
      </c>
      <c r="DP16" s="4">
        <v>5.5</v>
      </c>
      <c r="DQ16" s="4">
        <v>5.2000000000000028</v>
      </c>
    </row>
    <row r="17" spans="1:121" ht="35.25" customHeight="1" x14ac:dyDescent="0.3">
      <c r="A17" s="140" t="str">
        <f>IF('0'!A1=1,"виробництво гумових та пластмасових виробів ","manufacture of rubber and plastic products 
")</f>
        <v xml:space="preserve">виробництво гумових та пластмасових виробів </v>
      </c>
      <c r="B17" s="4">
        <v>-1</v>
      </c>
      <c r="C17" s="4">
        <v>1.2000000000000028</v>
      </c>
      <c r="D17" s="4">
        <v>3.2999999999999972</v>
      </c>
      <c r="E17" s="4">
        <v>3.0999999999999943</v>
      </c>
      <c r="F17" s="4">
        <v>3.2999999999999972</v>
      </c>
      <c r="G17" s="4">
        <v>2.4000000000000057</v>
      </c>
      <c r="H17" s="4">
        <v>2</v>
      </c>
      <c r="I17" s="4">
        <v>2.5999999999999943</v>
      </c>
      <c r="J17" s="4">
        <v>3.9000000000000057</v>
      </c>
      <c r="K17" s="4">
        <v>5</v>
      </c>
      <c r="L17" s="4">
        <v>5.4000000000000057</v>
      </c>
      <c r="M17" s="4">
        <v>5.9000000000000057</v>
      </c>
      <c r="N17" s="4">
        <v>1.2000000000000028</v>
      </c>
      <c r="O17" s="4">
        <v>2.5999999999999943</v>
      </c>
      <c r="P17" s="4">
        <v>5.7999999999999972</v>
      </c>
      <c r="Q17" s="4">
        <v>5.5999999999999943</v>
      </c>
      <c r="R17" s="4">
        <v>7.5</v>
      </c>
      <c r="S17" s="4">
        <v>6.7000000000000028</v>
      </c>
      <c r="T17" s="4" t="s">
        <v>24</v>
      </c>
      <c r="U17" s="4">
        <v>8.7999999999999972</v>
      </c>
      <c r="V17" s="4">
        <v>12.700000000000003</v>
      </c>
      <c r="W17" s="4">
        <v>13.400000000000006</v>
      </c>
      <c r="X17" s="4" t="s">
        <v>35</v>
      </c>
      <c r="Y17" s="4">
        <v>18.900000000000006</v>
      </c>
      <c r="Z17" s="4">
        <v>2.0999999999999943</v>
      </c>
      <c r="AA17" s="4">
        <v>3.7999999999999972</v>
      </c>
      <c r="AB17" s="4">
        <v>6</v>
      </c>
      <c r="AC17" s="4">
        <v>5.7999999999999972</v>
      </c>
      <c r="AD17" s="4">
        <v>6.0999999999999943</v>
      </c>
      <c r="AE17" s="4">
        <v>5.2999999999999972</v>
      </c>
      <c r="AF17" s="4">
        <v>5.0999999999999943</v>
      </c>
      <c r="AG17" s="4">
        <v>6.5999999999999943</v>
      </c>
      <c r="AH17" s="4">
        <v>6.2000000000000028</v>
      </c>
      <c r="AI17" s="4">
        <v>6.9000000000000057</v>
      </c>
      <c r="AJ17" s="4">
        <v>7.4000000000000057</v>
      </c>
      <c r="AK17" s="4">
        <v>7.4000000000000057</v>
      </c>
      <c r="AL17" s="4">
        <v>0</v>
      </c>
      <c r="AM17" s="4">
        <v>0</v>
      </c>
      <c r="AN17" s="4">
        <v>0.5</v>
      </c>
      <c r="AO17" s="4">
        <v>0.29999999999999716</v>
      </c>
      <c r="AP17" s="4">
        <v>1.4000000000000057</v>
      </c>
      <c r="AQ17" s="4">
        <v>2</v>
      </c>
      <c r="AR17" s="4">
        <v>3.4000000000000057</v>
      </c>
      <c r="AS17" s="4">
        <v>7.2999999999999972</v>
      </c>
      <c r="AT17" s="4">
        <v>9.2999999999999972</v>
      </c>
      <c r="AU17" s="4">
        <v>11</v>
      </c>
      <c r="AV17" s="4">
        <v>12.400000000000006</v>
      </c>
      <c r="AW17" s="4">
        <v>12</v>
      </c>
      <c r="AX17" s="4">
        <v>0.29999999999999716</v>
      </c>
      <c r="AY17" s="4">
        <v>1.2999999999999972</v>
      </c>
      <c r="AZ17" s="4">
        <v>1.4000000000000057</v>
      </c>
      <c r="BA17" s="4">
        <v>1.5</v>
      </c>
      <c r="BB17" s="4">
        <v>1.7999999999999972</v>
      </c>
      <c r="BC17" s="4">
        <v>2.5999999999999943</v>
      </c>
      <c r="BD17" s="4">
        <v>3.0999999999999943</v>
      </c>
      <c r="BE17" s="4">
        <v>3.5999999999999943</v>
      </c>
      <c r="BF17" s="4">
        <v>4.5</v>
      </c>
      <c r="BG17" s="4">
        <v>5.0999999999999943</v>
      </c>
      <c r="BH17" s="4">
        <v>6.2000000000000028</v>
      </c>
      <c r="BI17" s="4">
        <v>7</v>
      </c>
      <c r="BJ17" s="4">
        <v>0.40000000000000568</v>
      </c>
      <c r="BK17" s="4">
        <v>2.5</v>
      </c>
      <c r="BL17" s="4">
        <v>5</v>
      </c>
      <c r="BM17" s="4">
        <v>6.9000000000000057</v>
      </c>
      <c r="BN17" s="4">
        <v>8.5999999999999943</v>
      </c>
      <c r="BO17" s="4">
        <v>9.5</v>
      </c>
      <c r="BP17" s="4">
        <v>11.799999999999997</v>
      </c>
      <c r="BQ17" s="4">
        <v>13.099999999999994</v>
      </c>
      <c r="BR17" s="4">
        <v>15.200000000000003</v>
      </c>
      <c r="BS17" s="4">
        <v>16.5</v>
      </c>
      <c r="BT17" s="4">
        <v>18.799999999999997</v>
      </c>
      <c r="BU17" s="4">
        <v>24.299999999999997</v>
      </c>
      <c r="BV17" s="4">
        <v>0.70000000000000284</v>
      </c>
      <c r="BW17" s="4">
        <v>1.2999999999999972</v>
      </c>
      <c r="BX17" s="4">
        <v>1.7000000000000028</v>
      </c>
      <c r="BY17" s="4">
        <v>1</v>
      </c>
      <c r="BZ17" s="4">
        <v>0.79999999999999716</v>
      </c>
      <c r="CA17" s="4">
        <v>9.9999999999994316E-2</v>
      </c>
      <c r="CB17" s="4">
        <v>0.79999999999999716</v>
      </c>
      <c r="CC17" s="4">
        <v>2.2000000000000028</v>
      </c>
      <c r="CD17" s="4">
        <v>5.2000000000000028</v>
      </c>
      <c r="CE17" s="4">
        <v>6.7000000000000028</v>
      </c>
      <c r="CF17" s="4">
        <v>7.2999999999999972</v>
      </c>
      <c r="CG17" s="4">
        <v>7.2999999999999972</v>
      </c>
      <c r="CH17" s="4">
        <v>0.29999999999999716</v>
      </c>
      <c r="CI17" s="4">
        <v>0.20000000000000284</v>
      </c>
      <c r="CJ17" s="4">
        <v>0.40000000000000568</v>
      </c>
      <c r="CK17" s="4">
        <v>1.4000000000000057</v>
      </c>
      <c r="CL17" s="4">
        <v>2.2000000000000028</v>
      </c>
      <c r="CM17" s="4">
        <v>2.9000000000000057</v>
      </c>
      <c r="CN17" s="4">
        <v>3.5999999999999943</v>
      </c>
      <c r="CO17" s="4">
        <v>4.0999999999999943</v>
      </c>
      <c r="CP17" s="4">
        <v>4.5999999999999943</v>
      </c>
      <c r="CQ17" s="4">
        <v>6.2000000000000028</v>
      </c>
      <c r="CR17" s="4">
        <v>7.7000000000000028</v>
      </c>
      <c r="CS17" s="4">
        <v>8.2999999999999972</v>
      </c>
      <c r="CT17" s="4">
        <v>1</v>
      </c>
      <c r="CU17" s="4">
        <v>2.7000000000000028</v>
      </c>
      <c r="CV17" s="4">
        <v>5.2999999999999972</v>
      </c>
      <c r="CW17" s="4">
        <v>6</v>
      </c>
      <c r="CX17" s="4">
        <v>8.2999999999999972</v>
      </c>
      <c r="CY17" s="4">
        <v>9.4000000000000057</v>
      </c>
      <c r="CZ17" s="4">
        <v>10.099999999999994</v>
      </c>
      <c r="DA17" s="4">
        <v>10.400000000000006</v>
      </c>
      <c r="DB17" s="4">
        <v>10.5</v>
      </c>
      <c r="DC17" s="4">
        <v>10.900000000000006</v>
      </c>
      <c r="DD17" s="4">
        <v>10.5</v>
      </c>
      <c r="DE17" s="4">
        <v>10.400000000000006</v>
      </c>
      <c r="DF17" s="4">
        <v>-0.5</v>
      </c>
      <c r="DG17" s="4">
        <v>-0.59999999999999432</v>
      </c>
      <c r="DH17" s="4">
        <v>0</v>
      </c>
      <c r="DI17" s="4">
        <v>0.40000000000000568</v>
      </c>
      <c r="DJ17" s="4">
        <v>0.79999999999999716</v>
      </c>
      <c r="DK17" s="4">
        <v>0.40000000000000568</v>
      </c>
      <c r="DL17" s="4">
        <v>-0.5</v>
      </c>
      <c r="DM17" s="4">
        <v>-0.70000000000000284</v>
      </c>
      <c r="DN17" s="4">
        <v>0.20000000000000284</v>
      </c>
      <c r="DO17" s="4">
        <v>0.20000000000000284</v>
      </c>
      <c r="DP17" s="4">
        <v>-0.20000000000000284</v>
      </c>
      <c r="DQ17" s="4">
        <v>9.9999999999994316E-2</v>
      </c>
    </row>
    <row r="18" spans="1:121" ht="31.5" customHeight="1" x14ac:dyDescent="0.3">
      <c r="A18" s="140" t="str">
        <f>IF('0'!A1=1,"Виробництво інших неметалевих мінеральних виробів (будматеріалів, скловиробів)","Manufacture of other non-metallic mineral products  
(construction products, glass products) 
")</f>
        <v>Виробництво інших неметалевих мінеральних виробів (будматеріалів, скловиробів)</v>
      </c>
      <c r="B18" s="4">
        <v>-0.20000000000000284</v>
      </c>
      <c r="C18" s="4">
        <v>0.29999999999999716</v>
      </c>
      <c r="D18" s="4">
        <v>1.2000000000000028</v>
      </c>
      <c r="E18" s="4">
        <v>2</v>
      </c>
      <c r="F18" s="4">
        <v>3</v>
      </c>
      <c r="G18" s="4">
        <v>2.7000000000000028</v>
      </c>
      <c r="H18" s="4">
        <v>3.2000000000000028</v>
      </c>
      <c r="I18" s="4">
        <v>3.7999999999999972</v>
      </c>
      <c r="J18" s="4">
        <v>3.7999999999999972</v>
      </c>
      <c r="K18" s="4">
        <v>5.4000000000000057</v>
      </c>
      <c r="L18" s="4">
        <v>6.5999999999999943</v>
      </c>
      <c r="M18" s="4">
        <v>7.0999999999999943</v>
      </c>
      <c r="N18" s="4">
        <v>2.7999999999999972</v>
      </c>
      <c r="O18" s="4">
        <v>5.2999999999999972</v>
      </c>
      <c r="P18" s="4">
        <v>6.2000000000000028</v>
      </c>
      <c r="Q18" s="4">
        <v>8.5</v>
      </c>
      <c r="R18" s="4">
        <v>9.4000000000000057</v>
      </c>
      <c r="S18" s="4">
        <v>10.400000000000006</v>
      </c>
      <c r="T18" s="4" t="s">
        <v>25</v>
      </c>
      <c r="U18" s="4">
        <v>11.599999999999994</v>
      </c>
      <c r="V18" s="4">
        <v>12.799999999999997</v>
      </c>
      <c r="W18" s="4">
        <v>13.400000000000006</v>
      </c>
      <c r="X18" s="4" t="s">
        <v>36</v>
      </c>
      <c r="Y18" s="4">
        <v>14.799999999999997</v>
      </c>
      <c r="Z18" s="4">
        <v>2.5999999999999943</v>
      </c>
      <c r="AA18" s="4">
        <v>4.9000000000000057</v>
      </c>
      <c r="AB18" s="4">
        <v>8</v>
      </c>
      <c r="AC18" s="4">
        <v>10.299999999999997</v>
      </c>
      <c r="AD18" s="4">
        <v>11.299999999999997</v>
      </c>
      <c r="AE18" s="4">
        <v>12.700000000000003</v>
      </c>
      <c r="AF18" s="4">
        <v>13.900000000000006</v>
      </c>
      <c r="AG18" s="4">
        <v>14</v>
      </c>
      <c r="AH18" s="4">
        <v>14.599999999999994</v>
      </c>
      <c r="AI18" s="4">
        <v>16.700000000000003</v>
      </c>
      <c r="AJ18" s="4">
        <v>17.400000000000006</v>
      </c>
      <c r="AK18" s="4">
        <v>17.200000000000003</v>
      </c>
      <c r="AL18" s="4">
        <v>3.2999999999999972</v>
      </c>
      <c r="AM18" s="4">
        <v>7.0999999999999943</v>
      </c>
      <c r="AN18" s="4" t="s">
        <v>2</v>
      </c>
      <c r="AO18" s="4">
        <v>12.900000000000006</v>
      </c>
      <c r="AP18" s="4">
        <v>14.400000000000006</v>
      </c>
      <c r="AQ18" s="4">
        <v>16.099999999999994</v>
      </c>
      <c r="AR18" s="4">
        <v>18.299999999999997</v>
      </c>
      <c r="AS18" s="4">
        <v>18.700000000000003</v>
      </c>
      <c r="AT18" s="4">
        <v>21.099999999999994</v>
      </c>
      <c r="AU18" s="4">
        <v>24.400000000000006</v>
      </c>
      <c r="AV18" s="4">
        <v>26.299999999999997</v>
      </c>
      <c r="AW18" s="4">
        <v>27.599999999999994</v>
      </c>
      <c r="AX18" s="4">
        <v>3.9000000000000057</v>
      </c>
      <c r="AY18" s="4">
        <v>9.0999999999999943</v>
      </c>
      <c r="AZ18" s="4">
        <v>11.200000000000003</v>
      </c>
      <c r="BA18" s="4">
        <v>13.599999999999994</v>
      </c>
      <c r="BB18" s="4">
        <v>18.799999999999997</v>
      </c>
      <c r="BC18" s="4">
        <v>20.799999999999997</v>
      </c>
      <c r="BD18" s="4">
        <v>22.5</v>
      </c>
      <c r="BE18" s="4">
        <v>24.799999999999997</v>
      </c>
      <c r="BF18" s="4">
        <v>27.799999999999997</v>
      </c>
      <c r="BG18" s="4">
        <v>29.300000000000011</v>
      </c>
      <c r="BH18" s="4">
        <v>29.800000000000011</v>
      </c>
      <c r="BI18" s="4">
        <v>29.699999999999989</v>
      </c>
      <c r="BJ18" s="4">
        <v>2.5</v>
      </c>
      <c r="BK18" s="4">
        <v>5.2000000000000028</v>
      </c>
      <c r="BL18" s="4">
        <v>11.200000000000003</v>
      </c>
      <c r="BM18" s="4">
        <v>17</v>
      </c>
      <c r="BN18" s="4">
        <v>21</v>
      </c>
      <c r="BO18" s="4">
        <v>24</v>
      </c>
      <c r="BP18" s="4">
        <v>26.599999999999994</v>
      </c>
      <c r="BQ18" s="4">
        <v>28</v>
      </c>
      <c r="BR18" s="4">
        <v>28</v>
      </c>
      <c r="BS18" s="4">
        <v>26.599999999999994</v>
      </c>
      <c r="BT18" s="4">
        <v>26.599999999999994</v>
      </c>
      <c r="BU18" s="4">
        <v>25.099999999999994</v>
      </c>
      <c r="BV18" s="4">
        <v>-9.9999999999994316E-2</v>
      </c>
      <c r="BW18" s="4">
        <v>0.79999999999999716</v>
      </c>
      <c r="BX18" s="4">
        <v>2.2000000000000028</v>
      </c>
      <c r="BY18" s="4">
        <v>3</v>
      </c>
      <c r="BZ18" s="4">
        <v>4.2000000000000028</v>
      </c>
      <c r="CA18" s="4">
        <v>4.0999999999999943</v>
      </c>
      <c r="CB18" s="4">
        <v>4.7999999999999972</v>
      </c>
      <c r="CC18" s="4">
        <v>4.4000000000000057</v>
      </c>
      <c r="CD18" s="4">
        <v>4.5999999999999943</v>
      </c>
      <c r="CE18" s="4">
        <v>4.9000000000000057</v>
      </c>
      <c r="CF18" s="4">
        <v>4.5</v>
      </c>
      <c r="CG18" s="4">
        <v>4.2000000000000028</v>
      </c>
      <c r="CH18" s="4">
        <v>0</v>
      </c>
      <c r="CI18" s="4">
        <v>0.59999999999999432</v>
      </c>
      <c r="CJ18" s="4">
        <v>0.79999999999999716</v>
      </c>
      <c r="CK18" s="4">
        <v>1.0999999999999943</v>
      </c>
      <c r="CL18" s="4">
        <v>2.2999999999999972</v>
      </c>
      <c r="CM18" s="4">
        <v>2.9000000000000057</v>
      </c>
      <c r="CN18" s="4">
        <v>2.7999999999999972</v>
      </c>
      <c r="CO18" s="4">
        <v>3</v>
      </c>
      <c r="CP18" s="4">
        <v>3.9000000000000057</v>
      </c>
      <c r="CQ18" s="4">
        <v>5.4000000000000057</v>
      </c>
      <c r="CR18" s="4">
        <v>6.5</v>
      </c>
      <c r="CS18" s="4">
        <v>6.5999999999999943</v>
      </c>
      <c r="CT18" s="4">
        <v>1.0999999999999943</v>
      </c>
      <c r="CU18" s="4">
        <v>1.9000000000000057</v>
      </c>
      <c r="CV18" s="4">
        <v>4.7999999999999972</v>
      </c>
      <c r="CW18" s="4">
        <v>7</v>
      </c>
      <c r="CX18" s="4">
        <v>8.2999999999999972</v>
      </c>
      <c r="CY18" s="4">
        <v>8.9000000000000057</v>
      </c>
      <c r="CZ18" s="4">
        <v>10.799999999999997</v>
      </c>
      <c r="DA18" s="4">
        <v>11.700000000000003</v>
      </c>
      <c r="DB18" s="4">
        <v>13.299999999999997</v>
      </c>
      <c r="DC18" s="4">
        <v>13.799999999999997</v>
      </c>
      <c r="DD18" s="4">
        <v>14.400000000000006</v>
      </c>
      <c r="DE18" s="4">
        <v>14.5</v>
      </c>
      <c r="DF18" s="4">
        <v>0.5</v>
      </c>
      <c r="DG18" s="4">
        <v>1.5999999999999943</v>
      </c>
      <c r="DH18" s="4">
        <v>3.9000000000000057</v>
      </c>
      <c r="DI18" s="4">
        <v>6.2000000000000028</v>
      </c>
      <c r="DJ18" s="4">
        <v>6.7000000000000028</v>
      </c>
      <c r="DK18" s="4">
        <v>7.0999999999999943</v>
      </c>
      <c r="DL18" s="4">
        <v>6.7999999999999972</v>
      </c>
      <c r="DM18" s="4">
        <v>6.9000000000000057</v>
      </c>
      <c r="DN18" s="4">
        <v>7.4000000000000057</v>
      </c>
      <c r="DO18" s="4">
        <v>7.7999999999999972</v>
      </c>
      <c r="DP18" s="4">
        <v>7.9000000000000057</v>
      </c>
      <c r="DQ18" s="4">
        <v>7.5999999999999943</v>
      </c>
    </row>
    <row r="19" spans="1:121" ht="16.5" customHeight="1" x14ac:dyDescent="0.3">
      <c r="A19" s="140" t="str">
        <f>IF('0'!A1=1,"Металургія та оброблення металу","Manufacture of basic metals and fabricated metal products  
")</f>
        <v>Металургія та оброблення металу</v>
      </c>
      <c r="B19" s="4">
        <v>0.5</v>
      </c>
      <c r="C19" s="4">
        <v>0.59999999999999432</v>
      </c>
      <c r="D19" s="4">
        <v>3.7999999999999972</v>
      </c>
      <c r="E19" s="4">
        <v>6.9000000000000057</v>
      </c>
      <c r="F19" s="4">
        <v>6.7999999999999972</v>
      </c>
      <c r="G19" s="4">
        <v>5.9000000000000057</v>
      </c>
      <c r="H19" s="4">
        <v>6.5</v>
      </c>
      <c r="I19" s="4">
        <v>8.5999999999999943</v>
      </c>
      <c r="J19" s="4">
        <v>8.2999999999999972</v>
      </c>
      <c r="K19" s="4">
        <v>9.2999999999999972</v>
      </c>
      <c r="L19" s="4">
        <v>12.5</v>
      </c>
      <c r="M19" s="4">
        <v>13.5</v>
      </c>
      <c r="N19" s="4">
        <v>3.0999999999999943</v>
      </c>
      <c r="O19" s="4">
        <v>9.7999999999999972</v>
      </c>
      <c r="P19" s="4">
        <v>14.700000000000003</v>
      </c>
      <c r="Q19" s="4">
        <v>19.400000000000006</v>
      </c>
      <c r="R19" s="4">
        <v>23.200000000000003</v>
      </c>
      <c r="S19" s="4">
        <v>22.099999999999994</v>
      </c>
      <c r="T19" s="4">
        <v>22.799999999999997</v>
      </c>
      <c r="U19" s="4">
        <v>26.5</v>
      </c>
      <c r="V19" s="4">
        <v>30</v>
      </c>
      <c r="W19" s="4">
        <v>33.099999999999994</v>
      </c>
      <c r="X19" s="4">
        <v>35.5</v>
      </c>
      <c r="Y19" s="4">
        <v>37.099999999999994</v>
      </c>
      <c r="Z19" s="4">
        <v>1</v>
      </c>
      <c r="AA19" s="4">
        <v>6.7999999999999972</v>
      </c>
      <c r="AB19" s="4">
        <v>8.4000000000000057</v>
      </c>
      <c r="AC19" s="4">
        <v>11.299999999999997</v>
      </c>
      <c r="AD19" s="4">
        <v>11.299999999999997</v>
      </c>
      <c r="AE19" s="4">
        <v>9</v>
      </c>
      <c r="AF19" s="4">
        <v>3.9000000000000057</v>
      </c>
      <c r="AG19" s="4">
        <v>3.2000000000000028</v>
      </c>
      <c r="AH19" s="4">
        <v>3.5999999999999943</v>
      </c>
      <c r="AI19" s="4">
        <v>4.7000000000000028</v>
      </c>
      <c r="AJ19" s="4">
        <v>4.7000000000000028</v>
      </c>
      <c r="AK19" s="4">
        <v>6.9000000000000057</v>
      </c>
      <c r="AL19" s="4">
        <v>-0.5</v>
      </c>
      <c r="AM19" s="4">
        <v>9.9999999999994316E-2</v>
      </c>
      <c r="AN19" s="4">
        <v>0.5</v>
      </c>
      <c r="AO19" s="4">
        <v>3</v>
      </c>
      <c r="AP19" s="4">
        <v>4.0999999999999943</v>
      </c>
      <c r="AQ19" s="4">
        <v>5.5999999999999943</v>
      </c>
      <c r="AR19" s="4">
        <v>8.7999999999999972</v>
      </c>
      <c r="AS19" s="4">
        <v>10</v>
      </c>
      <c r="AT19" s="4">
        <v>11.099999999999994</v>
      </c>
      <c r="AU19" s="4">
        <v>17.299999999999997</v>
      </c>
      <c r="AV19" s="4">
        <v>17.700000000000003</v>
      </c>
      <c r="AW19" s="4">
        <v>18.099999999999994</v>
      </c>
      <c r="AX19" s="4">
        <v>1.4000000000000057</v>
      </c>
      <c r="AY19" s="4">
        <v>3.2000000000000028</v>
      </c>
      <c r="AZ19" s="4">
        <v>5.2999999999999972</v>
      </c>
      <c r="BA19" s="4">
        <v>9.2999999999999972</v>
      </c>
      <c r="BB19" s="4">
        <v>12.900000000000006</v>
      </c>
      <c r="BC19" s="4">
        <v>14.099999999999994</v>
      </c>
      <c r="BD19" s="4">
        <v>17.5</v>
      </c>
      <c r="BE19" s="4">
        <v>19.099999999999994</v>
      </c>
      <c r="BF19" s="4">
        <v>19.5</v>
      </c>
      <c r="BG19" s="4">
        <v>20.5</v>
      </c>
      <c r="BH19" s="4">
        <v>21.5</v>
      </c>
      <c r="BI19" s="4">
        <v>22.200000000000003</v>
      </c>
      <c r="BJ19" s="4">
        <v>4.7999999999999972</v>
      </c>
      <c r="BK19" s="4">
        <v>11</v>
      </c>
      <c r="BL19" s="4">
        <v>18.299999999999997</v>
      </c>
      <c r="BM19" s="4">
        <v>36.400000000000006</v>
      </c>
      <c r="BN19" s="4">
        <v>46.800000000000011</v>
      </c>
      <c r="BO19" s="4">
        <v>56.5</v>
      </c>
      <c r="BP19" s="4">
        <v>65.900000000000006</v>
      </c>
      <c r="BQ19" s="4">
        <v>68.099999999999994</v>
      </c>
      <c r="BR19" s="4">
        <v>58.199999999999989</v>
      </c>
      <c r="BS19" s="4">
        <v>42.5</v>
      </c>
      <c r="BT19" s="4">
        <v>23</v>
      </c>
      <c r="BU19" s="4">
        <v>19.200000000000003</v>
      </c>
      <c r="BV19" s="4">
        <v>0.40000000000000568</v>
      </c>
      <c r="BW19" s="4">
        <v>4.7999999999999972</v>
      </c>
      <c r="BX19" s="4">
        <v>3.2000000000000028</v>
      </c>
      <c r="BY19" s="4">
        <v>3.4000000000000057</v>
      </c>
      <c r="BZ19" s="4">
        <v>2.5999999999999943</v>
      </c>
      <c r="CA19" s="4">
        <v>2.5</v>
      </c>
      <c r="CB19" s="4">
        <v>3.0999999999999943</v>
      </c>
      <c r="CC19" s="4">
        <v>4.2999999999999972</v>
      </c>
      <c r="CD19" s="4">
        <v>12</v>
      </c>
      <c r="CE19" s="4">
        <v>16.900000000000006</v>
      </c>
      <c r="CF19" s="4">
        <v>17.099999999999994</v>
      </c>
      <c r="CG19" s="4">
        <v>17.200000000000003</v>
      </c>
      <c r="CH19" s="4">
        <v>9.9999999999994316E-2</v>
      </c>
      <c r="CI19" s="4">
        <v>3.5999999999999943</v>
      </c>
      <c r="CJ19" s="4">
        <v>6.2999999999999972</v>
      </c>
      <c r="CK19" s="4">
        <v>17.400000000000006</v>
      </c>
      <c r="CL19" s="4">
        <v>23.5</v>
      </c>
      <c r="CM19" s="4">
        <v>17.900000000000006</v>
      </c>
      <c r="CN19" s="4">
        <v>15.099999999999994</v>
      </c>
      <c r="CO19" s="4">
        <v>15.799999999999997</v>
      </c>
      <c r="CP19" s="4">
        <v>17.099999999999994</v>
      </c>
      <c r="CQ19" s="4">
        <v>20</v>
      </c>
      <c r="CR19" s="4">
        <v>21.400000000000006</v>
      </c>
      <c r="CS19" s="4">
        <v>22.700000000000003</v>
      </c>
      <c r="CT19" s="4">
        <v>1.7999999999999972</v>
      </c>
      <c r="CU19" s="4">
        <v>7.7000000000000028</v>
      </c>
      <c r="CV19" s="4">
        <v>10.700000000000003</v>
      </c>
      <c r="CW19" s="4">
        <v>12.5</v>
      </c>
      <c r="CX19" s="4">
        <v>13.099999999999994</v>
      </c>
      <c r="CY19" s="4">
        <v>12.599999999999994</v>
      </c>
      <c r="CZ19" s="4">
        <v>14.599999999999994</v>
      </c>
      <c r="DA19" s="4">
        <v>16.400000000000006</v>
      </c>
      <c r="DB19" s="4">
        <v>17.099999999999994</v>
      </c>
      <c r="DC19" s="4">
        <v>15.099999999999994</v>
      </c>
      <c r="DD19" s="4">
        <v>10.400000000000006</v>
      </c>
      <c r="DE19" s="4">
        <v>8.5</v>
      </c>
      <c r="DF19" s="4">
        <v>-0.5</v>
      </c>
      <c r="DG19" s="4">
        <v>-9.9999999999994316E-2</v>
      </c>
      <c r="DH19" s="4">
        <v>0.59999999999999432</v>
      </c>
      <c r="DI19" s="4">
        <v>3.4000000000000057</v>
      </c>
      <c r="DJ19" s="4">
        <v>3.7000000000000028</v>
      </c>
      <c r="DK19" s="4">
        <v>2</v>
      </c>
      <c r="DL19" s="4">
        <v>-1.5999999999999943</v>
      </c>
      <c r="DM19" s="4">
        <v>-2.7000000000000028</v>
      </c>
      <c r="DN19" s="4">
        <v>-2.5999999999999943</v>
      </c>
      <c r="DO19" s="4">
        <v>-2.7000000000000028</v>
      </c>
      <c r="DP19" s="4">
        <v>-4.7000000000000028</v>
      </c>
      <c r="DQ19" s="4">
        <v>-5.0999999999999943</v>
      </c>
    </row>
    <row r="20" spans="1:121" ht="15.75" customHeight="1" x14ac:dyDescent="0.3">
      <c r="A20" s="140" t="str">
        <f>IF('0'!A1=1,"Машинобудування","Machine-building  
")</f>
        <v>Машинобудування</v>
      </c>
      <c r="B20" s="4">
        <v>0.40000000000000568</v>
      </c>
      <c r="C20" s="4">
        <v>0.59999999999999432</v>
      </c>
      <c r="D20" s="4">
        <v>1.2999999999999972</v>
      </c>
      <c r="E20" s="4">
        <v>1.9000000000000057</v>
      </c>
      <c r="F20" s="4">
        <v>2.4000000000000057</v>
      </c>
      <c r="G20" s="4">
        <v>2.2999999999999972</v>
      </c>
      <c r="H20" s="4">
        <v>2.5999999999999943</v>
      </c>
      <c r="I20" s="4">
        <v>3</v>
      </c>
      <c r="J20" s="4">
        <v>3.0999999999999943</v>
      </c>
      <c r="K20" s="4">
        <v>3.2000000000000028</v>
      </c>
      <c r="L20" s="4">
        <v>4.4000000000000057</v>
      </c>
      <c r="M20" s="4">
        <v>5.7999999999999972</v>
      </c>
      <c r="N20" s="4">
        <v>1.2000000000000028</v>
      </c>
      <c r="O20" s="4">
        <v>2.2000000000000028</v>
      </c>
      <c r="P20" s="4">
        <v>3.9000000000000057</v>
      </c>
      <c r="Q20" s="4">
        <v>5.2999999999999972</v>
      </c>
      <c r="R20" s="4">
        <v>6.7999999999999972</v>
      </c>
      <c r="S20" s="4">
        <v>7.9000000000000057</v>
      </c>
      <c r="T20" s="4">
        <v>8.7999999999999972</v>
      </c>
      <c r="U20" s="4">
        <v>9.5</v>
      </c>
      <c r="V20" s="4">
        <v>9.7000000000000028</v>
      </c>
      <c r="W20" s="4">
        <v>10.599999999999994</v>
      </c>
      <c r="X20" s="4">
        <v>11.900000000000006</v>
      </c>
      <c r="Y20" s="4">
        <v>13.700000000000003</v>
      </c>
      <c r="Z20" s="4">
        <v>1.2999999999999972</v>
      </c>
      <c r="AA20" s="4">
        <v>2.7999999999999972</v>
      </c>
      <c r="AB20" s="4">
        <v>3.7000000000000028</v>
      </c>
      <c r="AC20" s="4">
        <v>4</v>
      </c>
      <c r="AD20" s="4">
        <v>4.7000000000000028</v>
      </c>
      <c r="AE20" s="4">
        <v>4</v>
      </c>
      <c r="AF20" s="4">
        <v>4.4000000000000057</v>
      </c>
      <c r="AG20" s="4">
        <v>4.5</v>
      </c>
      <c r="AH20" s="4">
        <v>5.2000000000000028</v>
      </c>
      <c r="AI20" s="4">
        <v>5.5</v>
      </c>
      <c r="AJ20" s="4">
        <v>5.5</v>
      </c>
      <c r="AK20" s="4">
        <v>5.5999999999999943</v>
      </c>
      <c r="AL20" s="4">
        <v>0.29999999999999716</v>
      </c>
      <c r="AM20" s="4">
        <v>1</v>
      </c>
      <c r="AN20" s="4">
        <v>1.2999999999999972</v>
      </c>
      <c r="AO20" s="4">
        <v>1.2999999999999972</v>
      </c>
      <c r="AP20" s="4">
        <v>1.7000000000000028</v>
      </c>
      <c r="AQ20" s="4">
        <v>2.5999999999999943</v>
      </c>
      <c r="AR20" s="4">
        <v>2.5</v>
      </c>
      <c r="AS20" s="4">
        <v>3.5999999999999943</v>
      </c>
      <c r="AT20" s="4">
        <v>4.2999999999999972</v>
      </c>
      <c r="AU20" s="4">
        <v>4.9000000000000057</v>
      </c>
      <c r="AV20" s="4">
        <v>5.2000000000000028</v>
      </c>
      <c r="AW20" s="4">
        <v>6</v>
      </c>
      <c r="AX20" s="4">
        <v>1.2000000000000028</v>
      </c>
      <c r="AY20" s="4">
        <v>2.2999999999999972</v>
      </c>
      <c r="AZ20" s="4">
        <v>3.2000000000000028</v>
      </c>
      <c r="BA20" s="4">
        <v>4.2000000000000028</v>
      </c>
      <c r="BB20" s="4">
        <v>4.7999999999999972</v>
      </c>
      <c r="BC20" s="4">
        <v>6.0999999999999943</v>
      </c>
      <c r="BD20" s="4">
        <v>6.9000000000000057</v>
      </c>
      <c r="BE20" s="4">
        <v>7.7999999999999972</v>
      </c>
      <c r="BF20" s="4">
        <v>8.9000000000000057</v>
      </c>
      <c r="BG20" s="4">
        <v>10.200000000000003</v>
      </c>
      <c r="BH20" s="4">
        <v>11.200000000000003</v>
      </c>
      <c r="BI20" s="4">
        <v>11.900000000000006</v>
      </c>
      <c r="BJ20" s="4">
        <v>2</v>
      </c>
      <c r="BK20" s="4">
        <v>4.7000000000000028</v>
      </c>
      <c r="BL20" s="4">
        <v>6.7000000000000028</v>
      </c>
      <c r="BM20" s="4">
        <v>9.5999999999999943</v>
      </c>
      <c r="BN20" s="4">
        <v>12.099999999999994</v>
      </c>
      <c r="BO20" s="4">
        <v>15.5</v>
      </c>
      <c r="BP20" s="4">
        <v>17.099999999999994</v>
      </c>
      <c r="BQ20" s="4">
        <v>19.900000000000006</v>
      </c>
      <c r="BR20" s="4">
        <v>20.900000000000006</v>
      </c>
      <c r="BS20" s="4">
        <v>22.400000000000006</v>
      </c>
      <c r="BT20" s="4">
        <v>19.799999999999997</v>
      </c>
      <c r="BU20" s="4">
        <v>22</v>
      </c>
      <c r="BV20" s="4">
        <v>1.7999999999999972</v>
      </c>
      <c r="BW20" s="4">
        <v>2.2000000000000028</v>
      </c>
      <c r="BX20" s="4">
        <v>3.7999999999999972</v>
      </c>
      <c r="BY20" s="4">
        <v>4</v>
      </c>
      <c r="BZ20" s="4">
        <v>3.5999999999999943</v>
      </c>
      <c r="CA20" s="4">
        <v>2.0999999999999943</v>
      </c>
      <c r="CB20" s="4">
        <v>2.0999999999999943</v>
      </c>
      <c r="CC20" s="4">
        <v>3.5999999999999943</v>
      </c>
      <c r="CD20" s="4">
        <v>5.0999999999999943</v>
      </c>
      <c r="CE20" s="4">
        <v>6.9000000000000057</v>
      </c>
      <c r="CF20" s="4">
        <v>7.5</v>
      </c>
      <c r="CG20" s="4">
        <v>7.7000000000000028</v>
      </c>
      <c r="CH20" s="4">
        <v>1.4000000000000057</v>
      </c>
      <c r="CI20" s="4">
        <v>2.2999999999999972</v>
      </c>
      <c r="CJ20" s="4">
        <v>2.7999999999999972</v>
      </c>
      <c r="CK20" s="4">
        <v>4.7000000000000028</v>
      </c>
      <c r="CL20" s="4">
        <v>6</v>
      </c>
      <c r="CM20" s="4">
        <v>7.7000000000000028</v>
      </c>
      <c r="CN20" s="4">
        <v>8.5</v>
      </c>
      <c r="CO20" s="4">
        <v>8.7000000000000028</v>
      </c>
      <c r="CP20" s="4">
        <v>9.4000000000000057</v>
      </c>
      <c r="CQ20" s="4">
        <v>10.400000000000006</v>
      </c>
      <c r="CR20" s="4">
        <v>11.5</v>
      </c>
      <c r="CS20" s="4">
        <v>12.200000000000003</v>
      </c>
      <c r="CT20" s="4">
        <v>0.70000000000000284</v>
      </c>
      <c r="CU20" s="4">
        <v>1.2000000000000028</v>
      </c>
      <c r="CV20" s="4">
        <v>2</v>
      </c>
      <c r="CW20" s="4">
        <v>5.0999999999999943</v>
      </c>
      <c r="CX20" s="4">
        <v>6.2000000000000028</v>
      </c>
      <c r="CY20" s="4">
        <v>6.7000000000000028</v>
      </c>
      <c r="CZ20" s="4">
        <v>7</v>
      </c>
      <c r="DA20" s="4">
        <v>7.5</v>
      </c>
      <c r="DB20" s="4">
        <v>7.5999999999999943</v>
      </c>
      <c r="DC20" s="4">
        <v>7.7000000000000028</v>
      </c>
      <c r="DD20" s="4">
        <v>8</v>
      </c>
      <c r="DE20" s="4">
        <v>7.7999999999999972</v>
      </c>
      <c r="DF20" s="4">
        <v>-0.40000000000000568</v>
      </c>
      <c r="DG20" s="4">
        <v>9.9999999999994316E-2</v>
      </c>
      <c r="DH20" s="4">
        <v>0.59999999999999432</v>
      </c>
      <c r="DI20" s="4">
        <v>1.2999999999999972</v>
      </c>
      <c r="DJ20" s="4">
        <v>0.90000000000000568</v>
      </c>
      <c r="DK20" s="4">
        <v>0.59999999999999432</v>
      </c>
      <c r="DL20" s="4">
        <v>-9.9999999999994316E-2</v>
      </c>
      <c r="DM20" s="4">
        <v>-9.9999999999994316E-2</v>
      </c>
      <c r="DN20" s="4">
        <v>9.9999999999994316E-2</v>
      </c>
      <c r="DO20" s="4">
        <v>0.20000000000000284</v>
      </c>
      <c r="DP20" s="4">
        <v>0.20000000000000284</v>
      </c>
      <c r="DQ20" s="4">
        <v>0.5</v>
      </c>
    </row>
    <row r="21" spans="1:121" ht="18" customHeight="1" x14ac:dyDescent="0.3">
      <c r="A21" s="140" t="str">
        <f>IF('0'!A1=1,"виробництво машин та устатковання","manufacture of machinery and equipment  
")</f>
        <v>виробництво машин та устатковання</v>
      </c>
      <c r="B21" s="4">
        <v>-9.9999999999994316E-2</v>
      </c>
      <c r="C21" s="4">
        <v>-9.9999999999994316E-2</v>
      </c>
      <c r="D21" s="4">
        <v>0.5</v>
      </c>
      <c r="E21" s="4">
        <v>1.5999999999999943</v>
      </c>
      <c r="F21" s="4">
        <v>2.2000000000000028</v>
      </c>
      <c r="G21" s="4">
        <v>1.5999999999999943</v>
      </c>
      <c r="H21" s="4">
        <v>1.7999999999999972</v>
      </c>
      <c r="I21" s="4">
        <v>2.0999999999999943</v>
      </c>
      <c r="J21" s="4">
        <v>1.7000000000000028</v>
      </c>
      <c r="K21" s="4">
        <v>1.5</v>
      </c>
      <c r="L21" s="4">
        <v>2.4000000000000057</v>
      </c>
      <c r="M21" s="4">
        <v>2.4000000000000057</v>
      </c>
      <c r="N21" s="4">
        <v>1.5999999999999943</v>
      </c>
      <c r="O21" s="4">
        <v>2.2999999999999972</v>
      </c>
      <c r="P21" s="4">
        <v>4.7999999999999972</v>
      </c>
      <c r="Q21" s="4">
        <v>4.7999999999999972</v>
      </c>
      <c r="R21" s="4">
        <v>5.4000000000000057</v>
      </c>
      <c r="S21" s="4">
        <v>7</v>
      </c>
      <c r="T21" s="4">
        <v>7.4000000000000057</v>
      </c>
      <c r="U21" s="4">
        <v>8.2000000000000028</v>
      </c>
      <c r="V21" s="4">
        <v>9.0999999999999943</v>
      </c>
      <c r="W21" s="4">
        <v>11.200000000000003</v>
      </c>
      <c r="X21" s="4">
        <v>12.5</v>
      </c>
      <c r="Y21" s="4">
        <v>13</v>
      </c>
      <c r="Z21" s="4">
        <v>2.7999999999999972</v>
      </c>
      <c r="AA21" s="4">
        <v>5.0999999999999943</v>
      </c>
      <c r="AB21" s="4">
        <v>6.9000000000000057</v>
      </c>
      <c r="AC21" s="4">
        <v>8.0999999999999943</v>
      </c>
      <c r="AD21" s="4">
        <v>8.4000000000000057</v>
      </c>
      <c r="AE21" s="4">
        <v>9.0999999999999943</v>
      </c>
      <c r="AF21" s="4">
        <v>9.2000000000000028</v>
      </c>
      <c r="AG21" s="4">
        <v>9.9000000000000057</v>
      </c>
      <c r="AH21" s="4">
        <v>10.799999999999997</v>
      </c>
      <c r="AI21" s="4">
        <v>10.799999999999997</v>
      </c>
      <c r="AJ21" s="4">
        <v>11.900000000000006</v>
      </c>
      <c r="AK21" s="4">
        <v>11.599999999999994</v>
      </c>
      <c r="AL21" s="4">
        <v>0.40000000000000568</v>
      </c>
      <c r="AM21" s="4">
        <v>0.59999999999999432</v>
      </c>
      <c r="AN21" s="4">
        <v>0.79999999999999716</v>
      </c>
      <c r="AO21" s="4">
        <v>1.5</v>
      </c>
      <c r="AP21" s="4">
        <v>2.2000000000000028</v>
      </c>
      <c r="AQ21" s="4">
        <v>3</v>
      </c>
      <c r="AR21" s="4">
        <v>3.4000000000000057</v>
      </c>
      <c r="AS21" s="4">
        <v>4.4000000000000057</v>
      </c>
      <c r="AT21" s="4">
        <v>5.7000000000000028</v>
      </c>
      <c r="AU21" s="4">
        <v>6.2000000000000028</v>
      </c>
      <c r="AV21" s="4">
        <v>6.9000000000000057</v>
      </c>
      <c r="AW21" s="4">
        <v>7.2999999999999972</v>
      </c>
      <c r="AX21" s="4">
        <v>2</v>
      </c>
      <c r="AY21" s="4">
        <v>2.9000000000000057</v>
      </c>
      <c r="AZ21" s="4">
        <v>3.7999999999999972</v>
      </c>
      <c r="BA21" s="4">
        <v>4.0999999999999943</v>
      </c>
      <c r="BB21" s="4">
        <v>5</v>
      </c>
      <c r="BC21" s="4">
        <v>5.7000000000000028</v>
      </c>
      <c r="BD21" s="4">
        <v>6.4000000000000057</v>
      </c>
      <c r="BE21" s="4">
        <v>6.7999999999999972</v>
      </c>
      <c r="BF21" s="4">
        <v>7.2000000000000028</v>
      </c>
      <c r="BG21" s="4">
        <v>8.2999999999999972</v>
      </c>
      <c r="BH21" s="4">
        <v>8.9000000000000057</v>
      </c>
      <c r="BI21" s="4">
        <v>9.2000000000000028</v>
      </c>
      <c r="BJ21" s="4">
        <v>2.7000000000000028</v>
      </c>
      <c r="BK21" s="4">
        <v>4</v>
      </c>
      <c r="BL21" s="4">
        <v>5.0999999999999943</v>
      </c>
      <c r="BM21" s="4">
        <v>7.4000000000000057</v>
      </c>
      <c r="BN21" s="4">
        <v>9.9000000000000057</v>
      </c>
      <c r="BO21" s="4">
        <v>11.299999999999997</v>
      </c>
      <c r="BP21" s="4">
        <v>13</v>
      </c>
      <c r="BQ21" s="4">
        <v>14.900000000000006</v>
      </c>
      <c r="BR21" s="4">
        <v>16.900000000000006</v>
      </c>
      <c r="BS21" s="4">
        <v>17.700000000000003</v>
      </c>
      <c r="BT21" s="4">
        <v>19.299999999999997</v>
      </c>
      <c r="BU21" s="4">
        <v>21.099999999999994</v>
      </c>
      <c r="BV21" s="4">
        <v>2.2000000000000028</v>
      </c>
      <c r="BW21" s="4">
        <v>3.0999999999999943</v>
      </c>
      <c r="BX21" s="4">
        <v>4.4000000000000057</v>
      </c>
      <c r="BY21" s="4">
        <v>4.7000000000000028</v>
      </c>
      <c r="BZ21" s="4">
        <v>5.2000000000000028</v>
      </c>
      <c r="CA21" s="4">
        <v>5.4000000000000057</v>
      </c>
      <c r="CB21" s="4">
        <v>5.5</v>
      </c>
      <c r="CC21" s="4">
        <v>6.9000000000000057</v>
      </c>
      <c r="CD21" s="4">
        <v>7.5999999999999943</v>
      </c>
      <c r="CE21" s="4">
        <v>8.4000000000000057</v>
      </c>
      <c r="CF21" s="4">
        <v>8.7999999999999972</v>
      </c>
      <c r="CG21" s="4">
        <v>9.0999999999999943</v>
      </c>
      <c r="CH21" s="4">
        <v>1</v>
      </c>
      <c r="CI21" s="4">
        <v>1.4000000000000057</v>
      </c>
      <c r="CJ21" s="4">
        <v>1.9000000000000057</v>
      </c>
      <c r="CK21" s="4">
        <v>2.7000000000000028</v>
      </c>
      <c r="CL21" s="4">
        <v>3.0999999999999943</v>
      </c>
      <c r="CM21" s="4">
        <v>3.5999999999999943</v>
      </c>
      <c r="CN21" s="4">
        <v>4</v>
      </c>
      <c r="CO21" s="4">
        <v>4.5</v>
      </c>
      <c r="CP21" s="4">
        <v>5</v>
      </c>
      <c r="CQ21" s="4">
        <v>5.2999999999999972</v>
      </c>
      <c r="CR21" s="4">
        <v>5.5999999999999943</v>
      </c>
      <c r="CS21" s="4">
        <v>6.0999999999999943</v>
      </c>
      <c r="CT21" s="4">
        <v>0.59999999999999432</v>
      </c>
      <c r="CU21" s="4">
        <v>1.2000000000000028</v>
      </c>
      <c r="CV21" s="4">
        <v>2.0999999999999943</v>
      </c>
      <c r="CW21" s="4">
        <v>3.2999999999999972</v>
      </c>
      <c r="CX21" s="4">
        <v>4.7000000000000028</v>
      </c>
      <c r="CY21" s="4">
        <v>5</v>
      </c>
      <c r="CZ21" s="4">
        <v>5.2999999999999972</v>
      </c>
      <c r="DA21" s="4">
        <v>5.5999999999999943</v>
      </c>
      <c r="DB21" s="4">
        <v>5.7999999999999972</v>
      </c>
      <c r="DC21" s="4">
        <v>6.0999999999999943</v>
      </c>
      <c r="DD21" s="4">
        <v>6.4000000000000057</v>
      </c>
      <c r="DE21" s="4">
        <v>6.0999999999999943</v>
      </c>
      <c r="DF21" s="4">
        <v>0.29999999999999716</v>
      </c>
      <c r="DG21" s="4">
        <v>2.0999999999999943</v>
      </c>
      <c r="DH21" s="4">
        <v>2.5</v>
      </c>
      <c r="DI21" s="4">
        <v>2.7999999999999972</v>
      </c>
      <c r="DJ21" s="4">
        <v>3</v>
      </c>
      <c r="DK21" s="4">
        <v>3.2000000000000028</v>
      </c>
      <c r="DL21" s="4">
        <v>3.2999999999999972</v>
      </c>
      <c r="DM21" s="4">
        <v>3.4000000000000057</v>
      </c>
      <c r="DN21" s="4">
        <v>3.5999999999999943</v>
      </c>
      <c r="DO21" s="4">
        <v>3.7000000000000028</v>
      </c>
      <c r="DP21" s="4">
        <v>3.5999999999999943</v>
      </c>
      <c r="DQ21" s="4">
        <v>4</v>
      </c>
    </row>
    <row r="22" spans="1:121" ht="18.75" customHeight="1" x14ac:dyDescent="0.3">
      <c r="A22" s="140" t="str">
        <f>IF('0'!A1=1,"виробництво електричного та електронного  устатковання","manufacture of electrical and electronic equipment  
")</f>
        <v>виробництво електричного та електронного  устатковання</v>
      </c>
      <c r="B22" s="4">
        <v>1.5999999999999943</v>
      </c>
      <c r="C22" s="4">
        <v>2</v>
      </c>
      <c r="D22" s="4">
        <v>2</v>
      </c>
      <c r="E22" s="4">
        <v>2.0999999999999943</v>
      </c>
      <c r="F22" s="4">
        <v>2</v>
      </c>
      <c r="G22" s="4">
        <v>1.5</v>
      </c>
      <c r="H22" s="4">
        <v>1.5999999999999943</v>
      </c>
      <c r="I22" s="4">
        <v>1.5</v>
      </c>
      <c r="J22" s="4">
        <v>2.5</v>
      </c>
      <c r="K22" s="4">
        <v>2.9000000000000057</v>
      </c>
      <c r="L22" s="4">
        <v>4.4000000000000057</v>
      </c>
      <c r="M22" s="4">
        <v>6.2000000000000028</v>
      </c>
      <c r="N22" s="4">
        <v>1.5999999999999943</v>
      </c>
      <c r="O22" s="4">
        <v>2.4000000000000057</v>
      </c>
      <c r="P22" s="4" t="s">
        <v>9</v>
      </c>
      <c r="Q22" s="4">
        <v>4</v>
      </c>
      <c r="R22" s="4">
        <v>4.5999999999999943</v>
      </c>
      <c r="S22" s="4">
        <v>5.2000000000000028</v>
      </c>
      <c r="T22" s="4" t="s">
        <v>26</v>
      </c>
      <c r="U22" s="4">
        <v>5.5</v>
      </c>
      <c r="V22" s="4">
        <v>5.7000000000000028</v>
      </c>
      <c r="W22" s="4">
        <v>5.5</v>
      </c>
      <c r="X22" s="4" t="s">
        <v>37</v>
      </c>
      <c r="Y22" s="4">
        <v>8.7999999999999972</v>
      </c>
      <c r="Z22" s="4">
        <v>1.0999999999999943</v>
      </c>
      <c r="AA22" s="4">
        <v>2.5999999999999943</v>
      </c>
      <c r="AB22" s="4">
        <v>3.4000000000000057</v>
      </c>
      <c r="AC22" s="4">
        <v>4.5999999999999943</v>
      </c>
      <c r="AD22" s="4">
        <v>5.5</v>
      </c>
      <c r="AE22" s="4">
        <v>5.7999999999999972</v>
      </c>
      <c r="AF22" s="4">
        <v>7.7000000000000028</v>
      </c>
      <c r="AG22" s="4">
        <v>7.5</v>
      </c>
      <c r="AH22" s="4">
        <v>8.7999999999999972</v>
      </c>
      <c r="AI22" s="4">
        <v>9.9000000000000057</v>
      </c>
      <c r="AJ22" s="4">
        <v>10</v>
      </c>
      <c r="AK22" s="4">
        <v>11.400000000000006</v>
      </c>
      <c r="AL22" s="4">
        <v>0.29999999999999716</v>
      </c>
      <c r="AM22" s="4">
        <v>0.79999999999999716</v>
      </c>
      <c r="AN22" s="4" t="s">
        <v>3</v>
      </c>
      <c r="AO22" s="4">
        <v>1.7000000000000028</v>
      </c>
      <c r="AP22" s="4">
        <v>2</v>
      </c>
      <c r="AQ22" s="4">
        <v>3.7999999999999972</v>
      </c>
      <c r="AR22" s="4">
        <v>4.2000000000000028</v>
      </c>
      <c r="AS22" s="4">
        <v>4.7999999999999972</v>
      </c>
      <c r="AT22" s="4">
        <v>5.5</v>
      </c>
      <c r="AU22" s="4">
        <v>6.2000000000000028</v>
      </c>
      <c r="AV22" s="4">
        <v>6.4000000000000057</v>
      </c>
      <c r="AW22" s="4">
        <v>7</v>
      </c>
      <c r="AX22" s="4">
        <v>1.0999999999999943</v>
      </c>
      <c r="AY22" s="4">
        <v>1.7999999999999972</v>
      </c>
      <c r="AZ22" s="4">
        <v>1.7000000000000028</v>
      </c>
      <c r="BA22" s="4">
        <v>3.2999999999999972</v>
      </c>
      <c r="BB22" s="4">
        <v>3.7999999999999972</v>
      </c>
      <c r="BC22" s="4">
        <v>4.0999999999999943</v>
      </c>
      <c r="BD22" s="4">
        <v>4.2999999999999972</v>
      </c>
      <c r="BE22" s="4">
        <v>5.9000000000000057</v>
      </c>
      <c r="BF22" s="4">
        <v>6.5</v>
      </c>
      <c r="BG22" s="4">
        <v>7.0999999999999943</v>
      </c>
      <c r="BH22" s="4">
        <v>8.4000000000000057</v>
      </c>
      <c r="BI22" s="4">
        <v>8.9000000000000057</v>
      </c>
      <c r="BJ22" s="4">
        <v>1.2000000000000028</v>
      </c>
      <c r="BK22" s="4">
        <v>2.2999999999999972</v>
      </c>
      <c r="BL22" s="4">
        <v>3.0999999999999943</v>
      </c>
      <c r="BM22" s="4">
        <v>5</v>
      </c>
      <c r="BN22" s="4">
        <v>6.5</v>
      </c>
      <c r="BO22" s="4">
        <v>7.2000000000000028</v>
      </c>
      <c r="BP22" s="4">
        <v>8.4000000000000057</v>
      </c>
      <c r="BQ22" s="4">
        <v>8.2999999999999972</v>
      </c>
      <c r="BR22" s="4">
        <v>9.4000000000000057</v>
      </c>
      <c r="BS22" s="4">
        <v>9.7999999999999972</v>
      </c>
      <c r="BT22" s="4">
        <v>10</v>
      </c>
      <c r="BU22" s="4">
        <v>12.599999999999994</v>
      </c>
      <c r="BV22" s="4">
        <v>3.5999999999999943</v>
      </c>
      <c r="BW22" s="4">
        <v>3.5</v>
      </c>
      <c r="BX22" s="4">
        <v>4.5</v>
      </c>
      <c r="BY22" s="4">
        <v>5.2999999999999972</v>
      </c>
      <c r="BZ22" s="4">
        <v>7.5</v>
      </c>
      <c r="CA22" s="4">
        <v>8.4000000000000057</v>
      </c>
      <c r="CB22" s="4">
        <v>8.5999999999999943</v>
      </c>
      <c r="CC22" s="4">
        <v>9.7000000000000028</v>
      </c>
      <c r="CD22" s="4">
        <v>11.5</v>
      </c>
      <c r="CE22" s="4">
        <v>13.400000000000006</v>
      </c>
      <c r="CF22" s="4">
        <v>14.200000000000003</v>
      </c>
      <c r="CG22" s="4">
        <v>14.700000000000003</v>
      </c>
      <c r="CH22" s="4">
        <v>1.2000000000000028</v>
      </c>
      <c r="CI22" s="4">
        <v>1.7999999999999972</v>
      </c>
      <c r="CJ22" s="4">
        <v>2.4000000000000057</v>
      </c>
      <c r="CK22" s="4">
        <v>3.2999999999999972</v>
      </c>
      <c r="CL22" s="4">
        <v>3.7999999999999972</v>
      </c>
      <c r="CM22" s="4">
        <v>3.5</v>
      </c>
      <c r="CN22" s="4">
        <v>3.5</v>
      </c>
      <c r="CO22" s="4">
        <v>4</v>
      </c>
      <c r="CP22" s="4">
        <v>4.7999999999999972</v>
      </c>
      <c r="CQ22" s="4">
        <v>5.2999999999999972</v>
      </c>
      <c r="CR22" s="4">
        <v>6.5</v>
      </c>
      <c r="CS22" s="4">
        <v>6.9000000000000057</v>
      </c>
      <c r="CT22" s="4">
        <v>0.59999999999999432</v>
      </c>
      <c r="CU22" s="4">
        <v>1</v>
      </c>
      <c r="CV22" s="4">
        <v>1.7999999999999972</v>
      </c>
      <c r="CW22" s="4">
        <v>3.4000000000000057</v>
      </c>
      <c r="CX22" s="4">
        <v>3.9000000000000057</v>
      </c>
      <c r="CY22" s="4">
        <v>4.4000000000000057</v>
      </c>
      <c r="CZ22" s="4">
        <v>4.4000000000000057</v>
      </c>
      <c r="DA22" s="4">
        <v>4.9000000000000057</v>
      </c>
      <c r="DB22" s="4">
        <v>4.9000000000000057</v>
      </c>
      <c r="DC22" s="4">
        <v>4.7000000000000028</v>
      </c>
      <c r="DD22" s="4">
        <v>4.5999999999999943</v>
      </c>
      <c r="DE22" s="4">
        <v>4.2999999999999972</v>
      </c>
      <c r="DF22" s="4">
        <v>-9.9999999999994316E-2</v>
      </c>
      <c r="DG22" s="4">
        <v>9.9999999999994316E-2</v>
      </c>
      <c r="DH22" s="4">
        <v>0.5</v>
      </c>
      <c r="DI22" s="4">
        <v>0.79999999999999716</v>
      </c>
      <c r="DJ22" s="4">
        <v>0.70000000000000284</v>
      </c>
      <c r="DK22" s="4">
        <v>0.59999999999999432</v>
      </c>
      <c r="DL22" s="4">
        <v>0.5</v>
      </c>
      <c r="DM22" s="4">
        <v>0.70000000000000284</v>
      </c>
      <c r="DN22" s="4">
        <v>0.70000000000000284</v>
      </c>
      <c r="DO22" s="4">
        <v>1</v>
      </c>
      <c r="DP22" s="4">
        <v>1.4000000000000057</v>
      </c>
      <c r="DQ22" s="4">
        <v>1.7000000000000028</v>
      </c>
    </row>
    <row r="23" spans="1:121" ht="21" customHeight="1" x14ac:dyDescent="0.3">
      <c r="A23" s="140" t="str">
        <f>IF('0'!A1=1,"виробництво транспортного устатковання","manufacture of transport equipment  
")</f>
        <v>виробництво транспортного устатковання</v>
      </c>
      <c r="B23" s="4">
        <v>0.29999999999999716</v>
      </c>
      <c r="C23" s="4">
        <v>0.5</v>
      </c>
      <c r="D23" s="4">
        <v>1.9000000000000057</v>
      </c>
      <c r="E23" s="4">
        <v>2.2000000000000028</v>
      </c>
      <c r="F23" s="4">
        <v>3.2999999999999972</v>
      </c>
      <c r="G23" s="4">
        <v>4.5</v>
      </c>
      <c r="H23" s="4">
        <v>5.2000000000000028</v>
      </c>
      <c r="I23" s="4">
        <v>6.2999999999999972</v>
      </c>
      <c r="J23" s="4">
        <v>6.4000000000000057</v>
      </c>
      <c r="K23" s="4">
        <v>6.5999999999999943</v>
      </c>
      <c r="L23" s="4">
        <v>8.2000000000000028</v>
      </c>
      <c r="M23" s="4">
        <v>11.400000000000006</v>
      </c>
      <c r="N23" s="4">
        <v>0.40000000000000568</v>
      </c>
      <c r="O23" s="4">
        <v>2</v>
      </c>
      <c r="P23" s="4" t="s">
        <v>9</v>
      </c>
      <c r="Q23" s="4">
        <v>6.7000000000000028</v>
      </c>
      <c r="R23" s="4">
        <v>9.7000000000000028</v>
      </c>
      <c r="S23" s="4">
        <v>10.5</v>
      </c>
      <c r="T23" s="4">
        <v>12.5</v>
      </c>
      <c r="U23" s="4">
        <v>13.400000000000006</v>
      </c>
      <c r="V23" s="4">
        <v>12.900000000000006</v>
      </c>
      <c r="W23" s="4">
        <v>13.099999999999994</v>
      </c>
      <c r="X23" s="4">
        <v>14.599999999999994</v>
      </c>
      <c r="Y23" s="4">
        <v>17.400000000000006</v>
      </c>
      <c r="Z23" s="4">
        <v>9.9999999999994316E-2</v>
      </c>
      <c r="AA23" s="4">
        <v>1.0999999999999943</v>
      </c>
      <c r="AB23" s="4">
        <v>1.2999999999999972</v>
      </c>
      <c r="AC23" s="4">
        <v>0.29999999999999716</v>
      </c>
      <c r="AD23" s="4">
        <v>1.2000000000000028</v>
      </c>
      <c r="AE23" s="4">
        <v>-1.2000000000000028</v>
      </c>
      <c r="AF23" s="4">
        <v>-1.2999999999999972</v>
      </c>
      <c r="AG23" s="4">
        <v>-1.4000000000000057</v>
      </c>
      <c r="AH23" s="4">
        <v>-1.2000000000000028</v>
      </c>
      <c r="AI23" s="4">
        <v>-1.0999999999999943</v>
      </c>
      <c r="AJ23" s="4">
        <v>-2</v>
      </c>
      <c r="AK23" s="4">
        <v>-2.2999999999999972</v>
      </c>
      <c r="AL23" s="4">
        <v>9.9999999999994316E-2</v>
      </c>
      <c r="AM23" s="4">
        <v>1.2999999999999972</v>
      </c>
      <c r="AN23" s="4">
        <v>1.4000000000000057</v>
      </c>
      <c r="AO23" s="4">
        <v>0.59999999999999432</v>
      </c>
      <c r="AP23" s="4">
        <v>0.90000000000000568</v>
      </c>
      <c r="AQ23" s="4">
        <v>1.0999999999999943</v>
      </c>
      <c r="AR23" s="4">
        <v>0.20000000000000284</v>
      </c>
      <c r="AS23" s="4">
        <v>1.9000000000000057</v>
      </c>
      <c r="AT23" s="4">
        <v>2.0999999999999943</v>
      </c>
      <c r="AU23" s="4">
        <v>2.5999999999999943</v>
      </c>
      <c r="AV23" s="4">
        <v>2.5999999999999943</v>
      </c>
      <c r="AW23" s="4">
        <v>4</v>
      </c>
      <c r="AX23" s="4">
        <v>0.70000000000000284</v>
      </c>
      <c r="AY23" s="4">
        <v>2.0999999999999943</v>
      </c>
      <c r="AZ23" s="4">
        <v>3.5</v>
      </c>
      <c r="BA23" s="4">
        <v>4.7999999999999972</v>
      </c>
      <c r="BB23" s="4">
        <v>5.0999999999999943</v>
      </c>
      <c r="BC23" s="4">
        <v>7.2999999999999972</v>
      </c>
      <c r="BD23" s="4">
        <v>8.5999999999999943</v>
      </c>
      <c r="BE23" s="4">
        <v>9.4000000000000057</v>
      </c>
      <c r="BF23" s="4">
        <v>11.400000000000006</v>
      </c>
      <c r="BG23" s="4">
        <v>13.200000000000003</v>
      </c>
      <c r="BH23" s="4">
        <v>14.299999999999997</v>
      </c>
      <c r="BI23" s="4">
        <v>15.400000000000006</v>
      </c>
      <c r="BJ23" s="4">
        <v>1.9000000000000057</v>
      </c>
      <c r="BK23" s="4">
        <v>6.2000000000000028</v>
      </c>
      <c r="BL23" s="4">
        <v>9.2999999999999972</v>
      </c>
      <c r="BM23" s="4">
        <v>13.099999999999994</v>
      </c>
      <c r="BN23" s="4">
        <v>16.200000000000003</v>
      </c>
      <c r="BO23" s="4">
        <v>22.200000000000003</v>
      </c>
      <c r="BP23" s="4">
        <v>24</v>
      </c>
      <c r="BQ23" s="4">
        <v>28.699999999999989</v>
      </c>
      <c r="BR23" s="4">
        <v>28.800000000000011</v>
      </c>
      <c r="BS23" s="4">
        <v>31.099999999999994</v>
      </c>
      <c r="BT23" s="4">
        <v>24.299999999999997</v>
      </c>
      <c r="BU23" s="4">
        <v>26.400000000000006</v>
      </c>
      <c r="BV23" s="4">
        <v>0.90000000000000568</v>
      </c>
      <c r="BW23" s="4">
        <v>1.2999999999999972</v>
      </c>
      <c r="BX23" s="4">
        <v>3.2999999999999972</v>
      </c>
      <c r="BY23" s="4">
        <v>3.2999999999999972</v>
      </c>
      <c r="BZ23" s="4">
        <v>1.2000000000000028</v>
      </c>
      <c r="CA23" s="4">
        <v>-2.0999999999999943</v>
      </c>
      <c r="CB23" s="4">
        <v>-2.2999999999999972</v>
      </c>
      <c r="CC23" s="4">
        <v>-0.5</v>
      </c>
      <c r="CD23" s="4">
        <v>1.2000000000000028</v>
      </c>
      <c r="CE23" s="4">
        <v>3.5</v>
      </c>
      <c r="CF23" s="4">
        <v>4.2000000000000028</v>
      </c>
      <c r="CG23" s="4">
        <v>4.2000000000000028</v>
      </c>
      <c r="CH23" s="4">
        <v>1.7000000000000028</v>
      </c>
      <c r="CI23" s="4">
        <v>3</v>
      </c>
      <c r="CJ23" s="4">
        <v>3.4000000000000057</v>
      </c>
      <c r="CK23" s="4">
        <v>6.2999999999999972</v>
      </c>
      <c r="CL23" s="4">
        <v>8.4000000000000057</v>
      </c>
      <c r="CM23" s="4">
        <v>11.799999999999997</v>
      </c>
      <c r="CN23" s="4">
        <v>13</v>
      </c>
      <c r="CO23" s="4">
        <v>12.900000000000006</v>
      </c>
      <c r="CP23" s="4">
        <v>13.5</v>
      </c>
      <c r="CQ23" s="4">
        <v>15.099999999999994</v>
      </c>
      <c r="CR23" s="4">
        <v>16.700000000000003</v>
      </c>
      <c r="CS23" s="4">
        <v>17.599999999999994</v>
      </c>
      <c r="CT23" s="4">
        <v>0.90000000000000568</v>
      </c>
      <c r="CU23" s="4">
        <v>1.4000000000000057</v>
      </c>
      <c r="CV23" s="4">
        <v>2.0999999999999943</v>
      </c>
      <c r="CW23" s="4">
        <v>8.4000000000000057</v>
      </c>
      <c r="CX23" s="4">
        <v>9.4000000000000057</v>
      </c>
      <c r="CY23" s="4">
        <v>10.299999999999997</v>
      </c>
      <c r="CZ23" s="4">
        <v>10.700000000000003</v>
      </c>
      <c r="DA23" s="4">
        <v>11.599999999999994</v>
      </c>
      <c r="DB23" s="4">
        <v>11.700000000000003</v>
      </c>
      <c r="DC23" s="4">
        <v>11.900000000000006</v>
      </c>
      <c r="DD23" s="4">
        <v>12.700000000000003</v>
      </c>
      <c r="DE23" s="4">
        <v>12.700000000000003</v>
      </c>
      <c r="DF23" s="4">
        <v>-1.0999999999999943</v>
      </c>
      <c r="DG23" s="4">
        <v>-1.4000000000000057</v>
      </c>
      <c r="DH23" s="4">
        <v>-0.79999999999999716</v>
      </c>
      <c r="DI23" s="4">
        <v>0.40000000000000568</v>
      </c>
      <c r="DJ23" s="4">
        <v>-0.59999999999999432</v>
      </c>
      <c r="DK23" s="4">
        <v>-1.2999999999999972</v>
      </c>
      <c r="DL23" s="4">
        <v>-3</v>
      </c>
      <c r="DM23" s="4">
        <v>-3.0999999999999943</v>
      </c>
      <c r="DN23" s="4">
        <v>-2.7999999999999972</v>
      </c>
      <c r="DO23" s="4">
        <v>-2.7999999999999972</v>
      </c>
      <c r="DP23" s="4">
        <v>-3</v>
      </c>
      <c r="DQ23" s="4">
        <v>-2.7000000000000028</v>
      </c>
    </row>
    <row r="24" spans="1:121" ht="33.75" customHeight="1" thickBot="1" x14ac:dyDescent="0.35">
      <c r="A24" s="141" t="str">
        <f>IF('0'!A1=1,"Виробництво та розподілення  електроенергії, газу та води","Electricity,  gas  and  water  supply
")</f>
        <v>Виробництво та розподілення  електроенергії, газу та води</v>
      </c>
      <c r="B24" s="9">
        <v>-0.5</v>
      </c>
      <c r="C24" s="9">
        <v>-0.20000000000000284</v>
      </c>
      <c r="D24" s="9">
        <v>1</v>
      </c>
      <c r="E24" s="9">
        <v>1.4000000000000057</v>
      </c>
      <c r="F24" s="9">
        <v>3.0999999999999943</v>
      </c>
      <c r="G24" s="9">
        <v>5</v>
      </c>
      <c r="H24" s="9">
        <v>5.7999999999999972</v>
      </c>
      <c r="I24" s="9">
        <v>5.2000000000000028</v>
      </c>
      <c r="J24" s="9">
        <v>5.4000000000000057</v>
      </c>
      <c r="K24" s="9">
        <v>3.7999999999999972</v>
      </c>
      <c r="L24" s="9">
        <v>2.7999999999999972</v>
      </c>
      <c r="M24" s="9">
        <v>1.9000000000000057</v>
      </c>
      <c r="N24" s="9">
        <v>9.9999999999994316E-2</v>
      </c>
      <c r="O24" s="9">
        <v>1.0999999999999943</v>
      </c>
      <c r="P24" s="9" t="s">
        <v>6</v>
      </c>
      <c r="Q24" s="9">
        <v>5.2999999999999972</v>
      </c>
      <c r="R24" s="9">
        <v>6.5999999999999943</v>
      </c>
      <c r="S24" s="9">
        <v>9.5</v>
      </c>
      <c r="T24" s="9">
        <v>9</v>
      </c>
      <c r="U24" s="9">
        <v>9.5</v>
      </c>
      <c r="V24" s="9">
        <v>8.7000000000000028</v>
      </c>
      <c r="W24" s="9">
        <v>10.400000000000006</v>
      </c>
      <c r="X24" s="9">
        <v>12.5</v>
      </c>
      <c r="Y24" s="9">
        <v>13</v>
      </c>
      <c r="Z24" s="9">
        <v>-3.2999999999999972</v>
      </c>
      <c r="AA24" s="9">
        <v>-4.7000000000000028</v>
      </c>
      <c r="AB24" s="9">
        <v>-4.7000000000000028</v>
      </c>
      <c r="AC24" s="9">
        <v>-3.2000000000000028</v>
      </c>
      <c r="AD24" s="9">
        <v>-1.2999999999999972</v>
      </c>
      <c r="AE24" s="9">
        <v>3.2000000000000028</v>
      </c>
      <c r="AF24" s="9">
        <v>9.2000000000000028</v>
      </c>
      <c r="AG24" s="9">
        <v>8.2999999999999972</v>
      </c>
      <c r="AH24" s="9" t="s">
        <v>5</v>
      </c>
      <c r="AI24" s="9">
        <v>10.5</v>
      </c>
      <c r="AJ24" s="9">
        <v>13.400000000000006</v>
      </c>
      <c r="AK24" s="9">
        <v>13.099999999999994</v>
      </c>
      <c r="AL24" s="9">
        <v>4.7000000000000028</v>
      </c>
      <c r="AM24" s="9">
        <v>4.4000000000000057</v>
      </c>
      <c r="AN24" s="9">
        <v>3.2999999999999972</v>
      </c>
      <c r="AO24" s="9">
        <v>3.7999999999999972</v>
      </c>
      <c r="AP24" s="9">
        <v>5.0999999999999943</v>
      </c>
      <c r="AQ24" s="9">
        <v>5</v>
      </c>
      <c r="AR24" s="9">
        <v>5.5999999999999943</v>
      </c>
      <c r="AS24" s="9">
        <v>11.5</v>
      </c>
      <c r="AT24" s="9">
        <v>18.5</v>
      </c>
      <c r="AU24" s="9">
        <v>21.799999999999997</v>
      </c>
      <c r="AV24" s="9">
        <v>22.299999999999997</v>
      </c>
      <c r="AW24" s="9">
        <v>23.400000000000006</v>
      </c>
      <c r="AX24" s="9">
        <v>9.7000000000000028</v>
      </c>
      <c r="AY24" s="9">
        <v>12.799999999999997</v>
      </c>
      <c r="AZ24" s="9">
        <v>15.700000000000003</v>
      </c>
      <c r="BA24" s="9">
        <v>16.700000000000003</v>
      </c>
      <c r="BB24" s="9">
        <v>20.599999999999994</v>
      </c>
      <c r="BC24" s="9">
        <v>20.400000000000006</v>
      </c>
      <c r="BD24" s="9">
        <v>21</v>
      </c>
      <c r="BE24" s="9">
        <v>20.5</v>
      </c>
      <c r="BF24" s="9">
        <v>17.799999999999997</v>
      </c>
      <c r="BG24" s="9">
        <v>18.400000000000006</v>
      </c>
      <c r="BH24" s="9">
        <v>10.799999999999997</v>
      </c>
      <c r="BI24" s="9">
        <v>20.900000000000006</v>
      </c>
      <c r="BJ24" s="9">
        <v>-0.29999999999999716</v>
      </c>
      <c r="BK24" s="9">
        <v>1.2999999999999972</v>
      </c>
      <c r="BL24" s="9">
        <v>16</v>
      </c>
      <c r="BM24" s="9">
        <v>16.799999999999997</v>
      </c>
      <c r="BN24" s="9">
        <v>21.700000000000003</v>
      </c>
      <c r="BO24" s="9">
        <v>32.5</v>
      </c>
      <c r="BP24" s="9">
        <v>33.300000000000011</v>
      </c>
      <c r="BQ24" s="9">
        <v>33.699999999999989</v>
      </c>
      <c r="BR24" s="9">
        <v>36.800000000000011</v>
      </c>
      <c r="BS24" s="9">
        <v>51.300000000000011</v>
      </c>
      <c r="BT24" s="9">
        <v>41.900000000000006</v>
      </c>
      <c r="BU24" s="9">
        <v>42.199999999999989</v>
      </c>
      <c r="BV24" s="9">
        <v>-5.0999999999999943</v>
      </c>
      <c r="BW24" s="9">
        <v>-4.9000000000000057</v>
      </c>
      <c r="BX24" s="9">
        <v>-0.29999999999999716</v>
      </c>
      <c r="BY24" s="9">
        <v>0.5</v>
      </c>
      <c r="BZ24" s="9">
        <v>-3.5</v>
      </c>
      <c r="CA24" s="9">
        <v>0.29999999999999716</v>
      </c>
      <c r="CB24" s="9">
        <v>2.9000000000000057</v>
      </c>
      <c r="CC24" s="9">
        <v>1.2999999999999972</v>
      </c>
      <c r="CD24" s="9">
        <v>2.4000000000000057</v>
      </c>
      <c r="CE24" s="9">
        <v>0.79999999999999716</v>
      </c>
      <c r="CF24" s="9">
        <v>0.70000000000000284</v>
      </c>
      <c r="CG24" s="9">
        <v>3.9000000000000057</v>
      </c>
      <c r="CH24" s="9">
        <v>4.4000000000000057</v>
      </c>
      <c r="CI24" s="9">
        <v>2.4000000000000057</v>
      </c>
      <c r="CJ24" s="9">
        <v>8.2000000000000028</v>
      </c>
      <c r="CK24" s="9">
        <v>8.0999999999999943</v>
      </c>
      <c r="CL24" s="9">
        <v>17.700000000000003</v>
      </c>
      <c r="CM24" s="9">
        <v>19.799999999999997</v>
      </c>
      <c r="CN24" s="9">
        <v>21.099999999999994</v>
      </c>
      <c r="CO24" s="9">
        <v>22.099999999999994</v>
      </c>
      <c r="CP24" s="9">
        <v>17.099999999999994</v>
      </c>
      <c r="CQ24" s="9">
        <v>21.900000000000006</v>
      </c>
      <c r="CR24" s="9">
        <v>13.900000000000006</v>
      </c>
      <c r="CS24" s="9">
        <v>12.5</v>
      </c>
      <c r="CT24" s="9">
        <v>0.29999999999999716</v>
      </c>
      <c r="CU24" s="9">
        <v>8</v>
      </c>
      <c r="CV24" s="9">
        <v>10.299999999999997</v>
      </c>
      <c r="CW24" s="9">
        <v>19</v>
      </c>
      <c r="CX24" s="9">
        <v>29</v>
      </c>
      <c r="CY24" s="9">
        <v>28.099999999999994</v>
      </c>
      <c r="CZ24" s="9">
        <v>23</v>
      </c>
      <c r="DA24" s="9">
        <v>22.400000000000006</v>
      </c>
      <c r="DB24" s="9">
        <v>27.400000000000006</v>
      </c>
      <c r="DC24" s="9">
        <v>19.799999999999997</v>
      </c>
      <c r="DD24" s="9">
        <v>28.199999999999989</v>
      </c>
      <c r="DE24" s="9">
        <v>21</v>
      </c>
      <c r="DF24" s="9">
        <v>0.40000000000000568</v>
      </c>
      <c r="DG24" s="9">
        <v>2</v>
      </c>
      <c r="DH24" s="9">
        <v>3.0999999999999943</v>
      </c>
      <c r="DI24" s="9">
        <v>17</v>
      </c>
      <c r="DJ24" s="9">
        <v>16.900000000000006</v>
      </c>
      <c r="DK24" s="9">
        <v>24.400000000000006</v>
      </c>
      <c r="DL24" s="9">
        <v>15.599999999999994</v>
      </c>
      <c r="DM24" s="9">
        <v>19.299999999999997</v>
      </c>
      <c r="DN24" s="9">
        <v>18.5</v>
      </c>
      <c r="DO24" s="9">
        <v>12.900000000000006</v>
      </c>
      <c r="DP24" s="9">
        <v>16.200000000000003</v>
      </c>
      <c r="DQ24" s="9">
        <v>9.0999999999999943</v>
      </c>
    </row>
    <row r="25" spans="1:121" ht="15" thickTop="1" x14ac:dyDescent="0.3"/>
    <row r="26" spans="1:121" x14ac:dyDescent="0.3">
      <c r="A26" s="10" t="str">
        <f>IF('0'!A1=1,"*Дані наведено відповідно до  Класифікації видів економічної діяльності (ДК 009:2005).","*Data are presented  according to the Classification of Economic Activities (SK 009:2005).")</f>
        <v>*Дані наведено відповідно до  Класифікації видів економічної діяльності (ДК 009:2005).</v>
      </c>
      <c r="AN26" s="1"/>
      <c r="AO26" s="1"/>
    </row>
  </sheetData>
  <sheetProtection algorithmName="SHA-512" hashValue="uQAEgPh6/AwSK6WKuMlsPxcACdbqVqEyEpCMTijIcNSaK61vMnSX8SsTl3mgrfWCM0su6h2AHtWplDabPaS2iQ==" saltValue="w7nIf0+SGApegT1frvKl8g==" spinCount="100000" sheet="1" objects="1" scenarios="1"/>
  <hyperlinks>
    <hyperlink ref="A1" location="'0'!A1" display="'0'!A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4">
    <tabColor theme="9" tint="0.39997558519241921"/>
  </sheetPr>
  <dimension ref="A1:BV34"/>
  <sheetViews>
    <sheetView showGridLines="0" zoomScaleNormal="100" workbookViewId="0">
      <pane xSplit="1" ySplit="2" topLeftCell="BF13" activePane="bottomRight" state="frozen"/>
      <selection pane="topRight" activeCell="B1" sqref="B1"/>
      <selection pane="bottomLeft" activeCell="A3" sqref="A3"/>
      <selection pane="bottomRight" activeCell="A14" sqref="A14"/>
    </sheetView>
  </sheetViews>
  <sheetFormatPr defaultRowHeight="14.4" x14ac:dyDescent="0.3"/>
  <cols>
    <col min="1" max="1" width="47.109375" customWidth="1"/>
    <col min="2" max="73" width="10.6640625" customWidth="1"/>
  </cols>
  <sheetData>
    <row r="1" spans="1:74" x14ac:dyDescent="0.3">
      <c r="A1" s="136" t="str">
        <f>IF('0'!A1=1,"до змісту","to title")</f>
        <v>до змісту</v>
      </c>
    </row>
    <row r="2" spans="1:74" ht="48" customHeight="1" x14ac:dyDescent="0.3">
      <c r="A2" s="145" t="str">
        <f>IF('0'!A1=1,"Індекси цін виробників промислової продукції за 2007-2012 роки (до відповідного періоду попереднього року,%)*","Industrial Producer Price Indices 2007-2012    (to corresponding period of the previous year, %)*")</f>
        <v>Індекси цін виробників промислової продукції за 2007-2012 роки (до відповідного періоду попереднього року,%)*</v>
      </c>
      <c r="B2" s="8">
        <v>39083</v>
      </c>
      <c r="C2" s="8">
        <v>39114</v>
      </c>
      <c r="D2" s="8">
        <v>39142</v>
      </c>
      <c r="E2" s="8">
        <v>39173</v>
      </c>
      <c r="F2" s="8">
        <v>39203</v>
      </c>
      <c r="G2" s="8">
        <v>39234</v>
      </c>
      <c r="H2" s="8">
        <v>39264</v>
      </c>
      <c r="I2" s="8">
        <v>39295</v>
      </c>
      <c r="J2" s="8">
        <v>39326</v>
      </c>
      <c r="K2" s="8">
        <v>39356</v>
      </c>
      <c r="L2" s="8">
        <v>39387</v>
      </c>
      <c r="M2" s="8">
        <v>39417</v>
      </c>
      <c r="N2" s="8">
        <v>39448</v>
      </c>
      <c r="O2" s="8">
        <v>39479</v>
      </c>
      <c r="P2" s="8">
        <v>39508</v>
      </c>
      <c r="Q2" s="8">
        <v>39539</v>
      </c>
      <c r="R2" s="8">
        <v>39569</v>
      </c>
      <c r="S2" s="8">
        <v>39600</v>
      </c>
      <c r="T2" s="8">
        <v>39630</v>
      </c>
      <c r="U2" s="8">
        <v>39661</v>
      </c>
      <c r="V2" s="8">
        <v>39692</v>
      </c>
      <c r="W2" s="8">
        <v>39722</v>
      </c>
      <c r="X2" s="8">
        <v>39753</v>
      </c>
      <c r="Y2" s="8">
        <v>39783</v>
      </c>
      <c r="Z2" s="8">
        <v>39814</v>
      </c>
      <c r="AA2" s="8">
        <v>39845</v>
      </c>
      <c r="AB2" s="8">
        <v>39873</v>
      </c>
      <c r="AC2" s="8">
        <v>39904</v>
      </c>
      <c r="AD2" s="8">
        <v>39934</v>
      </c>
      <c r="AE2" s="8">
        <v>39965</v>
      </c>
      <c r="AF2" s="8">
        <v>39995</v>
      </c>
      <c r="AG2" s="8">
        <v>40026</v>
      </c>
      <c r="AH2" s="8">
        <v>40057</v>
      </c>
      <c r="AI2" s="8">
        <v>40087</v>
      </c>
      <c r="AJ2" s="8">
        <v>40118</v>
      </c>
      <c r="AK2" s="8">
        <v>40148</v>
      </c>
      <c r="AL2" s="8">
        <v>40179</v>
      </c>
      <c r="AM2" s="8">
        <v>40210</v>
      </c>
      <c r="AN2" s="8">
        <v>40238</v>
      </c>
      <c r="AO2" s="8">
        <v>40269</v>
      </c>
      <c r="AP2" s="8">
        <v>40299</v>
      </c>
      <c r="AQ2" s="8">
        <v>40330</v>
      </c>
      <c r="AR2" s="8">
        <v>40360</v>
      </c>
      <c r="AS2" s="8">
        <v>40391</v>
      </c>
      <c r="AT2" s="8">
        <v>40422</v>
      </c>
      <c r="AU2" s="8">
        <v>40452</v>
      </c>
      <c r="AV2" s="8">
        <v>40483</v>
      </c>
      <c r="AW2" s="8">
        <v>40513</v>
      </c>
      <c r="AX2" s="8">
        <v>40544</v>
      </c>
      <c r="AY2" s="8">
        <v>40575</v>
      </c>
      <c r="AZ2" s="8">
        <v>40603</v>
      </c>
      <c r="BA2" s="8">
        <v>40634</v>
      </c>
      <c r="BB2" s="8">
        <v>40664</v>
      </c>
      <c r="BC2" s="8">
        <v>40695</v>
      </c>
      <c r="BD2" s="8">
        <v>40725</v>
      </c>
      <c r="BE2" s="8">
        <v>40756</v>
      </c>
      <c r="BF2" s="8">
        <v>40787</v>
      </c>
      <c r="BG2" s="8">
        <v>40817</v>
      </c>
      <c r="BH2" s="8">
        <v>40848</v>
      </c>
      <c r="BI2" s="8">
        <v>40878</v>
      </c>
      <c r="BJ2" s="8">
        <v>40909</v>
      </c>
      <c r="BK2" s="8">
        <v>40940</v>
      </c>
      <c r="BL2" s="8">
        <v>40969</v>
      </c>
      <c r="BM2" s="8">
        <v>41000</v>
      </c>
      <c r="BN2" s="8">
        <v>41030</v>
      </c>
      <c r="BO2" s="8">
        <v>41061</v>
      </c>
      <c r="BP2" s="8">
        <v>41091</v>
      </c>
      <c r="BQ2" s="8">
        <v>41122</v>
      </c>
      <c r="BR2" s="8">
        <v>41153</v>
      </c>
      <c r="BS2" s="8">
        <v>41183</v>
      </c>
      <c r="BT2" s="8">
        <v>41214</v>
      </c>
      <c r="BU2" s="8">
        <v>41244</v>
      </c>
    </row>
    <row r="3" spans="1:74" ht="15.6" x14ac:dyDescent="0.3">
      <c r="A3" s="147" t="str">
        <f>IF('0'!A1=1,"Промисловість","Industry")</f>
        <v>Промисловість</v>
      </c>
      <c r="B3" s="5">
        <v>15.599999999999994</v>
      </c>
      <c r="C3" s="5">
        <v>16</v>
      </c>
      <c r="D3" s="5">
        <v>16.700000000000003</v>
      </c>
      <c r="E3" s="5">
        <v>17.200000000000003</v>
      </c>
      <c r="F3" s="5">
        <v>17.799999999999997</v>
      </c>
      <c r="G3" s="5">
        <v>18.299999999999997</v>
      </c>
      <c r="H3" s="5">
        <v>18.700000000000003</v>
      </c>
      <c r="I3" s="5">
        <v>18.900000000000006</v>
      </c>
      <c r="J3" s="5">
        <v>19</v>
      </c>
      <c r="K3" s="5">
        <v>19.099999999999994</v>
      </c>
      <c r="L3" s="5">
        <v>19.200000000000003</v>
      </c>
      <c r="M3" s="5">
        <v>19.5</v>
      </c>
      <c r="N3" s="5">
        <v>23.299999999999997</v>
      </c>
      <c r="O3" s="5">
        <v>24.5</v>
      </c>
      <c r="P3" s="5">
        <v>26.900000000000006</v>
      </c>
      <c r="Q3" s="5">
        <v>29.699999999999989</v>
      </c>
      <c r="R3" s="5">
        <v>31.699999999999989</v>
      </c>
      <c r="S3" s="5">
        <v>33.800000000000011</v>
      </c>
      <c r="T3" s="5">
        <v>35.699999999999989</v>
      </c>
      <c r="U3" s="5">
        <v>37.099999999999994</v>
      </c>
      <c r="V3" s="5">
        <v>37.800000000000011</v>
      </c>
      <c r="W3" s="5">
        <v>37.800000000000011</v>
      </c>
      <c r="X3" s="5">
        <v>36.800000000000011</v>
      </c>
      <c r="Y3" s="5">
        <v>35.5</v>
      </c>
      <c r="Z3" s="5">
        <v>20.400000000000006</v>
      </c>
      <c r="AA3" s="5">
        <v>19.700000000000003</v>
      </c>
      <c r="AB3" s="5">
        <v>17.299999999999997</v>
      </c>
      <c r="AC3" s="5">
        <v>14.299999999999997</v>
      </c>
      <c r="AD3" s="5">
        <v>11.599999999999994</v>
      </c>
      <c r="AE3" s="5">
        <v>9.2000000000000028</v>
      </c>
      <c r="AF3" s="5">
        <v>7.2000000000000028</v>
      </c>
      <c r="AG3" s="5">
        <v>5.5999999999999943</v>
      </c>
      <c r="AH3" s="5">
        <v>5.0999999999999943</v>
      </c>
      <c r="AI3" s="5">
        <v>5.0999999999999943</v>
      </c>
      <c r="AJ3" s="5">
        <v>5.7999999999999972</v>
      </c>
      <c r="AK3" s="5">
        <v>6.5</v>
      </c>
      <c r="AL3" s="5">
        <v>16.299999999999997</v>
      </c>
      <c r="AM3" s="5">
        <v>16.299999999999997</v>
      </c>
      <c r="AN3" s="5">
        <v>17.099999999999994</v>
      </c>
      <c r="AO3" s="5">
        <v>18.299999999999997</v>
      </c>
      <c r="AP3" s="5">
        <v>20.200000000000003</v>
      </c>
      <c r="AQ3" s="5">
        <v>21.099999999999994</v>
      </c>
      <c r="AR3" s="5">
        <v>21.599999999999994</v>
      </c>
      <c r="AS3" s="5">
        <v>21.799999999999997</v>
      </c>
      <c r="AT3" s="5">
        <v>21.5</v>
      </c>
      <c r="AU3" s="5">
        <v>21.299999999999997</v>
      </c>
      <c r="AV3" s="5">
        <v>21.099999999999994</v>
      </c>
      <c r="AW3" s="5">
        <v>20.900000000000006</v>
      </c>
      <c r="AX3" s="5">
        <v>18</v>
      </c>
      <c r="AY3" s="5">
        <v>19.700000000000003</v>
      </c>
      <c r="AZ3" s="5">
        <v>19.900000000000006</v>
      </c>
      <c r="BA3" s="5">
        <v>20.099999999999994</v>
      </c>
      <c r="BB3" s="5">
        <v>19.799999999999997</v>
      </c>
      <c r="BC3" s="5">
        <v>19.900000000000006</v>
      </c>
      <c r="BD3" s="5">
        <v>19.900000000000006</v>
      </c>
      <c r="BE3" s="5">
        <v>19.900000000000006</v>
      </c>
      <c r="BF3" s="5">
        <v>20.099999999999994</v>
      </c>
      <c r="BG3" s="5">
        <v>19.700000000000003</v>
      </c>
      <c r="BH3" s="5">
        <v>19.5</v>
      </c>
      <c r="BI3" s="5">
        <v>19</v>
      </c>
      <c r="BJ3" s="5">
        <v>11.799999999999997</v>
      </c>
      <c r="BK3" s="5">
        <v>9.5999999999999943</v>
      </c>
      <c r="BL3" s="5">
        <v>8.5999999999999943</v>
      </c>
      <c r="BM3" s="5">
        <v>8.0999999999999943</v>
      </c>
      <c r="BN3" s="5">
        <v>7.2999999999999972</v>
      </c>
      <c r="BO3" s="5">
        <v>6.7999999999999972</v>
      </c>
      <c r="BP3" s="5">
        <v>6</v>
      </c>
      <c r="BQ3" s="5">
        <v>5.4000000000000057</v>
      </c>
      <c r="BR3" s="5">
        <v>4.7999999999999972</v>
      </c>
      <c r="BS3" s="5">
        <v>4.4000000000000057</v>
      </c>
      <c r="BT3" s="5">
        <v>4</v>
      </c>
      <c r="BU3" s="5">
        <v>3.7000000000000028</v>
      </c>
    </row>
    <row r="4" spans="1:74" ht="15.6" x14ac:dyDescent="0.3">
      <c r="A4" s="148" t="str">
        <f>IF('0'!A1=1,"Добувна промисловість","Mining and quarrying")</f>
        <v>Добувна промисловість</v>
      </c>
      <c r="B4" s="4">
        <v>20.400000000000006</v>
      </c>
      <c r="C4" s="4">
        <v>20.900000000000006</v>
      </c>
      <c r="D4" s="4">
        <v>21.5</v>
      </c>
      <c r="E4" s="4">
        <v>22.400000000000006</v>
      </c>
      <c r="F4" s="4">
        <v>23.599999999999994</v>
      </c>
      <c r="G4" s="4">
        <v>24.599999999999994</v>
      </c>
      <c r="H4" s="4">
        <v>24.900000000000006</v>
      </c>
      <c r="I4" s="4">
        <v>25.700000000000003</v>
      </c>
      <c r="J4" s="4">
        <v>26.200000000000003</v>
      </c>
      <c r="K4" s="4">
        <v>26.200000000000003</v>
      </c>
      <c r="L4" s="4">
        <v>26.400000000000006</v>
      </c>
      <c r="M4" s="4">
        <v>26.5</v>
      </c>
      <c r="N4" s="4">
        <v>29.300000000000011</v>
      </c>
      <c r="O4" s="4">
        <v>31.699999999999989</v>
      </c>
      <c r="P4" s="4">
        <v>34.099999999999994</v>
      </c>
      <c r="Q4" s="4">
        <v>42</v>
      </c>
      <c r="R4" s="4">
        <v>45.699999999999989</v>
      </c>
      <c r="S4" s="4">
        <v>48.5</v>
      </c>
      <c r="T4" s="4">
        <v>50.699999999999989</v>
      </c>
      <c r="U4" s="4">
        <v>53.199999999999989</v>
      </c>
      <c r="V4" s="4">
        <v>54</v>
      </c>
      <c r="W4" s="4">
        <v>53.699999999999989</v>
      </c>
      <c r="X4" s="4">
        <v>51.199999999999989</v>
      </c>
      <c r="Y4" s="4">
        <v>48.5</v>
      </c>
      <c r="Z4" s="4">
        <v>20.099999999999994</v>
      </c>
      <c r="AA4" s="4">
        <v>17.200000000000003</v>
      </c>
      <c r="AB4" s="4">
        <v>14.299999999999997</v>
      </c>
      <c r="AC4" s="4">
        <v>5.5999999999999943</v>
      </c>
      <c r="AD4" s="4">
        <v>0.70000000000000284</v>
      </c>
      <c r="AE4" s="4">
        <v>-2.7000000000000028</v>
      </c>
      <c r="AF4" s="4">
        <v>-5.5</v>
      </c>
      <c r="AG4" s="4">
        <v>-8.0999999999999943</v>
      </c>
      <c r="AH4" s="4">
        <v>-8.7000000000000028</v>
      </c>
      <c r="AI4" s="4">
        <v>-8.5</v>
      </c>
      <c r="AJ4" s="4">
        <v>-7.2999999999999972</v>
      </c>
      <c r="AK4" s="4">
        <v>-5.9000000000000057</v>
      </c>
      <c r="AL4" s="4">
        <v>12.200000000000003</v>
      </c>
      <c r="AM4" s="4">
        <v>15.5</v>
      </c>
      <c r="AN4" s="4">
        <v>18.900000000000006</v>
      </c>
      <c r="AO4" s="4">
        <v>23.400000000000006</v>
      </c>
      <c r="AP4" s="4">
        <v>30.199999999999989</v>
      </c>
      <c r="AQ4" s="4">
        <v>34.599999999999994</v>
      </c>
      <c r="AR4" s="4">
        <v>37.900000000000006</v>
      </c>
      <c r="AS4" s="4">
        <v>40</v>
      </c>
      <c r="AT4" s="4">
        <v>40.599999999999994</v>
      </c>
      <c r="AU4" s="4">
        <v>40.599999999999994</v>
      </c>
      <c r="AV4" s="4">
        <v>40.800000000000011</v>
      </c>
      <c r="AW4" s="4">
        <v>41.099999999999994</v>
      </c>
      <c r="AX4" s="4">
        <v>46.800000000000011</v>
      </c>
      <c r="AY4" s="4">
        <v>50.900000000000006</v>
      </c>
      <c r="AZ4" s="4">
        <v>50</v>
      </c>
      <c r="BA4" s="4">
        <v>48.199999999999989</v>
      </c>
      <c r="BB4" s="4">
        <v>43.099999999999994</v>
      </c>
      <c r="BC4" s="4">
        <v>40.199999999999989</v>
      </c>
      <c r="BD4" s="4">
        <v>38.5</v>
      </c>
      <c r="BE4" s="4">
        <v>36.900000000000006</v>
      </c>
      <c r="BF4" s="4">
        <v>35.800000000000011</v>
      </c>
      <c r="BG4" s="4">
        <v>35</v>
      </c>
      <c r="BH4" s="4">
        <v>34.300000000000011</v>
      </c>
      <c r="BI4" s="4">
        <v>33.400000000000006</v>
      </c>
      <c r="BJ4" s="4">
        <v>15.5</v>
      </c>
      <c r="BK4" s="4">
        <v>10.599999999999994</v>
      </c>
      <c r="BL4" s="4">
        <v>9.2999999999999972</v>
      </c>
      <c r="BM4" s="4">
        <v>8.0999999999999943</v>
      </c>
      <c r="BN4" s="4">
        <v>6.9000000000000057</v>
      </c>
      <c r="BO4" s="4">
        <v>5.5999999999999943</v>
      </c>
      <c r="BP4" s="4">
        <v>4.5</v>
      </c>
      <c r="BQ4" s="4">
        <v>3.5999999999999943</v>
      </c>
      <c r="BR4" s="4">
        <v>2.7999999999999972</v>
      </c>
      <c r="BS4" s="4">
        <v>1.5</v>
      </c>
      <c r="BT4" s="4">
        <v>0.29999999999999716</v>
      </c>
      <c r="BU4" s="4">
        <v>-0.70000000000000284</v>
      </c>
    </row>
    <row r="5" spans="1:74" ht="28.5" customHeight="1" x14ac:dyDescent="0.3">
      <c r="A5" s="148" t="str">
        <f>IF('0'!A1=1,"Добування паливно-енергетичних корисних копалин","Mining and quarrying of energy producing materials")</f>
        <v>Добування паливно-енергетичних корисних копалин</v>
      </c>
      <c r="B5" s="4">
        <v>14</v>
      </c>
      <c r="C5" s="4">
        <v>13.900000000000006</v>
      </c>
      <c r="D5" s="4">
        <v>14.799999999999997</v>
      </c>
      <c r="E5" s="4">
        <v>13.900000000000006</v>
      </c>
      <c r="F5" s="4">
        <v>13.900000000000006</v>
      </c>
      <c r="G5" s="4">
        <v>14.200000000000003</v>
      </c>
      <c r="H5" s="4">
        <v>14.599999999999994</v>
      </c>
      <c r="I5" s="4">
        <v>15.099999999999994</v>
      </c>
      <c r="J5" s="4">
        <v>15.5</v>
      </c>
      <c r="K5" s="4">
        <v>16.099999999999994</v>
      </c>
      <c r="L5" s="4">
        <v>17</v>
      </c>
      <c r="M5" s="4">
        <v>18</v>
      </c>
      <c r="N5" s="4">
        <v>30.199999999999989</v>
      </c>
      <c r="O5" s="4">
        <v>33.199999999999989</v>
      </c>
      <c r="P5" s="4">
        <v>36.699999999999989</v>
      </c>
      <c r="Q5" s="4">
        <v>38.699999999999989</v>
      </c>
      <c r="R5" s="4">
        <v>39.300000000000011</v>
      </c>
      <c r="S5" s="4">
        <v>40.300000000000011</v>
      </c>
      <c r="T5" s="4">
        <v>41.699999999999989</v>
      </c>
      <c r="U5" s="4">
        <v>45.099999999999994</v>
      </c>
      <c r="V5" s="4">
        <v>45.699999999999989</v>
      </c>
      <c r="W5" s="4">
        <v>44.300000000000011</v>
      </c>
      <c r="X5" s="4">
        <v>41.099999999999994</v>
      </c>
      <c r="Y5" s="4">
        <v>37.900000000000006</v>
      </c>
      <c r="Z5" s="4">
        <v>9.5</v>
      </c>
      <c r="AA5" s="4">
        <v>5.9000000000000057</v>
      </c>
      <c r="AB5" s="4">
        <v>1.7000000000000028</v>
      </c>
      <c r="AC5" s="4">
        <v>-1.0999999999999943</v>
      </c>
      <c r="AD5" s="4">
        <v>-2.7000000000000028</v>
      </c>
      <c r="AE5" s="4">
        <v>-4.5</v>
      </c>
      <c r="AF5" s="4">
        <v>-7.0999999999999943</v>
      </c>
      <c r="AG5" s="4">
        <v>-10.400000000000006</v>
      </c>
      <c r="AH5" s="4">
        <v>-11.099999999999994</v>
      </c>
      <c r="AI5" s="4">
        <v>-10.5</v>
      </c>
      <c r="AJ5" s="4">
        <v>-9.2000000000000028</v>
      </c>
      <c r="AK5" s="4">
        <v>-7.7000000000000028</v>
      </c>
      <c r="AL5" s="4">
        <v>8.7000000000000028</v>
      </c>
      <c r="AM5" s="4">
        <v>14</v>
      </c>
      <c r="AN5" s="4">
        <v>19.900000000000006</v>
      </c>
      <c r="AO5" s="4">
        <v>25.299999999999997</v>
      </c>
      <c r="AP5" s="4">
        <v>29.199999999999989</v>
      </c>
      <c r="AQ5" s="4">
        <v>31.699999999999989</v>
      </c>
      <c r="AR5" s="4">
        <v>33.900000000000006</v>
      </c>
      <c r="AS5" s="4">
        <v>36.099999999999994</v>
      </c>
      <c r="AT5" s="4">
        <v>36.599999999999994</v>
      </c>
      <c r="AU5" s="4">
        <v>36.699999999999989</v>
      </c>
      <c r="AV5" s="4">
        <v>36.800000000000011</v>
      </c>
      <c r="AW5" s="4">
        <v>37</v>
      </c>
      <c r="AX5" s="4">
        <v>42.199999999999989</v>
      </c>
      <c r="AY5" s="4">
        <v>37.800000000000011</v>
      </c>
      <c r="AZ5" s="4">
        <v>33.900000000000006</v>
      </c>
      <c r="BA5" s="4">
        <v>30</v>
      </c>
      <c r="BB5" s="4">
        <v>27.200000000000003</v>
      </c>
      <c r="BC5" s="4">
        <v>25.799999999999997</v>
      </c>
      <c r="BD5" s="4">
        <v>25.299999999999997</v>
      </c>
      <c r="BE5" s="4">
        <v>24</v>
      </c>
      <c r="BF5" s="4">
        <v>23.200000000000003</v>
      </c>
      <c r="BG5" s="4">
        <v>22.599999999999994</v>
      </c>
      <c r="BH5" s="4">
        <v>22.200000000000003</v>
      </c>
      <c r="BI5" s="4">
        <v>21.599999999999994</v>
      </c>
      <c r="BJ5" s="4">
        <v>17.200000000000003</v>
      </c>
      <c r="BK5" s="4">
        <v>18.799999999999997</v>
      </c>
      <c r="BL5" s="4">
        <v>19.599999999999994</v>
      </c>
      <c r="BM5" s="4">
        <v>20.400000000000006</v>
      </c>
      <c r="BN5" s="4">
        <v>20.099999999999994</v>
      </c>
      <c r="BO5" s="4">
        <v>18.799999999999997</v>
      </c>
      <c r="BP5" s="4">
        <v>17.400000000000006</v>
      </c>
      <c r="BQ5" s="4">
        <v>16.299999999999997</v>
      </c>
      <c r="BR5" s="4">
        <v>15.299999999999997</v>
      </c>
      <c r="BS5" s="4">
        <v>14.400000000000006</v>
      </c>
      <c r="BT5" s="4">
        <v>13.599999999999994</v>
      </c>
      <c r="BU5" s="4">
        <v>12.799999999999997</v>
      </c>
    </row>
    <row r="6" spans="1:74" ht="31.2" x14ac:dyDescent="0.3">
      <c r="A6" s="148" t="str">
        <f>IF('0'!A1=1,"Добування корисних копалин, крім паливно-енергетичних","Mining and quarrying, except of energy producing materials")</f>
        <v>Добування корисних копалин, крім паливно-енергетичних</v>
      </c>
      <c r="B6" s="4">
        <v>29.400000000000006</v>
      </c>
      <c r="C6" s="4">
        <v>30.599999999999994</v>
      </c>
      <c r="D6" s="4">
        <v>30.900000000000006</v>
      </c>
      <c r="E6" s="4">
        <v>34.300000000000011</v>
      </c>
      <c r="F6" s="4">
        <v>37.400000000000006</v>
      </c>
      <c r="G6" s="4">
        <v>39.5</v>
      </c>
      <c r="H6" s="4">
        <v>39.800000000000011</v>
      </c>
      <c r="I6" s="4">
        <v>40.900000000000006</v>
      </c>
      <c r="J6" s="4">
        <v>41.699999999999989</v>
      </c>
      <c r="K6" s="4">
        <v>40.599999999999994</v>
      </c>
      <c r="L6" s="4">
        <v>39.599999999999994</v>
      </c>
      <c r="M6" s="4">
        <v>38.300000000000011</v>
      </c>
      <c r="N6" s="4">
        <v>29</v>
      </c>
      <c r="O6" s="4">
        <v>30.800000000000011</v>
      </c>
      <c r="P6" s="4">
        <v>31.699999999999989</v>
      </c>
      <c r="Q6" s="4">
        <v>47</v>
      </c>
      <c r="R6" s="4">
        <v>54.900000000000006</v>
      </c>
      <c r="S6" s="4">
        <v>59.699999999999989</v>
      </c>
      <c r="T6" s="4">
        <v>63.099999999999994</v>
      </c>
      <c r="U6" s="4">
        <v>64.400000000000006</v>
      </c>
      <c r="V6" s="4">
        <v>65.5</v>
      </c>
      <c r="W6" s="4">
        <v>66.599999999999994</v>
      </c>
      <c r="X6" s="4">
        <v>65.099999999999994</v>
      </c>
      <c r="Y6" s="4">
        <v>63</v>
      </c>
      <c r="Z6" s="4">
        <v>34.199999999999989</v>
      </c>
      <c r="AA6" s="4">
        <v>32.199999999999989</v>
      </c>
      <c r="AB6" s="4">
        <v>31.400000000000006</v>
      </c>
      <c r="AC6" s="4">
        <v>13.799999999999997</v>
      </c>
      <c r="AD6" s="4">
        <v>4.9000000000000057</v>
      </c>
      <c r="AE6" s="4">
        <v>-0.29999999999999716</v>
      </c>
      <c r="AF6" s="4">
        <v>-3.5999999999999943</v>
      </c>
      <c r="AG6" s="4">
        <v>-5.2999999999999972</v>
      </c>
      <c r="AH6" s="4">
        <v>-6</v>
      </c>
      <c r="AI6" s="4">
        <v>-6.2000000000000028</v>
      </c>
      <c r="AJ6" s="4">
        <v>-5.2000000000000028</v>
      </c>
      <c r="AK6" s="4">
        <v>-3.9000000000000057</v>
      </c>
      <c r="AL6" s="4">
        <v>15.099999999999994</v>
      </c>
      <c r="AM6" s="4">
        <v>16.400000000000006</v>
      </c>
      <c r="AN6" s="4">
        <v>17.5</v>
      </c>
      <c r="AO6" s="4">
        <v>21.099999999999994</v>
      </c>
      <c r="AP6" s="4">
        <v>30.5</v>
      </c>
      <c r="AQ6" s="4">
        <v>36.900000000000006</v>
      </c>
      <c r="AR6" s="4">
        <v>41.099999999999994</v>
      </c>
      <c r="AS6" s="4">
        <v>43.300000000000011</v>
      </c>
      <c r="AT6" s="4">
        <v>43.699999999999989</v>
      </c>
      <c r="AU6" s="4">
        <v>43.699999999999989</v>
      </c>
      <c r="AV6" s="4">
        <v>43.900000000000006</v>
      </c>
      <c r="AW6" s="4">
        <v>44.400000000000006</v>
      </c>
      <c r="AX6" s="4">
        <v>51.199999999999989</v>
      </c>
      <c r="AY6" s="4">
        <v>65</v>
      </c>
      <c r="AZ6" s="4">
        <v>67.699999999999989</v>
      </c>
      <c r="BA6" s="4">
        <v>68.599999999999994</v>
      </c>
      <c r="BB6" s="4">
        <v>60.599999999999994</v>
      </c>
      <c r="BC6" s="4">
        <v>55.800000000000011</v>
      </c>
      <c r="BD6" s="4">
        <v>52.900000000000006</v>
      </c>
      <c r="BE6" s="4">
        <v>50.800000000000011</v>
      </c>
      <c r="BF6" s="4">
        <v>49.5</v>
      </c>
      <c r="BG6" s="4">
        <v>48.300000000000011</v>
      </c>
      <c r="BH6" s="4">
        <v>47.300000000000011</v>
      </c>
      <c r="BI6" s="4">
        <v>46</v>
      </c>
      <c r="BJ6" s="4">
        <v>14.599999999999994</v>
      </c>
      <c r="BK6" s="4">
        <v>3.4000000000000057</v>
      </c>
      <c r="BL6" s="4">
        <v>0.5</v>
      </c>
      <c r="BM6" s="4">
        <v>-2.4000000000000057</v>
      </c>
      <c r="BN6" s="4">
        <v>-4.2999999999999972</v>
      </c>
      <c r="BO6" s="4">
        <v>-5.5999999999999943</v>
      </c>
      <c r="BP6" s="4">
        <v>-6.4000000000000057</v>
      </c>
      <c r="BQ6" s="4">
        <v>-7.2000000000000028</v>
      </c>
      <c r="BR6" s="4">
        <v>-7.7999999999999972</v>
      </c>
      <c r="BS6" s="4">
        <v>-9.2999999999999972</v>
      </c>
      <c r="BT6" s="4">
        <v>-10.799999999999997</v>
      </c>
      <c r="BU6" s="4">
        <v>-12</v>
      </c>
    </row>
    <row r="7" spans="1:74" ht="15.6" x14ac:dyDescent="0.3">
      <c r="A7" s="148" t="str">
        <f>IF('0'!A1=1,"Переробна промисловість","Manufacturing")</f>
        <v>Переробна промисловість</v>
      </c>
      <c r="B7" s="4">
        <v>11.900000000000006</v>
      </c>
      <c r="C7" s="4">
        <v>12</v>
      </c>
      <c r="D7" s="4">
        <v>12.400000000000006</v>
      </c>
      <c r="E7" s="4">
        <v>12.700000000000003</v>
      </c>
      <c r="F7" s="4">
        <v>13.200000000000003</v>
      </c>
      <c r="G7" s="4">
        <v>13.599999999999994</v>
      </c>
      <c r="H7" s="4">
        <v>14</v>
      </c>
      <c r="I7" s="4">
        <v>14.299999999999997</v>
      </c>
      <c r="J7" s="4">
        <v>14.799999999999997</v>
      </c>
      <c r="K7" s="4">
        <v>15.200000000000003</v>
      </c>
      <c r="L7" s="4">
        <v>15.799999999999997</v>
      </c>
      <c r="M7" s="4">
        <v>16.400000000000006</v>
      </c>
      <c r="N7" s="4">
        <v>26.099999999999994</v>
      </c>
      <c r="O7" s="4">
        <v>27.700000000000003</v>
      </c>
      <c r="P7" s="4">
        <v>29.699999999999989</v>
      </c>
      <c r="Q7" s="4">
        <v>32</v>
      </c>
      <c r="R7" s="4">
        <v>34</v>
      </c>
      <c r="S7" s="4">
        <v>35.699999999999989</v>
      </c>
      <c r="T7" s="4">
        <v>37.5</v>
      </c>
      <c r="U7" s="4">
        <v>38.900000000000006</v>
      </c>
      <c r="V7" s="4">
        <v>39.099999999999994</v>
      </c>
      <c r="W7" s="4">
        <v>38.300000000000011</v>
      </c>
      <c r="X7" s="4">
        <v>36.599999999999994</v>
      </c>
      <c r="Y7" s="4">
        <v>34.900000000000006</v>
      </c>
      <c r="Z7" s="4">
        <v>16.799999999999997</v>
      </c>
      <c r="AA7" s="4">
        <v>16.400000000000006</v>
      </c>
      <c r="AB7" s="4">
        <v>14.5</v>
      </c>
      <c r="AC7" s="4">
        <v>12.099999999999994</v>
      </c>
      <c r="AD7" s="4">
        <v>9.7999999999999972</v>
      </c>
      <c r="AE7" s="4">
        <v>7.7999999999999972</v>
      </c>
      <c r="AF7" s="4">
        <v>5.7000000000000028</v>
      </c>
      <c r="AG7" s="4">
        <v>4.4000000000000057</v>
      </c>
      <c r="AH7" s="4">
        <v>4.0999999999999943</v>
      </c>
      <c r="AI7" s="4">
        <v>4.7000000000000028</v>
      </c>
      <c r="AJ7" s="4">
        <v>5.7999999999999972</v>
      </c>
      <c r="AK7" s="4">
        <v>6.7000000000000028</v>
      </c>
      <c r="AL7" s="4">
        <v>17</v>
      </c>
      <c r="AM7" s="4">
        <v>17</v>
      </c>
      <c r="AN7" s="4">
        <v>17.700000000000003</v>
      </c>
      <c r="AO7" s="4">
        <v>18.799999999999997</v>
      </c>
      <c r="AP7" s="4">
        <v>20</v>
      </c>
      <c r="AQ7" s="4">
        <v>20.299999999999997</v>
      </c>
      <c r="AR7" s="4">
        <v>20.400000000000006</v>
      </c>
      <c r="AS7" s="4">
        <v>20.200000000000003</v>
      </c>
      <c r="AT7" s="4">
        <v>19.700000000000003</v>
      </c>
      <c r="AU7" s="4">
        <v>19.299999999999997</v>
      </c>
      <c r="AV7" s="4">
        <v>19</v>
      </c>
      <c r="AW7" s="4">
        <v>18.799999999999997</v>
      </c>
      <c r="AX7" s="4">
        <v>17.099999999999994</v>
      </c>
      <c r="AY7" s="4">
        <v>17.400000000000006</v>
      </c>
      <c r="AZ7" s="4">
        <v>17.5</v>
      </c>
      <c r="BA7" s="4">
        <v>17.200000000000003</v>
      </c>
      <c r="BB7" s="4">
        <v>16.799999999999997</v>
      </c>
      <c r="BC7" s="4">
        <v>16.900000000000006</v>
      </c>
      <c r="BD7" s="4">
        <v>17.299999999999997</v>
      </c>
      <c r="BE7" s="4">
        <v>17.599999999999994</v>
      </c>
      <c r="BF7" s="4">
        <v>17.700000000000003</v>
      </c>
      <c r="BG7" s="4">
        <v>17.400000000000006</v>
      </c>
      <c r="BH7" s="4">
        <v>16.900000000000006</v>
      </c>
      <c r="BI7" s="4">
        <v>16.299999999999997</v>
      </c>
      <c r="BJ7" s="4">
        <v>8.2999999999999972</v>
      </c>
      <c r="BK7" s="4">
        <v>7</v>
      </c>
      <c r="BL7" s="4">
        <v>6.0999999999999943</v>
      </c>
      <c r="BM7" s="4">
        <v>5.4000000000000057</v>
      </c>
      <c r="BN7" s="4">
        <v>4.9000000000000057</v>
      </c>
      <c r="BO7" s="4">
        <v>4.2999999999999972</v>
      </c>
      <c r="BP7" s="4">
        <v>3.4000000000000057</v>
      </c>
      <c r="BQ7" s="4">
        <v>2.5999999999999943</v>
      </c>
      <c r="BR7" s="4">
        <v>2</v>
      </c>
      <c r="BS7" s="4">
        <v>1.5999999999999943</v>
      </c>
      <c r="BT7" s="4">
        <v>1.4000000000000057</v>
      </c>
      <c r="BU7" s="4">
        <v>1.2000000000000028</v>
      </c>
    </row>
    <row r="8" spans="1:74" ht="31.2" x14ac:dyDescent="0.3">
      <c r="A8" s="148" t="str">
        <f>IF('0'!A1=1,"Виробництво харчових продуктів, напоїв та тютюнових виробів","Manufacture of food products, beverages and tobacco")</f>
        <v>Виробництво харчових продуктів, напоїв та тютюнових виробів</v>
      </c>
      <c r="B8" s="4">
        <v>7.9000000000000057</v>
      </c>
      <c r="C8" s="4">
        <v>8</v>
      </c>
      <c r="D8" s="4">
        <v>8.0999999999999943</v>
      </c>
      <c r="E8" s="4">
        <v>8.2000000000000028</v>
      </c>
      <c r="F8" s="4">
        <v>8.2999999999999972</v>
      </c>
      <c r="G8" s="4">
        <v>8.7000000000000028</v>
      </c>
      <c r="H8" s="4">
        <v>9.2000000000000028</v>
      </c>
      <c r="I8" s="4">
        <v>9.9000000000000057</v>
      </c>
      <c r="J8" s="4">
        <v>10.799999999999997</v>
      </c>
      <c r="K8" s="4">
        <v>11.900000000000006</v>
      </c>
      <c r="L8" s="4">
        <v>13</v>
      </c>
      <c r="M8" s="4">
        <v>14</v>
      </c>
      <c r="N8" s="4">
        <v>26.299999999999997</v>
      </c>
      <c r="O8" s="4">
        <v>27.900000000000006</v>
      </c>
      <c r="P8" s="4">
        <v>29.599999999999994</v>
      </c>
      <c r="Q8" s="4">
        <v>31.099999999999994</v>
      </c>
      <c r="R8" s="4">
        <v>32.099999999999994</v>
      </c>
      <c r="S8" s="4">
        <v>32.5</v>
      </c>
      <c r="T8" s="4">
        <v>32.800000000000011</v>
      </c>
      <c r="U8" s="4">
        <v>32.400000000000006</v>
      </c>
      <c r="V8" s="4">
        <v>31.400000000000006</v>
      </c>
      <c r="W8" s="4">
        <v>30</v>
      </c>
      <c r="X8" s="4">
        <v>28.699999999999989</v>
      </c>
      <c r="Y8" s="4">
        <v>27.5</v>
      </c>
      <c r="Z8" s="4">
        <v>15.799999999999997</v>
      </c>
      <c r="AA8" s="4">
        <v>15.900000000000006</v>
      </c>
      <c r="AB8" s="4">
        <v>15.5</v>
      </c>
      <c r="AC8" s="4">
        <v>15.099999999999994</v>
      </c>
      <c r="AD8" s="4">
        <v>15</v>
      </c>
      <c r="AE8" s="4">
        <v>15</v>
      </c>
      <c r="AF8" s="4">
        <v>14.799999999999997</v>
      </c>
      <c r="AG8" s="4">
        <v>14.799999999999997</v>
      </c>
      <c r="AH8" s="4">
        <v>14.900000000000006</v>
      </c>
      <c r="AI8" s="4">
        <v>15.099999999999994</v>
      </c>
      <c r="AJ8" s="4">
        <v>15.5</v>
      </c>
      <c r="AK8" s="4">
        <v>15.900000000000006</v>
      </c>
      <c r="AL8" s="4">
        <v>21.599999999999994</v>
      </c>
      <c r="AM8" s="4">
        <v>20.799999999999997</v>
      </c>
      <c r="AN8" s="4">
        <v>20</v>
      </c>
      <c r="AO8" s="4">
        <v>19.299999999999997</v>
      </c>
      <c r="AP8" s="4">
        <v>18.299999999999997</v>
      </c>
      <c r="AQ8" s="4">
        <v>17.5</v>
      </c>
      <c r="AR8" s="4">
        <v>17.200000000000003</v>
      </c>
      <c r="AS8" s="4">
        <v>17.099999999999994</v>
      </c>
      <c r="AT8" s="4">
        <v>17.299999999999997</v>
      </c>
      <c r="AU8" s="4">
        <v>17.700000000000003</v>
      </c>
      <c r="AV8" s="4">
        <v>18</v>
      </c>
      <c r="AW8" s="4">
        <v>18</v>
      </c>
      <c r="AX8" s="4">
        <v>16.5</v>
      </c>
      <c r="AY8" s="4">
        <v>15.799999999999997</v>
      </c>
      <c r="AZ8" s="4">
        <v>15.799999999999997</v>
      </c>
      <c r="BA8" s="4">
        <v>16</v>
      </c>
      <c r="BB8" s="4">
        <v>16.400000000000006</v>
      </c>
      <c r="BC8" s="4">
        <v>16.900000000000006</v>
      </c>
      <c r="BD8" s="4">
        <v>17.299999999999997</v>
      </c>
      <c r="BE8" s="4">
        <v>17.5</v>
      </c>
      <c r="BF8" s="4">
        <v>17.299999999999997</v>
      </c>
      <c r="BG8" s="4">
        <v>16.900000000000006</v>
      </c>
      <c r="BH8" s="4">
        <v>16.200000000000003</v>
      </c>
      <c r="BI8" s="4">
        <v>15.599999999999994</v>
      </c>
      <c r="BJ8" s="4">
        <v>8.4000000000000057</v>
      </c>
      <c r="BK8" s="4">
        <v>8.0999999999999943</v>
      </c>
      <c r="BL8" s="4">
        <v>7.7999999999999972</v>
      </c>
      <c r="BM8" s="4">
        <v>7.4000000000000057</v>
      </c>
      <c r="BN8" s="4">
        <v>7.0999999999999943</v>
      </c>
      <c r="BO8" s="4">
        <v>6.5999999999999943</v>
      </c>
      <c r="BP8" s="4">
        <v>6</v>
      </c>
      <c r="BQ8" s="4">
        <v>5.5</v>
      </c>
      <c r="BR8" s="4">
        <v>5.0999999999999943</v>
      </c>
      <c r="BS8" s="4">
        <v>4.9000000000000057</v>
      </c>
      <c r="BT8" s="4">
        <v>4.7999999999999972</v>
      </c>
      <c r="BU8" s="4">
        <v>4.7000000000000028</v>
      </c>
      <c r="BV8" s="2"/>
    </row>
    <row r="9" spans="1:74" ht="15.6" x14ac:dyDescent="0.3">
      <c r="A9" s="148" t="str">
        <f>IF('0'!A1=1,"Виробництво м'яса та м'ясних продуктів","production, processing and preserving of meat and meat products")</f>
        <v>Виробництво м'яса та м'ясних продуктів</v>
      </c>
      <c r="B9" s="4">
        <v>-4.0999999999999943</v>
      </c>
      <c r="C9" s="4">
        <v>-4</v>
      </c>
      <c r="D9" s="4">
        <v>-3.7000000000000028</v>
      </c>
      <c r="E9" s="4">
        <v>-3.2999999999999972</v>
      </c>
      <c r="F9" s="4">
        <v>-3</v>
      </c>
      <c r="G9" s="4">
        <v>-2.7000000000000028</v>
      </c>
      <c r="H9" s="4">
        <v>-1.9000000000000057</v>
      </c>
      <c r="I9" s="4">
        <v>-0.20000000000000284</v>
      </c>
      <c r="J9" s="4">
        <v>1.5999999999999943</v>
      </c>
      <c r="K9" s="4">
        <v>3.0999999999999943</v>
      </c>
      <c r="L9" s="4">
        <v>4.0999999999999943</v>
      </c>
      <c r="M9" s="4">
        <v>5.2999999999999972</v>
      </c>
      <c r="N9" s="4">
        <v>24.599999999999994</v>
      </c>
      <c r="O9" s="4">
        <v>28.099999999999994</v>
      </c>
      <c r="P9" s="4">
        <v>34.800000000000011</v>
      </c>
      <c r="Q9" s="4">
        <v>40.099999999999994</v>
      </c>
      <c r="R9" s="4">
        <v>43.199999999999989</v>
      </c>
      <c r="S9" s="4">
        <v>46.099999999999994</v>
      </c>
      <c r="T9" s="4">
        <v>47.300000000000011</v>
      </c>
      <c r="U9" s="4">
        <v>46.199999999999989</v>
      </c>
      <c r="V9" s="4">
        <v>44.599999999999994</v>
      </c>
      <c r="W9" s="4">
        <v>43</v>
      </c>
      <c r="X9" s="4">
        <v>42</v>
      </c>
      <c r="Y9" s="4">
        <v>41.300000000000011</v>
      </c>
      <c r="Z9" s="4">
        <v>31.699999999999989</v>
      </c>
      <c r="AA9" s="4">
        <v>28.199999999999989</v>
      </c>
      <c r="AB9" s="4">
        <v>23.299999999999997</v>
      </c>
      <c r="AC9" s="4">
        <v>20.200000000000003</v>
      </c>
      <c r="AD9" s="4">
        <v>18.700000000000003</v>
      </c>
      <c r="AE9" s="4">
        <v>17</v>
      </c>
      <c r="AF9" s="4">
        <v>15.200000000000003</v>
      </c>
      <c r="AG9" s="4">
        <v>14.299999999999997</v>
      </c>
      <c r="AH9" s="4">
        <v>13.599999999999994</v>
      </c>
      <c r="AI9" s="4">
        <v>13.200000000000003</v>
      </c>
      <c r="AJ9" s="4">
        <v>12.799999999999997</v>
      </c>
      <c r="AK9" s="4">
        <v>12.400000000000006</v>
      </c>
      <c r="AL9" s="4">
        <v>4.2999999999999972</v>
      </c>
      <c r="AM9" s="4">
        <v>4.5999999999999943</v>
      </c>
      <c r="AN9" s="4">
        <v>4</v>
      </c>
      <c r="AO9" s="4">
        <v>3.2000000000000028</v>
      </c>
      <c r="AP9" s="4">
        <v>2.7999999999999972</v>
      </c>
      <c r="AQ9" s="4">
        <v>2.2000000000000028</v>
      </c>
      <c r="AR9" s="4">
        <v>2.4000000000000057</v>
      </c>
      <c r="AS9" s="4">
        <v>2.4000000000000057</v>
      </c>
      <c r="AT9" s="4">
        <v>2.7999999999999972</v>
      </c>
      <c r="AU9" s="4">
        <v>3.2999999999999972</v>
      </c>
      <c r="AV9" s="4">
        <v>3.9000000000000057</v>
      </c>
      <c r="AW9" s="4">
        <v>4.4000000000000057</v>
      </c>
      <c r="AX9" s="4">
        <v>6.9000000000000057</v>
      </c>
      <c r="AY9" s="4">
        <v>5.9000000000000057</v>
      </c>
      <c r="AZ9" s="4">
        <v>5.7000000000000028</v>
      </c>
      <c r="BA9" s="4">
        <v>6</v>
      </c>
      <c r="BB9" s="4">
        <v>5.7000000000000028</v>
      </c>
      <c r="BC9" s="4">
        <v>6.0999999999999943</v>
      </c>
      <c r="BD9" s="4">
        <v>7</v>
      </c>
      <c r="BE9" s="4">
        <v>8.0999999999999943</v>
      </c>
      <c r="BF9" s="4">
        <v>9</v>
      </c>
      <c r="BG9" s="4">
        <v>9.7000000000000028</v>
      </c>
      <c r="BH9" s="4">
        <v>10.299999999999997</v>
      </c>
      <c r="BI9" s="4">
        <v>10.700000000000003</v>
      </c>
      <c r="BJ9" s="4">
        <v>18.200000000000003</v>
      </c>
      <c r="BK9" s="4">
        <v>19.599999999999994</v>
      </c>
      <c r="BL9" s="4">
        <v>19.900000000000006</v>
      </c>
      <c r="BM9" s="4">
        <v>19.5</v>
      </c>
      <c r="BN9" s="4">
        <v>19.400000000000006</v>
      </c>
      <c r="BO9" s="4">
        <v>19.099999999999994</v>
      </c>
      <c r="BP9" s="4">
        <v>18.299999999999997</v>
      </c>
      <c r="BQ9" s="4">
        <v>17.099999999999994</v>
      </c>
      <c r="BR9" s="4">
        <v>15.700000000000003</v>
      </c>
      <c r="BS9" s="4">
        <v>14.5</v>
      </c>
      <c r="BT9" s="4">
        <v>13.400000000000006</v>
      </c>
      <c r="BU9" s="4">
        <v>12.5</v>
      </c>
    </row>
    <row r="10" spans="1:74" ht="15.6" x14ac:dyDescent="0.3">
      <c r="A10" s="148" t="str">
        <f>IF('0'!A1=1,"виробництво молочних продуктів та морозива","manufacture of dairy products")</f>
        <v>виробництво молочних продуктів та морозива</v>
      </c>
      <c r="B10" s="4">
        <v>7.7999999999999972</v>
      </c>
      <c r="C10" s="4">
        <v>10.099999999999994</v>
      </c>
      <c r="D10" s="4">
        <v>12.099999999999994</v>
      </c>
      <c r="E10" s="4">
        <v>13.799999999999997</v>
      </c>
      <c r="F10" s="4">
        <v>15.299999999999997</v>
      </c>
      <c r="G10" s="4">
        <v>16.599999999999994</v>
      </c>
      <c r="H10" s="4">
        <v>17.799999999999997</v>
      </c>
      <c r="I10" s="4">
        <v>19.5</v>
      </c>
      <c r="J10" s="4">
        <v>21.700000000000003</v>
      </c>
      <c r="K10" s="4">
        <v>24.400000000000006</v>
      </c>
      <c r="L10" s="4">
        <v>26.599999999999994</v>
      </c>
      <c r="M10" s="4">
        <v>28.5</v>
      </c>
      <c r="N10" s="4">
        <v>44.699999999999989</v>
      </c>
      <c r="O10" s="4">
        <v>42.900000000000006</v>
      </c>
      <c r="P10" s="4">
        <v>41.300000000000011</v>
      </c>
      <c r="Q10" s="4">
        <v>39.699999999999989</v>
      </c>
      <c r="R10" s="4">
        <v>38.099999999999994</v>
      </c>
      <c r="S10" s="4">
        <v>36.800000000000011</v>
      </c>
      <c r="T10" s="4">
        <v>35.699999999999989</v>
      </c>
      <c r="U10" s="4">
        <v>34.199999999999989</v>
      </c>
      <c r="V10" s="4">
        <v>31.800000000000011</v>
      </c>
      <c r="W10" s="4">
        <v>28.900000000000006</v>
      </c>
      <c r="X10" s="4">
        <v>26.200000000000003</v>
      </c>
      <c r="Y10" s="4">
        <v>23.900000000000006</v>
      </c>
      <c r="Z10" s="4">
        <v>4</v>
      </c>
      <c r="AA10" s="4">
        <v>5.2999999999999972</v>
      </c>
      <c r="AB10" s="4">
        <v>6.5999999999999943</v>
      </c>
      <c r="AC10" s="4">
        <v>7.7999999999999972</v>
      </c>
      <c r="AD10" s="4">
        <v>8.5999999999999943</v>
      </c>
      <c r="AE10" s="4">
        <v>9</v>
      </c>
      <c r="AF10" s="4">
        <v>9.2000000000000028</v>
      </c>
      <c r="AG10" s="4">
        <v>9.2999999999999972</v>
      </c>
      <c r="AH10" s="4">
        <v>9.4000000000000057</v>
      </c>
      <c r="AI10" s="4">
        <v>9.5</v>
      </c>
      <c r="AJ10" s="4">
        <v>10.099999999999994</v>
      </c>
      <c r="AK10" s="4">
        <v>11.299999999999997</v>
      </c>
      <c r="AL10" s="4">
        <v>32</v>
      </c>
      <c r="AM10" s="4">
        <v>32.900000000000006</v>
      </c>
      <c r="AN10" s="4">
        <v>32.800000000000011</v>
      </c>
      <c r="AO10" s="4">
        <v>31.199999999999989</v>
      </c>
      <c r="AP10" s="4">
        <v>30</v>
      </c>
      <c r="AQ10" s="4">
        <v>29.400000000000006</v>
      </c>
      <c r="AR10" s="4">
        <v>29.199999999999989</v>
      </c>
      <c r="AS10" s="4">
        <v>29.800000000000011</v>
      </c>
      <c r="AT10" s="4">
        <v>31.300000000000011</v>
      </c>
      <c r="AU10" s="4">
        <v>32.800000000000011</v>
      </c>
      <c r="AV10" s="4">
        <v>33</v>
      </c>
      <c r="AW10" s="4">
        <v>31.699999999999989</v>
      </c>
      <c r="AX10" s="4">
        <v>12.400000000000006</v>
      </c>
      <c r="AY10" s="4">
        <v>10.299999999999997</v>
      </c>
      <c r="AZ10" s="4">
        <v>9.0999999999999943</v>
      </c>
      <c r="BA10" s="4">
        <v>9.0999999999999943</v>
      </c>
      <c r="BB10" s="4">
        <v>9.7000000000000028</v>
      </c>
      <c r="BC10" s="4">
        <v>10.5</v>
      </c>
      <c r="BD10" s="4">
        <v>11.200000000000003</v>
      </c>
      <c r="BE10" s="4">
        <v>11.5</v>
      </c>
      <c r="BF10" s="4">
        <v>11.299999999999997</v>
      </c>
      <c r="BG10" s="4">
        <v>10.799999999999997</v>
      </c>
      <c r="BH10" s="4">
        <v>10.799999999999997</v>
      </c>
      <c r="BI10" s="4">
        <v>11</v>
      </c>
      <c r="BJ10" s="4">
        <v>12.200000000000003</v>
      </c>
      <c r="BK10" s="4">
        <v>12.099999999999994</v>
      </c>
      <c r="BL10" s="4">
        <v>11.599999999999994</v>
      </c>
      <c r="BM10" s="4">
        <v>11.400000000000006</v>
      </c>
      <c r="BN10" s="4">
        <v>11.200000000000003</v>
      </c>
      <c r="BO10" s="4">
        <v>10.700000000000003</v>
      </c>
      <c r="BP10" s="4">
        <v>9.9000000000000057</v>
      </c>
      <c r="BQ10" s="4">
        <v>8.7999999999999972</v>
      </c>
      <c r="BR10" s="4">
        <v>7.4000000000000057</v>
      </c>
      <c r="BS10" s="4">
        <v>6.2999999999999972</v>
      </c>
      <c r="BT10" s="4">
        <v>5.2999999999999972</v>
      </c>
      <c r="BU10" s="4">
        <v>4.5</v>
      </c>
    </row>
    <row r="11" spans="1:74" ht="15.6" x14ac:dyDescent="0.3">
      <c r="A11" s="148" t="str">
        <f>IF('0'!A1=1,"виробництво хліба та хлібобулочних виробів","manufacture of bread; manufacture of fresh pastry goods and cakes")</f>
        <v>виробництво хліба та хлібобулочних виробів</v>
      </c>
      <c r="B11" s="4">
        <v>16.200000000000003</v>
      </c>
      <c r="C11" s="4">
        <v>16.200000000000003</v>
      </c>
      <c r="D11" s="4">
        <v>16.099999999999994</v>
      </c>
      <c r="E11" s="4">
        <v>15.900000000000006</v>
      </c>
      <c r="F11" s="4">
        <v>15.5</v>
      </c>
      <c r="G11" s="4">
        <v>15.599999999999994</v>
      </c>
      <c r="H11" s="4">
        <v>15.700000000000003</v>
      </c>
      <c r="I11" s="4">
        <v>15</v>
      </c>
      <c r="J11" s="4">
        <v>14.400000000000006</v>
      </c>
      <c r="K11" s="4">
        <v>14.299999999999997</v>
      </c>
      <c r="L11" s="4">
        <v>14.5</v>
      </c>
      <c r="M11" s="4">
        <v>14.799999999999997</v>
      </c>
      <c r="N11" s="4">
        <v>23.299999999999997</v>
      </c>
      <c r="O11" s="4">
        <v>24.799999999999997</v>
      </c>
      <c r="P11" s="4">
        <v>26.099999999999994</v>
      </c>
      <c r="Q11" s="4">
        <v>27.400000000000006</v>
      </c>
      <c r="R11" s="4">
        <v>28.300000000000011</v>
      </c>
      <c r="S11" s="4">
        <v>28.599999999999994</v>
      </c>
      <c r="T11" s="4">
        <v>30.099999999999994</v>
      </c>
      <c r="U11" s="4">
        <v>31.300000000000011</v>
      </c>
      <c r="V11" s="4">
        <v>32.199999999999989</v>
      </c>
      <c r="W11" s="4">
        <v>32.400000000000006</v>
      </c>
      <c r="X11" s="4">
        <v>32.099999999999994</v>
      </c>
      <c r="Y11" s="4">
        <v>31.699999999999989</v>
      </c>
      <c r="Z11" s="4">
        <v>22.299999999999997</v>
      </c>
      <c r="AA11" s="4">
        <v>22.799999999999997</v>
      </c>
      <c r="AB11" s="4">
        <v>22.599999999999994</v>
      </c>
      <c r="AC11" s="4">
        <v>22</v>
      </c>
      <c r="AD11" s="4">
        <v>21.5</v>
      </c>
      <c r="AE11" s="4">
        <v>21</v>
      </c>
      <c r="AF11" s="4">
        <v>19.5</v>
      </c>
      <c r="AG11" s="4">
        <v>18.200000000000003</v>
      </c>
      <c r="AH11" s="4">
        <v>17.200000000000003</v>
      </c>
      <c r="AI11" s="4">
        <v>16.400000000000006</v>
      </c>
      <c r="AJ11" s="4">
        <v>15.700000000000003</v>
      </c>
      <c r="AK11" s="4">
        <v>15.200000000000003</v>
      </c>
      <c r="AL11" s="4">
        <v>9.9000000000000057</v>
      </c>
      <c r="AM11" s="4">
        <v>9</v>
      </c>
      <c r="AN11" s="4">
        <v>8.4000000000000057</v>
      </c>
      <c r="AO11" s="4">
        <v>8.2000000000000028</v>
      </c>
      <c r="AP11" s="4">
        <v>8.2000000000000028</v>
      </c>
      <c r="AQ11" s="4">
        <v>8.0999999999999943</v>
      </c>
      <c r="AR11" s="4">
        <v>8</v>
      </c>
      <c r="AS11" s="4">
        <v>7.9000000000000057</v>
      </c>
      <c r="AT11" s="4">
        <v>7.9000000000000057</v>
      </c>
      <c r="AU11" s="4">
        <v>8</v>
      </c>
      <c r="AV11" s="4">
        <v>8.0999999999999943</v>
      </c>
      <c r="AW11" s="4">
        <v>8.2000000000000028</v>
      </c>
      <c r="AX11" s="4">
        <v>9.2999999999999972</v>
      </c>
      <c r="AY11" s="4">
        <v>9.7000000000000028</v>
      </c>
      <c r="AZ11" s="4">
        <v>10.599999999999994</v>
      </c>
      <c r="BA11" s="4">
        <v>11.099999999999994</v>
      </c>
      <c r="BB11" s="4">
        <v>11.5</v>
      </c>
      <c r="BC11" s="4">
        <v>12</v>
      </c>
      <c r="BD11" s="4">
        <v>12.5</v>
      </c>
      <c r="BE11" s="4">
        <v>13</v>
      </c>
      <c r="BF11" s="4">
        <v>13.299999999999997</v>
      </c>
      <c r="BG11" s="4">
        <v>13.5</v>
      </c>
      <c r="BH11" s="4">
        <v>13.599999999999994</v>
      </c>
      <c r="BI11" s="4">
        <v>13.5</v>
      </c>
      <c r="BJ11" s="4">
        <v>12.5</v>
      </c>
      <c r="BK11" s="4">
        <v>11</v>
      </c>
      <c r="BL11" s="4">
        <v>9.7000000000000028</v>
      </c>
      <c r="BM11" s="4">
        <v>8.7000000000000028</v>
      </c>
      <c r="BN11" s="4">
        <v>8</v>
      </c>
      <c r="BO11" s="4">
        <v>7.4000000000000057</v>
      </c>
      <c r="BP11" s="4">
        <v>6.9000000000000057</v>
      </c>
      <c r="BQ11" s="4">
        <v>6.4000000000000057</v>
      </c>
      <c r="BR11" s="4">
        <v>5.9000000000000057</v>
      </c>
      <c r="BS11" s="4">
        <v>5.5</v>
      </c>
      <c r="BT11" s="4">
        <v>5.2999999999999972</v>
      </c>
      <c r="BU11" s="4">
        <v>5.2000000000000028</v>
      </c>
    </row>
    <row r="12" spans="1:74" ht="15.6" x14ac:dyDescent="0.3">
      <c r="A12" s="148" t="str">
        <f>IF('0'!A1=1,"виробництво цукру","manufacture of sugar")</f>
        <v>виробництво цукру</v>
      </c>
      <c r="B12" s="4">
        <v>2.2999999999999972</v>
      </c>
      <c r="C12" s="4">
        <v>-2.5</v>
      </c>
      <c r="D12" s="4">
        <v>-5.7999999999999972</v>
      </c>
      <c r="E12" s="4">
        <v>-8.0999999999999943</v>
      </c>
      <c r="F12" s="4">
        <v>-9.7999999999999972</v>
      </c>
      <c r="G12" s="4">
        <v>-11.099999999999994</v>
      </c>
      <c r="H12" s="4">
        <v>-11.900000000000006</v>
      </c>
      <c r="I12" s="4">
        <v>-12.5</v>
      </c>
      <c r="J12" s="4">
        <v>-12.700000000000003</v>
      </c>
      <c r="K12" s="4">
        <v>-13</v>
      </c>
      <c r="L12" s="4">
        <v>-12.5</v>
      </c>
      <c r="M12" s="4">
        <v>-11.900000000000006</v>
      </c>
      <c r="N12" s="4">
        <v>-3.2999999999999972</v>
      </c>
      <c r="O12" s="4">
        <v>-3.7000000000000028</v>
      </c>
      <c r="P12" s="4">
        <v>-3</v>
      </c>
      <c r="Q12" s="4">
        <v>-2.2000000000000028</v>
      </c>
      <c r="R12" s="4">
        <v>-2</v>
      </c>
      <c r="S12" s="4">
        <v>-2.0999999999999943</v>
      </c>
      <c r="T12" s="4">
        <v>-1.7999999999999972</v>
      </c>
      <c r="U12" s="4">
        <v>-1.5</v>
      </c>
      <c r="V12" s="4">
        <v>-1.2000000000000028</v>
      </c>
      <c r="W12" s="4">
        <v>-9.9999999999994316E-2</v>
      </c>
      <c r="X12" s="4">
        <v>0.29999999999999716</v>
      </c>
      <c r="Y12" s="4">
        <v>0.59999999999999432</v>
      </c>
      <c r="Z12" s="4">
        <v>7</v>
      </c>
      <c r="AA12" s="4">
        <v>13.5</v>
      </c>
      <c r="AB12" s="4">
        <v>15.700000000000003</v>
      </c>
      <c r="AC12" s="4">
        <v>19</v>
      </c>
      <c r="AD12" s="4">
        <v>22.099999999999994</v>
      </c>
      <c r="AE12" s="4">
        <v>24.599999999999994</v>
      </c>
      <c r="AF12" s="4">
        <v>26.900000000000006</v>
      </c>
      <c r="AG12" s="4">
        <v>29.199999999999989</v>
      </c>
      <c r="AH12" s="4">
        <v>31.199999999999989</v>
      </c>
      <c r="AI12" s="4">
        <v>33.699999999999989</v>
      </c>
      <c r="AJ12" s="4">
        <v>37.400000000000006</v>
      </c>
      <c r="AK12" s="4">
        <v>41.400000000000006</v>
      </c>
      <c r="AL12" s="4">
        <v>90.5</v>
      </c>
      <c r="AM12" s="4">
        <v>86.1</v>
      </c>
      <c r="AN12" s="4">
        <v>82.300000000000011</v>
      </c>
      <c r="AO12" s="4">
        <v>77.300000000000011</v>
      </c>
      <c r="AP12" s="4">
        <v>73.099999999999994</v>
      </c>
      <c r="AQ12" s="4">
        <v>69.900000000000006</v>
      </c>
      <c r="AR12" s="4">
        <v>67.099999999999994</v>
      </c>
      <c r="AS12" s="4">
        <v>64</v>
      </c>
      <c r="AT12" s="4">
        <v>61.699999999999989</v>
      </c>
      <c r="AU12" s="4">
        <v>58.900000000000006</v>
      </c>
      <c r="AV12" s="4">
        <v>55.599999999999994</v>
      </c>
      <c r="AW12" s="4">
        <v>52.199999999999989</v>
      </c>
      <c r="AX12" s="4">
        <v>22.099999999999994</v>
      </c>
      <c r="AY12" s="4">
        <v>19.599999999999994</v>
      </c>
      <c r="AZ12" s="4">
        <v>19.599999999999994</v>
      </c>
      <c r="BA12" s="4">
        <v>19.700000000000003</v>
      </c>
      <c r="BB12" s="4">
        <v>20.299999999999997</v>
      </c>
      <c r="BC12" s="4">
        <v>20.700000000000003</v>
      </c>
      <c r="BD12" s="4">
        <v>20.700000000000003</v>
      </c>
      <c r="BE12" s="4">
        <v>20.799999999999997</v>
      </c>
      <c r="BF12" s="4">
        <v>19.900000000000006</v>
      </c>
      <c r="BG12" s="4">
        <v>17.799999999999997</v>
      </c>
      <c r="BH12" s="4">
        <v>15.299999999999997</v>
      </c>
      <c r="BI12" s="4">
        <v>12.799999999999997</v>
      </c>
      <c r="BJ12" s="4">
        <v>-17.700000000000003</v>
      </c>
      <c r="BK12" s="4">
        <v>-17.900000000000006</v>
      </c>
      <c r="BL12" s="4">
        <v>-18.5</v>
      </c>
      <c r="BM12" s="4">
        <v>-19.700000000000003</v>
      </c>
      <c r="BN12" s="4">
        <v>-20.900000000000006</v>
      </c>
      <c r="BO12" s="4">
        <v>-21.900000000000006</v>
      </c>
      <c r="BP12" s="4">
        <v>-22.5</v>
      </c>
      <c r="BQ12" s="4">
        <v>-22.599999999999994</v>
      </c>
      <c r="BR12" s="4">
        <v>-22</v>
      </c>
      <c r="BS12" s="4">
        <v>-21.099999999999994</v>
      </c>
      <c r="BT12" s="4">
        <v>-20.5</v>
      </c>
      <c r="BU12" s="4">
        <v>-19.900000000000006</v>
      </c>
    </row>
    <row r="13" spans="1:74" ht="15.6" x14ac:dyDescent="0.3">
      <c r="A13" s="148" t="str">
        <f>IF('0'!A1=1,"виробництво напоїв","manufacture of beverages")</f>
        <v>виробництво напоїв</v>
      </c>
      <c r="B13" s="4">
        <v>9.9000000000000057</v>
      </c>
      <c r="C13" s="4">
        <v>10.700000000000003</v>
      </c>
      <c r="D13" s="4">
        <v>11</v>
      </c>
      <c r="E13" s="4">
        <v>11</v>
      </c>
      <c r="F13" s="4">
        <v>10.900000000000006</v>
      </c>
      <c r="G13" s="4">
        <v>11.099999999999994</v>
      </c>
      <c r="H13" s="4">
        <v>11.200000000000003</v>
      </c>
      <c r="I13" s="4">
        <v>11.299999999999997</v>
      </c>
      <c r="J13" s="4">
        <v>11.5</v>
      </c>
      <c r="K13" s="4">
        <v>11.799999999999997</v>
      </c>
      <c r="L13" s="4">
        <v>12.099999999999994</v>
      </c>
      <c r="M13" s="4">
        <v>12.200000000000003</v>
      </c>
      <c r="N13" s="4">
        <v>12.700000000000003</v>
      </c>
      <c r="O13" s="4">
        <v>13</v>
      </c>
      <c r="P13" s="4">
        <v>13.200000000000003</v>
      </c>
      <c r="Q13" s="4">
        <v>14.299999999999997</v>
      </c>
      <c r="R13" s="4">
        <v>15.299999999999997</v>
      </c>
      <c r="S13" s="4">
        <v>15.599999999999994</v>
      </c>
      <c r="T13" s="4">
        <v>15.799999999999997</v>
      </c>
      <c r="U13" s="4">
        <v>16</v>
      </c>
      <c r="V13" s="4">
        <v>16.099999999999994</v>
      </c>
      <c r="W13" s="4">
        <v>16</v>
      </c>
      <c r="X13" s="4">
        <v>16.200000000000003</v>
      </c>
      <c r="Y13" s="4">
        <v>16.5</v>
      </c>
      <c r="Z13" s="4">
        <v>24.599999999999994</v>
      </c>
      <c r="AA13" s="4">
        <v>24.200000000000003</v>
      </c>
      <c r="AB13" s="4">
        <v>24.599999999999994</v>
      </c>
      <c r="AC13" s="4">
        <v>23.700000000000003</v>
      </c>
      <c r="AD13" s="4">
        <v>23</v>
      </c>
      <c r="AE13" s="4">
        <v>22.799999999999997</v>
      </c>
      <c r="AF13" s="4">
        <v>22.599999999999994</v>
      </c>
      <c r="AG13" s="4">
        <v>22.400000000000006</v>
      </c>
      <c r="AH13" s="4">
        <v>22.200000000000003</v>
      </c>
      <c r="AI13" s="4">
        <v>22</v>
      </c>
      <c r="AJ13" s="4">
        <v>21.5</v>
      </c>
      <c r="AK13" s="4">
        <v>20.799999999999997</v>
      </c>
      <c r="AL13" s="4">
        <v>10</v>
      </c>
      <c r="AM13" s="4">
        <v>9.2999999999999972</v>
      </c>
      <c r="AN13" s="4">
        <v>8.7000000000000028</v>
      </c>
      <c r="AO13" s="4">
        <v>9.0999999999999943</v>
      </c>
      <c r="AP13" s="4">
        <v>9.0999999999999943</v>
      </c>
      <c r="AQ13" s="4">
        <v>9.0999999999999943</v>
      </c>
      <c r="AR13" s="4">
        <v>9.0999999999999943</v>
      </c>
      <c r="AS13" s="4">
        <v>9.2000000000000028</v>
      </c>
      <c r="AT13" s="4">
        <v>9.2999999999999972</v>
      </c>
      <c r="AU13" s="4">
        <v>9.5</v>
      </c>
      <c r="AV13" s="4">
        <v>9.7000000000000028</v>
      </c>
      <c r="AW13" s="4">
        <v>10</v>
      </c>
      <c r="AX13" s="4">
        <v>13.900000000000006</v>
      </c>
      <c r="AY13" s="4">
        <v>14.099999999999994</v>
      </c>
      <c r="AZ13" s="4">
        <v>15.099999999999994</v>
      </c>
      <c r="BA13" s="4">
        <v>15.299999999999997</v>
      </c>
      <c r="BB13" s="4">
        <v>15.5</v>
      </c>
      <c r="BC13" s="4">
        <v>15.900000000000006</v>
      </c>
      <c r="BD13" s="4">
        <v>16.400000000000006</v>
      </c>
      <c r="BE13" s="4">
        <v>17</v>
      </c>
      <c r="BF13" s="4">
        <v>17.5</v>
      </c>
      <c r="BG13" s="4">
        <v>17.799999999999997</v>
      </c>
      <c r="BH13" s="4">
        <v>18.200000000000003</v>
      </c>
      <c r="BI13" s="4">
        <v>18.5</v>
      </c>
      <c r="BJ13" s="4">
        <v>20.599999999999994</v>
      </c>
      <c r="BK13" s="4">
        <v>20.599999999999994</v>
      </c>
      <c r="BL13" s="4">
        <v>19.599999999999994</v>
      </c>
      <c r="BM13" s="4">
        <v>18.900000000000006</v>
      </c>
      <c r="BN13" s="4">
        <v>18.5</v>
      </c>
      <c r="BO13" s="4">
        <v>17.799999999999997</v>
      </c>
      <c r="BP13" s="4">
        <v>17.200000000000003</v>
      </c>
      <c r="BQ13" s="4">
        <v>16.099999999999994</v>
      </c>
      <c r="BR13" s="4">
        <v>15.200000000000003</v>
      </c>
      <c r="BS13" s="4">
        <v>14.400000000000006</v>
      </c>
      <c r="BT13" s="4">
        <v>13.599999999999994</v>
      </c>
      <c r="BU13" s="4">
        <v>13</v>
      </c>
    </row>
    <row r="14" spans="1:74" ht="15.6" x14ac:dyDescent="0.3">
      <c r="A14" s="148" t="str">
        <f>IF('0'!A1=1,"Легка промисловість","Light industry")</f>
        <v>Легка промисловість</v>
      </c>
      <c r="B14" s="4">
        <v>6.2999999999999972</v>
      </c>
      <c r="C14" s="4">
        <v>6.2999999999999972</v>
      </c>
      <c r="D14" s="4">
        <v>6.2999999999999972</v>
      </c>
      <c r="E14" s="4">
        <v>6.4000000000000057</v>
      </c>
      <c r="F14" s="4">
        <v>6.4000000000000057</v>
      </c>
      <c r="G14" s="4">
        <v>6.4000000000000057</v>
      </c>
      <c r="H14" s="4">
        <v>6.2999999999999972</v>
      </c>
      <c r="I14" s="4">
        <v>6.4000000000000057</v>
      </c>
      <c r="J14" s="4">
        <v>6.4000000000000057</v>
      </c>
      <c r="K14" s="4">
        <v>6.4000000000000057</v>
      </c>
      <c r="L14" s="4">
        <v>6.5</v>
      </c>
      <c r="M14" s="4">
        <v>6.5</v>
      </c>
      <c r="N14" s="4">
        <v>7.2000000000000028</v>
      </c>
      <c r="O14" s="4">
        <v>7.2999999999999972</v>
      </c>
      <c r="P14" s="4">
        <v>7.7999999999999972</v>
      </c>
      <c r="Q14" s="4">
        <v>8.5</v>
      </c>
      <c r="R14" s="4">
        <v>8.9000000000000057</v>
      </c>
      <c r="S14" s="4">
        <v>9.2000000000000028</v>
      </c>
      <c r="T14" s="4">
        <v>9.5999999999999943</v>
      </c>
      <c r="U14" s="4">
        <v>9.9000000000000057</v>
      </c>
      <c r="V14" s="4">
        <v>10.099999999999994</v>
      </c>
      <c r="W14" s="4">
        <v>10.200000000000003</v>
      </c>
      <c r="X14" s="4">
        <v>10.5</v>
      </c>
      <c r="Y14" s="4">
        <v>11.099999999999994</v>
      </c>
      <c r="Z14" s="4">
        <v>17.700000000000003</v>
      </c>
      <c r="AA14" s="4">
        <v>18.099999999999994</v>
      </c>
      <c r="AB14" s="4">
        <v>18</v>
      </c>
      <c r="AC14" s="4">
        <v>17.799999999999997</v>
      </c>
      <c r="AD14" s="4">
        <v>17.400000000000006</v>
      </c>
      <c r="AE14" s="4">
        <v>17.099999999999994</v>
      </c>
      <c r="AF14" s="4">
        <v>16.700000000000003</v>
      </c>
      <c r="AG14" s="4">
        <v>16.599999999999994</v>
      </c>
      <c r="AH14" s="4">
        <v>16.5</v>
      </c>
      <c r="AI14" s="4">
        <v>16.599999999999994</v>
      </c>
      <c r="AJ14" s="4">
        <v>16.599999999999994</v>
      </c>
      <c r="AK14" s="4">
        <v>16.299999999999997</v>
      </c>
      <c r="AL14" s="4">
        <v>11.900000000000006</v>
      </c>
      <c r="AM14" s="4">
        <v>11.299999999999997</v>
      </c>
      <c r="AN14" s="4">
        <v>10.900000000000006</v>
      </c>
      <c r="AO14" s="4">
        <v>10.299999999999997</v>
      </c>
      <c r="AP14" s="4">
        <v>10.5</v>
      </c>
      <c r="AQ14" s="4">
        <v>10.700000000000003</v>
      </c>
      <c r="AR14" s="4">
        <v>10.900000000000006</v>
      </c>
      <c r="AS14" s="4">
        <v>11</v>
      </c>
      <c r="AT14" s="4">
        <v>11</v>
      </c>
      <c r="AU14" s="4">
        <v>11</v>
      </c>
      <c r="AV14" s="4">
        <v>11.099999999999994</v>
      </c>
      <c r="AW14" s="4">
        <v>11.200000000000003</v>
      </c>
      <c r="AX14" s="4">
        <v>12.099999999999994</v>
      </c>
      <c r="AY14" s="4">
        <v>12.700000000000003</v>
      </c>
      <c r="AZ14" s="4">
        <v>13.299999999999997</v>
      </c>
      <c r="BA14" s="4">
        <v>13.900000000000006</v>
      </c>
      <c r="BB14" s="4">
        <v>14</v>
      </c>
      <c r="BC14" s="4">
        <v>14.099999999999994</v>
      </c>
      <c r="BD14" s="4">
        <v>14.099999999999994</v>
      </c>
      <c r="BE14" s="4">
        <v>14.200000000000003</v>
      </c>
      <c r="BF14" s="4">
        <v>14.200000000000003</v>
      </c>
      <c r="BG14" s="4">
        <v>14</v>
      </c>
      <c r="BH14" s="4">
        <v>13.599999999999994</v>
      </c>
      <c r="BI14" s="4">
        <v>13.200000000000003</v>
      </c>
      <c r="BJ14" s="4">
        <v>7.9000000000000057</v>
      </c>
      <c r="BK14" s="4">
        <v>7.2000000000000028</v>
      </c>
      <c r="BL14" s="4">
        <v>6.5999999999999943</v>
      </c>
      <c r="BM14" s="4">
        <v>6</v>
      </c>
      <c r="BN14" s="4">
        <v>5.5999999999999943</v>
      </c>
      <c r="BO14" s="4">
        <v>5.2000000000000028</v>
      </c>
      <c r="BP14" s="4">
        <v>4.7999999999999972</v>
      </c>
      <c r="BQ14" s="4">
        <v>4.4000000000000057</v>
      </c>
      <c r="BR14" s="4">
        <v>4.0999999999999943</v>
      </c>
      <c r="BS14" s="4">
        <v>3.9000000000000057</v>
      </c>
      <c r="BT14" s="4">
        <v>3.7000000000000028</v>
      </c>
      <c r="BU14" s="4">
        <v>3.5999999999999943</v>
      </c>
    </row>
    <row r="15" spans="1:74" ht="31.2" x14ac:dyDescent="0.3">
      <c r="A15" s="148" t="str">
        <f>IF('0'!A1=1,"текстильне виробництво; виробництво одягу, хутра та виробів з хутра","manufacture of textiles and textile products")</f>
        <v>текстильне виробництво; виробництво одягу, хутра та виробів з хутра</v>
      </c>
      <c r="B15" s="4">
        <v>6.7999999999999972</v>
      </c>
      <c r="C15" s="4">
        <v>7.0999999999999943</v>
      </c>
      <c r="D15" s="4">
        <v>7</v>
      </c>
      <c r="E15" s="4">
        <v>7</v>
      </c>
      <c r="F15" s="4">
        <v>6.9000000000000057</v>
      </c>
      <c r="G15" s="4">
        <v>6.7999999999999972</v>
      </c>
      <c r="H15" s="4">
        <v>6.7000000000000028</v>
      </c>
      <c r="I15" s="4">
        <v>6.5999999999999943</v>
      </c>
      <c r="J15" s="4">
        <v>6.5999999999999943</v>
      </c>
      <c r="K15" s="4">
        <v>6.7000000000000028</v>
      </c>
      <c r="L15" s="4">
        <v>6.7000000000000028</v>
      </c>
      <c r="M15" s="4">
        <v>6.7999999999999972</v>
      </c>
      <c r="N15" s="4">
        <v>8</v>
      </c>
      <c r="O15" s="4">
        <v>8.2000000000000028</v>
      </c>
      <c r="P15" s="4">
        <v>8.7999999999999972</v>
      </c>
      <c r="Q15" s="4">
        <v>9.7999999999999972</v>
      </c>
      <c r="R15" s="4">
        <v>10.299999999999997</v>
      </c>
      <c r="S15" s="4">
        <v>10.700000000000003</v>
      </c>
      <c r="T15" s="4">
        <v>11.200000000000003</v>
      </c>
      <c r="U15" s="4">
        <v>11.599999999999994</v>
      </c>
      <c r="V15" s="4">
        <v>11.900000000000006</v>
      </c>
      <c r="W15" s="4">
        <v>12.099999999999994</v>
      </c>
      <c r="X15" s="4">
        <v>12.400000000000006</v>
      </c>
      <c r="Y15" s="4">
        <v>13</v>
      </c>
      <c r="Z15" s="4">
        <v>20.5</v>
      </c>
      <c r="AA15" s="4">
        <v>20.700000000000003</v>
      </c>
      <c r="AB15" s="4">
        <v>20.5</v>
      </c>
      <c r="AC15" s="4">
        <v>20.099999999999994</v>
      </c>
      <c r="AD15" s="4">
        <v>19.5</v>
      </c>
      <c r="AE15" s="4">
        <v>19.099999999999994</v>
      </c>
      <c r="AF15" s="4">
        <v>18.599999999999994</v>
      </c>
      <c r="AG15" s="4">
        <v>18.400000000000006</v>
      </c>
      <c r="AH15" s="4">
        <v>18.400000000000006</v>
      </c>
      <c r="AI15" s="4">
        <v>18.400000000000006</v>
      </c>
      <c r="AJ15" s="4">
        <v>18.299999999999997</v>
      </c>
      <c r="AK15" s="4">
        <v>17.799999999999997</v>
      </c>
      <c r="AL15" s="4">
        <v>11.099999999999994</v>
      </c>
      <c r="AM15" s="4">
        <v>10.299999999999997</v>
      </c>
      <c r="AN15" s="4">
        <v>9.7000000000000028</v>
      </c>
      <c r="AO15" s="4">
        <v>9.0999999999999943</v>
      </c>
      <c r="AP15" s="4">
        <v>9.4000000000000057</v>
      </c>
      <c r="AQ15" s="4">
        <v>9.7000000000000028</v>
      </c>
      <c r="AR15" s="4">
        <v>10</v>
      </c>
      <c r="AS15" s="4">
        <v>10.099999999999994</v>
      </c>
      <c r="AT15" s="4">
        <v>10</v>
      </c>
      <c r="AU15" s="4">
        <v>10</v>
      </c>
      <c r="AV15" s="4">
        <v>10.099999999999994</v>
      </c>
      <c r="AW15" s="4">
        <v>10.200000000000003</v>
      </c>
      <c r="AX15" s="4">
        <v>12</v>
      </c>
      <c r="AY15" s="4">
        <v>12.900000000000006</v>
      </c>
      <c r="AZ15" s="4">
        <v>13.700000000000003</v>
      </c>
      <c r="BA15" s="4">
        <v>14.5</v>
      </c>
      <c r="BB15" s="4">
        <v>14.700000000000003</v>
      </c>
      <c r="BC15" s="4">
        <v>14.799999999999997</v>
      </c>
      <c r="BD15" s="4">
        <v>14.799999999999997</v>
      </c>
      <c r="BE15" s="4">
        <v>14.799999999999997</v>
      </c>
      <c r="BF15" s="4">
        <v>14.799999999999997</v>
      </c>
      <c r="BG15" s="4">
        <v>14.599999999999994</v>
      </c>
      <c r="BH15" s="4">
        <v>14.299999999999997</v>
      </c>
      <c r="BI15" s="4">
        <v>13.900000000000006</v>
      </c>
      <c r="BJ15" s="4">
        <v>8.4000000000000057</v>
      </c>
      <c r="BK15" s="4">
        <v>7.5</v>
      </c>
      <c r="BL15" s="4">
        <v>6.9000000000000057</v>
      </c>
      <c r="BM15" s="4">
        <v>6.2000000000000028</v>
      </c>
      <c r="BN15" s="4">
        <v>5.7000000000000028</v>
      </c>
      <c r="BO15" s="4">
        <v>5.2000000000000028</v>
      </c>
      <c r="BP15" s="4">
        <v>4.7999999999999972</v>
      </c>
      <c r="BQ15" s="4">
        <v>4.4000000000000057</v>
      </c>
      <c r="BR15" s="4">
        <v>4.0999999999999943</v>
      </c>
      <c r="BS15" s="4">
        <v>3.7999999999999972</v>
      </c>
      <c r="BT15" s="4">
        <v>3.5999999999999943</v>
      </c>
      <c r="BU15" s="4">
        <v>3.5</v>
      </c>
    </row>
    <row r="16" spans="1:74" ht="31.5" customHeight="1" x14ac:dyDescent="0.3">
      <c r="A16" s="148" t="str">
        <f>IF('0'!A1=1,"виробництво шкіри, виробів зі шкіри та інших матеріалів","manufacture of leather and leather products")</f>
        <v>виробництво шкіри, виробів зі шкіри та інших матеріалів</v>
      </c>
      <c r="B16" s="4">
        <v>4.9000000000000057</v>
      </c>
      <c r="C16" s="4">
        <v>4.5999999999999943</v>
      </c>
      <c r="D16" s="4">
        <v>4.7000000000000028</v>
      </c>
      <c r="E16" s="4">
        <v>4.9000000000000057</v>
      </c>
      <c r="F16" s="4">
        <v>5.0999999999999943</v>
      </c>
      <c r="G16" s="4">
        <v>5.4000000000000057</v>
      </c>
      <c r="H16" s="4">
        <v>5.5</v>
      </c>
      <c r="I16" s="4">
        <v>5.7000000000000028</v>
      </c>
      <c r="J16" s="4">
        <v>5.7999999999999972</v>
      </c>
      <c r="K16" s="4">
        <v>5.7000000000000028</v>
      </c>
      <c r="L16" s="4">
        <v>5.7000000000000028</v>
      </c>
      <c r="M16" s="4">
        <v>5.7000000000000028</v>
      </c>
      <c r="N16" s="4">
        <v>5.7000000000000028</v>
      </c>
      <c r="O16" s="4">
        <v>5.5</v>
      </c>
      <c r="P16" s="4">
        <v>5.5</v>
      </c>
      <c r="Q16" s="4">
        <v>5.5999999999999943</v>
      </c>
      <c r="R16" s="4">
        <v>5.5999999999999943</v>
      </c>
      <c r="S16" s="4">
        <v>5.7999999999999972</v>
      </c>
      <c r="T16" s="4">
        <v>5.9000000000000057</v>
      </c>
      <c r="U16" s="4">
        <v>5.9000000000000057</v>
      </c>
      <c r="V16" s="4">
        <v>5.9000000000000057</v>
      </c>
      <c r="W16" s="4">
        <v>5.9000000000000057</v>
      </c>
      <c r="X16" s="4">
        <v>6.2000000000000028</v>
      </c>
      <c r="Y16" s="4">
        <v>6.5</v>
      </c>
      <c r="Z16" s="4">
        <v>11.700000000000003</v>
      </c>
      <c r="AA16" s="4">
        <v>12.599999999999994</v>
      </c>
      <c r="AB16" s="4">
        <v>12.799999999999997</v>
      </c>
      <c r="AC16" s="4">
        <v>13</v>
      </c>
      <c r="AD16" s="4">
        <v>13.099999999999994</v>
      </c>
      <c r="AE16" s="4">
        <v>12.799999999999997</v>
      </c>
      <c r="AF16" s="4">
        <v>12.799999999999997</v>
      </c>
      <c r="AG16" s="4">
        <v>12.599999999999994</v>
      </c>
      <c r="AH16" s="4">
        <v>12.5</v>
      </c>
      <c r="AI16" s="4">
        <v>12.700000000000003</v>
      </c>
      <c r="AJ16" s="4">
        <v>12.700000000000003</v>
      </c>
      <c r="AK16" s="4">
        <v>13</v>
      </c>
      <c r="AL16" s="4">
        <v>13.799999999999997</v>
      </c>
      <c r="AM16" s="4">
        <v>13.299999999999997</v>
      </c>
      <c r="AN16" s="4">
        <v>13.299999999999997</v>
      </c>
      <c r="AO16" s="4">
        <v>13</v>
      </c>
      <c r="AP16" s="4">
        <v>12.900000000000006</v>
      </c>
      <c r="AQ16" s="4">
        <v>12.900000000000006</v>
      </c>
      <c r="AR16" s="4">
        <v>13</v>
      </c>
      <c r="AS16" s="4">
        <v>13.099999999999994</v>
      </c>
      <c r="AT16" s="4">
        <v>13.299999999999997</v>
      </c>
      <c r="AU16" s="4">
        <v>13.400000000000006</v>
      </c>
      <c r="AV16" s="4">
        <v>13.599999999999994</v>
      </c>
      <c r="AW16" s="4">
        <v>13.599999999999994</v>
      </c>
      <c r="AX16" s="4">
        <v>13</v>
      </c>
      <c r="AY16" s="4">
        <v>12.599999999999994</v>
      </c>
      <c r="AZ16" s="4">
        <v>12.900000000000006</v>
      </c>
      <c r="BA16" s="4">
        <v>12.900000000000006</v>
      </c>
      <c r="BB16" s="4">
        <v>12.900000000000006</v>
      </c>
      <c r="BC16" s="4">
        <v>12.900000000000006</v>
      </c>
      <c r="BD16" s="4">
        <v>12.799999999999997</v>
      </c>
      <c r="BE16" s="4">
        <v>12.900000000000006</v>
      </c>
      <c r="BF16" s="4">
        <v>12.900000000000006</v>
      </c>
      <c r="BG16" s="4">
        <v>12.599999999999994</v>
      </c>
      <c r="BH16" s="4">
        <v>12.099999999999994</v>
      </c>
      <c r="BI16" s="4">
        <v>11.599999999999994</v>
      </c>
      <c r="BJ16" s="4">
        <v>6.4000000000000057</v>
      </c>
      <c r="BK16" s="4">
        <v>6.4000000000000057</v>
      </c>
      <c r="BL16" s="4">
        <v>5.7999999999999972</v>
      </c>
      <c r="BM16" s="4">
        <v>5.4000000000000057</v>
      </c>
      <c r="BN16" s="4">
        <v>5.0999999999999943</v>
      </c>
      <c r="BO16" s="4">
        <v>5</v>
      </c>
      <c r="BP16" s="4">
        <v>4.7999999999999972</v>
      </c>
      <c r="BQ16" s="4">
        <v>4.7000000000000028</v>
      </c>
      <c r="BR16" s="4">
        <v>4.5</v>
      </c>
      <c r="BS16" s="4">
        <v>4.2999999999999972</v>
      </c>
      <c r="BT16" s="4">
        <v>4.0999999999999943</v>
      </c>
      <c r="BU16" s="4">
        <v>4</v>
      </c>
    </row>
    <row r="17" spans="1:73" ht="31.2" x14ac:dyDescent="0.3">
      <c r="A17" s="148" t="str">
        <f>IF('0'!A1=1,"Оброблення деревини та виробництво виробів з деревини, крім меблів","Manufacture of wood and wood products")</f>
        <v>Оброблення деревини та виробництво виробів з деревини, крім меблів</v>
      </c>
      <c r="B17" s="4">
        <v>12.5</v>
      </c>
      <c r="C17" s="4">
        <v>13.599999999999994</v>
      </c>
      <c r="D17" s="4">
        <v>13.900000000000006</v>
      </c>
      <c r="E17" s="4">
        <v>13.200000000000003</v>
      </c>
      <c r="F17" s="4">
        <v>12.400000000000006</v>
      </c>
      <c r="G17" s="4">
        <v>11.799999999999997</v>
      </c>
      <c r="H17" s="4">
        <v>11.5</v>
      </c>
      <c r="I17" s="4">
        <v>11.299999999999997</v>
      </c>
      <c r="J17" s="4">
        <v>11.099999999999994</v>
      </c>
      <c r="K17" s="4">
        <v>10.900000000000006</v>
      </c>
      <c r="L17" s="4">
        <v>10.700000000000003</v>
      </c>
      <c r="M17" s="4">
        <v>10.5</v>
      </c>
      <c r="N17" s="4">
        <v>10.299999999999997</v>
      </c>
      <c r="O17" s="4">
        <v>11.400000000000006</v>
      </c>
      <c r="P17" s="4">
        <v>12.400000000000006</v>
      </c>
      <c r="Q17" s="4">
        <v>13.799999999999997</v>
      </c>
      <c r="R17" s="4">
        <v>14.700000000000003</v>
      </c>
      <c r="S17" s="4">
        <v>15</v>
      </c>
      <c r="T17" s="4">
        <v>15.099999999999994</v>
      </c>
      <c r="U17" s="4">
        <v>15.299999999999997</v>
      </c>
      <c r="V17" s="4">
        <v>15.299999999999997</v>
      </c>
      <c r="W17" s="4">
        <v>15.299999999999997</v>
      </c>
      <c r="X17" s="4">
        <v>15.099999999999994</v>
      </c>
      <c r="Y17" s="4">
        <v>15</v>
      </c>
      <c r="Z17" s="4">
        <v>16.099999999999994</v>
      </c>
      <c r="AA17" s="4">
        <v>13.700000000000003</v>
      </c>
      <c r="AB17" s="4">
        <v>11.900000000000006</v>
      </c>
      <c r="AC17" s="4">
        <v>10.700000000000003</v>
      </c>
      <c r="AD17" s="4">
        <v>10.099999999999994</v>
      </c>
      <c r="AE17" s="4">
        <v>9.7000000000000028</v>
      </c>
      <c r="AF17" s="4">
        <v>9.2000000000000028</v>
      </c>
      <c r="AG17" s="4">
        <v>8.9000000000000057</v>
      </c>
      <c r="AH17" s="4">
        <v>8.7999999999999972</v>
      </c>
      <c r="AI17" s="4">
        <v>8.9000000000000057</v>
      </c>
      <c r="AJ17" s="4">
        <v>9.0999999999999943</v>
      </c>
      <c r="AK17" s="4">
        <v>9.2000000000000028</v>
      </c>
      <c r="AL17" s="4">
        <v>4.5</v>
      </c>
      <c r="AM17" s="4">
        <v>4.9000000000000057</v>
      </c>
      <c r="AN17" s="4">
        <v>5.2999999999999972</v>
      </c>
      <c r="AO17" s="4">
        <v>5.7000000000000028</v>
      </c>
      <c r="AP17" s="4">
        <v>5.5999999999999943</v>
      </c>
      <c r="AQ17" s="4">
        <v>5.4000000000000057</v>
      </c>
      <c r="AR17" s="4">
        <v>5.5</v>
      </c>
      <c r="AS17" s="4">
        <v>5.5</v>
      </c>
      <c r="AT17" s="4">
        <v>5.4000000000000057</v>
      </c>
      <c r="AU17" s="4">
        <v>5.5</v>
      </c>
      <c r="AV17" s="4">
        <v>5.4000000000000057</v>
      </c>
      <c r="AW17" s="4">
        <v>5.2999999999999972</v>
      </c>
      <c r="AX17" s="4">
        <v>5</v>
      </c>
      <c r="AY17" s="4">
        <v>6.7000000000000028</v>
      </c>
      <c r="AZ17" s="4">
        <v>8</v>
      </c>
      <c r="BA17" s="4">
        <v>8.9000000000000057</v>
      </c>
      <c r="BB17" s="4">
        <v>10</v>
      </c>
      <c r="BC17" s="4">
        <v>10.900000000000006</v>
      </c>
      <c r="BD17" s="4">
        <v>11.700000000000003</v>
      </c>
      <c r="BE17" s="4">
        <v>12.299999999999997</v>
      </c>
      <c r="BF17" s="4">
        <v>12.799999999999997</v>
      </c>
      <c r="BG17" s="4">
        <v>13.200000000000003</v>
      </c>
      <c r="BH17" s="4">
        <v>13.400000000000006</v>
      </c>
      <c r="BI17" s="4">
        <v>13.599999999999994</v>
      </c>
      <c r="BJ17" s="4">
        <v>15.400000000000006</v>
      </c>
      <c r="BK17" s="4">
        <v>13.900000000000006</v>
      </c>
      <c r="BL17" s="4">
        <v>12.599999999999994</v>
      </c>
      <c r="BM17" s="4">
        <v>11.299999999999997</v>
      </c>
      <c r="BN17" s="4">
        <v>10.099999999999994</v>
      </c>
      <c r="BO17" s="4">
        <v>9.2000000000000028</v>
      </c>
      <c r="BP17" s="4">
        <v>8.2000000000000028</v>
      </c>
      <c r="BQ17" s="4">
        <v>7.4000000000000057</v>
      </c>
      <c r="BR17" s="4">
        <v>6.7000000000000028</v>
      </c>
      <c r="BS17" s="4">
        <v>6.0999999999999943</v>
      </c>
      <c r="BT17" s="4">
        <v>5.5999999999999943</v>
      </c>
      <c r="BU17" s="4">
        <v>5.2999999999999972</v>
      </c>
    </row>
    <row r="18" spans="1:73" ht="31.2" x14ac:dyDescent="0.3">
      <c r="A18" s="148" t="str">
        <f>IF('0'!A1=1,"Целюлозно-паперове виробництво; видавнича діяльність","Manufacture of pulp, paper and paper products; publishing and printing")</f>
        <v>Целюлозно-паперове виробництво; видавнича діяльність</v>
      </c>
      <c r="B18" s="4">
        <v>2.4000000000000057</v>
      </c>
      <c r="C18" s="4">
        <v>1.5999999999999943</v>
      </c>
      <c r="D18" s="4">
        <v>1.4000000000000057</v>
      </c>
      <c r="E18" s="4">
        <v>1.2999999999999972</v>
      </c>
      <c r="F18" s="4">
        <v>1.2999999999999972</v>
      </c>
      <c r="G18" s="4">
        <v>1.2999999999999972</v>
      </c>
      <c r="H18" s="4">
        <v>1.5</v>
      </c>
      <c r="I18" s="4">
        <v>1.5999999999999943</v>
      </c>
      <c r="J18" s="4">
        <v>1.7000000000000028</v>
      </c>
      <c r="K18" s="4">
        <v>2</v>
      </c>
      <c r="L18" s="4">
        <v>2.2999999999999972</v>
      </c>
      <c r="M18" s="4">
        <v>2.5999999999999943</v>
      </c>
      <c r="N18" s="4">
        <v>8.9000000000000057</v>
      </c>
      <c r="O18" s="4">
        <v>9.4000000000000057</v>
      </c>
      <c r="P18" s="4">
        <v>10.599999999999994</v>
      </c>
      <c r="Q18" s="4">
        <v>11.900000000000006</v>
      </c>
      <c r="R18" s="4">
        <v>12.700000000000003</v>
      </c>
      <c r="S18" s="4">
        <v>13.299999999999997</v>
      </c>
      <c r="T18" s="4">
        <v>13.700000000000003</v>
      </c>
      <c r="U18" s="4">
        <v>14</v>
      </c>
      <c r="V18" s="4">
        <v>14.200000000000003</v>
      </c>
      <c r="W18" s="4">
        <v>14.299999999999997</v>
      </c>
      <c r="X18" s="4">
        <v>14.299999999999997</v>
      </c>
      <c r="Y18" s="4">
        <v>14.5</v>
      </c>
      <c r="Z18" s="4">
        <v>16.799999999999997</v>
      </c>
      <c r="AA18" s="4">
        <v>16.799999999999997</v>
      </c>
      <c r="AB18" s="4">
        <v>16.299999999999997</v>
      </c>
      <c r="AC18" s="4">
        <v>15.099999999999994</v>
      </c>
      <c r="AD18" s="4">
        <v>14.299999999999997</v>
      </c>
      <c r="AE18" s="4">
        <v>13.599999999999994</v>
      </c>
      <c r="AF18" s="4">
        <v>13.099999999999994</v>
      </c>
      <c r="AG18" s="4">
        <v>13</v>
      </c>
      <c r="AH18" s="4">
        <v>13</v>
      </c>
      <c r="AI18" s="4">
        <v>12.900000000000006</v>
      </c>
      <c r="AJ18" s="4">
        <v>13</v>
      </c>
      <c r="AK18" s="4">
        <v>12.900000000000006</v>
      </c>
      <c r="AL18" s="4">
        <v>10.700000000000003</v>
      </c>
      <c r="AM18" s="4">
        <v>10.099999999999994</v>
      </c>
      <c r="AN18" s="4">
        <v>10</v>
      </c>
      <c r="AO18" s="4">
        <v>10.200000000000003</v>
      </c>
      <c r="AP18" s="4">
        <v>10.299999999999997</v>
      </c>
      <c r="AQ18" s="4">
        <v>10.5</v>
      </c>
      <c r="AR18" s="4">
        <v>10.5</v>
      </c>
      <c r="AS18" s="4">
        <v>10.599999999999994</v>
      </c>
      <c r="AT18" s="4">
        <v>10.599999999999994</v>
      </c>
      <c r="AU18" s="4">
        <v>10.799999999999997</v>
      </c>
      <c r="AV18" s="4">
        <v>11</v>
      </c>
      <c r="AW18" s="4">
        <v>11</v>
      </c>
      <c r="AX18" s="4">
        <v>10</v>
      </c>
      <c r="AY18" s="4">
        <v>10.400000000000006</v>
      </c>
      <c r="AZ18" s="4">
        <v>10.299999999999997</v>
      </c>
      <c r="BA18" s="4">
        <v>10.5</v>
      </c>
      <c r="BB18" s="4">
        <v>10.700000000000003</v>
      </c>
      <c r="BC18" s="4">
        <v>10.799999999999997</v>
      </c>
      <c r="BD18" s="4">
        <v>11</v>
      </c>
      <c r="BE18" s="4">
        <v>10.900000000000006</v>
      </c>
      <c r="BF18" s="4">
        <v>10.700000000000003</v>
      </c>
      <c r="BG18" s="4">
        <v>10.400000000000006</v>
      </c>
      <c r="BH18" s="4">
        <v>10.099999999999994</v>
      </c>
      <c r="BI18" s="4">
        <v>9.7000000000000028</v>
      </c>
      <c r="BJ18" s="4">
        <v>5.9000000000000057</v>
      </c>
      <c r="BK18" s="4">
        <v>5.5999999999999943</v>
      </c>
      <c r="BL18" s="4">
        <v>5.0999999999999943</v>
      </c>
      <c r="BM18" s="4">
        <v>4.5999999999999943</v>
      </c>
      <c r="BN18" s="4">
        <v>4.2999999999999972</v>
      </c>
      <c r="BO18" s="4">
        <v>4.0999999999999943</v>
      </c>
      <c r="BP18" s="4">
        <v>3.7999999999999972</v>
      </c>
      <c r="BQ18" s="4">
        <v>3.5999999999999943</v>
      </c>
      <c r="BR18" s="4">
        <v>3.4000000000000057</v>
      </c>
      <c r="BS18" s="4">
        <v>3.2999999999999972</v>
      </c>
      <c r="BT18" s="4">
        <v>3.2000000000000028</v>
      </c>
      <c r="BU18" s="4">
        <v>3.2000000000000028</v>
      </c>
    </row>
    <row r="19" spans="1:73" ht="31.5" customHeight="1" x14ac:dyDescent="0.3">
      <c r="A19" s="148" t="str">
        <f>IF('0'!A1=1,"Виробництво коксу, продуктів нафтоперероблення","Manufacture of coke, refined petroleum products")</f>
        <v>Виробництво коксу, продуктів нафтоперероблення</v>
      </c>
      <c r="B19" s="4">
        <v>4.7000000000000028</v>
      </c>
      <c r="C19" s="4">
        <v>3.0999999999999943</v>
      </c>
      <c r="D19" s="4">
        <v>2.7000000000000028</v>
      </c>
      <c r="E19" s="4">
        <v>2.7000000000000028</v>
      </c>
      <c r="F19" s="4">
        <v>3</v>
      </c>
      <c r="G19" s="4">
        <v>3.5</v>
      </c>
      <c r="H19" s="4">
        <v>4.5</v>
      </c>
      <c r="I19" s="4">
        <v>4.7999999999999972</v>
      </c>
      <c r="J19" s="4">
        <v>5.5999999999999943</v>
      </c>
      <c r="K19" s="4">
        <v>7.5999999999999943</v>
      </c>
      <c r="L19" s="4">
        <v>10.299999999999997</v>
      </c>
      <c r="M19" s="4">
        <v>13.700000000000003</v>
      </c>
      <c r="N19" s="4">
        <v>58.400000000000006</v>
      </c>
      <c r="O19" s="4">
        <v>62.900000000000006</v>
      </c>
      <c r="P19" s="4">
        <v>66.900000000000006</v>
      </c>
      <c r="Q19" s="4">
        <v>67.5</v>
      </c>
      <c r="R19" s="4">
        <v>68.5</v>
      </c>
      <c r="S19" s="4">
        <v>69.300000000000011</v>
      </c>
      <c r="T19" s="4">
        <v>72.699999999999989</v>
      </c>
      <c r="U19" s="4">
        <v>74.800000000000011</v>
      </c>
      <c r="V19" s="4">
        <v>73.900000000000006</v>
      </c>
      <c r="W19" s="4">
        <v>70.300000000000011</v>
      </c>
      <c r="X19" s="4">
        <v>63.099999999999994</v>
      </c>
      <c r="Y19" s="4">
        <v>54.199999999999989</v>
      </c>
      <c r="Z19" s="4">
        <v>-15.400000000000006</v>
      </c>
      <c r="AA19" s="4">
        <v>-15.599999999999994</v>
      </c>
      <c r="AB19" s="4">
        <v>-19.700000000000003</v>
      </c>
      <c r="AC19" s="4">
        <v>-21.299999999999997</v>
      </c>
      <c r="AD19" s="4">
        <v>-22.900000000000006</v>
      </c>
      <c r="AE19" s="4">
        <v>-23</v>
      </c>
      <c r="AF19" s="4">
        <v>-24.700000000000003</v>
      </c>
      <c r="AG19" s="4">
        <v>-24.200000000000003</v>
      </c>
      <c r="AH19" s="4">
        <v>-22.200000000000003</v>
      </c>
      <c r="AI19" s="4">
        <v>-19.400000000000006</v>
      </c>
      <c r="AJ19" s="4">
        <v>-15.900000000000006</v>
      </c>
      <c r="AK19" s="4">
        <v>-12.200000000000003</v>
      </c>
      <c r="AL19" s="4">
        <v>44.800000000000011</v>
      </c>
      <c r="AM19" s="4">
        <v>49</v>
      </c>
      <c r="AN19" s="4">
        <v>58.300000000000011</v>
      </c>
      <c r="AO19" s="4">
        <v>62.800000000000011</v>
      </c>
      <c r="AP19" s="4">
        <v>66.300000000000011</v>
      </c>
      <c r="AQ19" s="4">
        <v>65.099999999999994</v>
      </c>
      <c r="AR19" s="4">
        <v>63.300000000000011</v>
      </c>
      <c r="AS19" s="4">
        <v>58.099999999999994</v>
      </c>
      <c r="AT19" s="4">
        <v>52.599999999999994</v>
      </c>
      <c r="AU19" s="4">
        <v>47.699999999999989</v>
      </c>
      <c r="AV19" s="4">
        <v>44</v>
      </c>
      <c r="AW19" s="4">
        <v>42.099999999999994</v>
      </c>
      <c r="AX19" s="4">
        <v>25.099999999999994</v>
      </c>
      <c r="AY19" s="4">
        <v>25.400000000000006</v>
      </c>
      <c r="AZ19" s="4">
        <v>24.099999999999994</v>
      </c>
      <c r="BA19" s="4">
        <v>24.5</v>
      </c>
      <c r="BB19" s="4">
        <v>24.099999999999994</v>
      </c>
      <c r="BC19" s="4">
        <v>24.400000000000006</v>
      </c>
      <c r="BD19" s="4">
        <v>25.200000000000003</v>
      </c>
      <c r="BE19" s="4">
        <v>25.900000000000006</v>
      </c>
      <c r="BF19" s="4">
        <v>26.200000000000003</v>
      </c>
      <c r="BG19" s="4">
        <v>25.900000000000006</v>
      </c>
      <c r="BH19" s="4">
        <v>25.299999999999997</v>
      </c>
      <c r="BI19" s="4">
        <v>24.5</v>
      </c>
      <c r="BJ19" s="4">
        <v>12.400000000000006</v>
      </c>
      <c r="BK19" s="4">
        <v>9.2999999999999972</v>
      </c>
      <c r="BL19" s="4">
        <v>7.4000000000000057</v>
      </c>
      <c r="BM19" s="4">
        <v>5.2999999999999972</v>
      </c>
      <c r="BN19" s="4">
        <v>3.7000000000000028</v>
      </c>
      <c r="BO19" s="4">
        <v>1.7999999999999972</v>
      </c>
      <c r="BP19" s="4">
        <v>-0.20000000000000284</v>
      </c>
      <c r="BQ19" s="4">
        <v>-1.7999999999999972</v>
      </c>
      <c r="BR19" s="4">
        <v>-2.5999999999999943</v>
      </c>
      <c r="BS19" s="4">
        <v>-3.2999999999999972</v>
      </c>
      <c r="BT19" s="4">
        <v>-3.7000000000000028</v>
      </c>
      <c r="BU19" s="4">
        <v>-4</v>
      </c>
    </row>
    <row r="20" spans="1:73" ht="15.6" x14ac:dyDescent="0.3">
      <c r="A20" s="148" t="str">
        <f>IF('0'!A1=1,"виробництво коксу","manufacture of coke oven products")</f>
        <v>виробництво коксу</v>
      </c>
      <c r="B20" s="4">
        <v>10.299999999999997</v>
      </c>
      <c r="C20" s="4">
        <v>10.900000000000006</v>
      </c>
      <c r="D20" s="4">
        <v>11.799999999999997</v>
      </c>
      <c r="E20" s="4">
        <v>12.5</v>
      </c>
      <c r="F20" s="4">
        <v>12.900000000000006</v>
      </c>
      <c r="G20" s="4">
        <v>13.700000000000003</v>
      </c>
      <c r="H20" s="4">
        <v>14.599999999999994</v>
      </c>
      <c r="I20" s="4">
        <v>15.599999999999994</v>
      </c>
      <c r="J20" s="4">
        <v>17.099999999999994</v>
      </c>
      <c r="K20" s="4">
        <v>19.700000000000003</v>
      </c>
      <c r="L20" s="4">
        <v>22.900000000000006</v>
      </c>
      <c r="M20" s="4">
        <v>25.700000000000003</v>
      </c>
      <c r="N20" s="4">
        <v>60.699999999999989</v>
      </c>
      <c r="O20" s="4">
        <v>61.199999999999989</v>
      </c>
      <c r="P20" s="4">
        <v>61.099999999999994</v>
      </c>
      <c r="Q20" s="4">
        <v>62.099999999999994</v>
      </c>
      <c r="R20" s="4">
        <v>62.400000000000006</v>
      </c>
      <c r="S20" s="4">
        <v>62.800000000000011</v>
      </c>
      <c r="T20" s="4">
        <v>68</v>
      </c>
      <c r="U20" s="4">
        <v>76.300000000000011</v>
      </c>
      <c r="V20" s="4">
        <v>80.800000000000011</v>
      </c>
      <c r="W20" s="4">
        <v>78.800000000000011</v>
      </c>
      <c r="X20" s="4">
        <v>72.199999999999989</v>
      </c>
      <c r="Y20" s="4">
        <v>64.5</v>
      </c>
      <c r="Z20" s="4">
        <v>-7.4000000000000057</v>
      </c>
      <c r="AA20" s="4">
        <v>-6.5</v>
      </c>
      <c r="AB20" s="4">
        <v>-8.0999999999999943</v>
      </c>
      <c r="AC20" s="4">
        <v>-10.200000000000003</v>
      </c>
      <c r="AD20" s="4">
        <v>-11.799999999999997</v>
      </c>
      <c r="AE20" s="4">
        <v>-13</v>
      </c>
      <c r="AF20" s="4">
        <v>-17.099999999999994</v>
      </c>
      <c r="AG20" s="4">
        <v>-20.900000000000006</v>
      </c>
      <c r="AH20" s="4">
        <v>-22.099999999999994</v>
      </c>
      <c r="AI20" s="4">
        <v>-20.099999999999994</v>
      </c>
      <c r="AJ20" s="4">
        <v>-16.799999999999997</v>
      </c>
      <c r="AK20" s="4">
        <v>-13.200000000000003</v>
      </c>
      <c r="AL20" s="4">
        <v>43.699999999999989</v>
      </c>
      <c r="AM20" s="4">
        <v>51.699999999999989</v>
      </c>
      <c r="AN20" s="4">
        <v>64</v>
      </c>
      <c r="AO20" s="4">
        <v>74.199999999999989</v>
      </c>
      <c r="AP20" s="4">
        <v>85.300000000000011</v>
      </c>
      <c r="AQ20" s="4">
        <v>92.800000000000011</v>
      </c>
      <c r="AR20" s="4">
        <v>98.300000000000011</v>
      </c>
      <c r="AS20" s="4">
        <v>97.300000000000011</v>
      </c>
      <c r="AT20" s="4">
        <v>93</v>
      </c>
      <c r="AU20" s="4">
        <v>86.300000000000011</v>
      </c>
      <c r="AV20" s="4">
        <v>80.800000000000011</v>
      </c>
      <c r="AW20" s="4">
        <v>77.300000000000011</v>
      </c>
      <c r="AX20" s="4">
        <v>49</v>
      </c>
      <c r="AY20" s="4">
        <v>44.300000000000011</v>
      </c>
      <c r="AZ20" s="4">
        <v>38.099999999999994</v>
      </c>
      <c r="BA20" s="4">
        <v>35.199999999999989</v>
      </c>
      <c r="BB20" s="4">
        <v>30.599999999999994</v>
      </c>
      <c r="BC20" s="4">
        <v>27.299999999999997</v>
      </c>
      <c r="BD20" s="4">
        <v>25.799999999999997</v>
      </c>
      <c r="BE20" s="4">
        <v>25.900000000000006</v>
      </c>
      <c r="BF20" s="4">
        <v>25.299999999999997</v>
      </c>
      <c r="BG20" s="4">
        <v>24</v>
      </c>
      <c r="BH20" s="4">
        <v>22.299999999999997</v>
      </c>
      <c r="BI20" s="4">
        <v>20.5</v>
      </c>
      <c r="BJ20" s="4">
        <v>-1.2000000000000028</v>
      </c>
      <c r="BK20" s="4">
        <v>-5.7999999999999972</v>
      </c>
      <c r="BL20" s="4">
        <v>-7.7999999999999972</v>
      </c>
      <c r="BM20" s="4">
        <v>-10.900000000000006</v>
      </c>
      <c r="BN20" s="4">
        <v>-12.799999999999997</v>
      </c>
      <c r="BO20" s="4">
        <v>-14.099999999999994</v>
      </c>
      <c r="BP20" s="4">
        <v>-15.299999999999997</v>
      </c>
      <c r="BQ20" s="4">
        <v>-16.900000000000006</v>
      </c>
      <c r="BR20" s="4">
        <v>-17.900000000000006</v>
      </c>
      <c r="BS20" s="4">
        <v>-18.900000000000006</v>
      </c>
      <c r="BT20" s="4">
        <v>-19.299999999999997</v>
      </c>
      <c r="BU20" s="4">
        <v>-19.400000000000006</v>
      </c>
    </row>
    <row r="21" spans="1:73" ht="15.6" x14ac:dyDescent="0.3">
      <c r="A21" s="148" t="str">
        <f>IF('0'!A1=1,"виробництво продуктів нафтоперероблення","manufacture of refined petroleum products")</f>
        <v>виробництво продуктів нафтоперероблення</v>
      </c>
      <c r="B21" s="4">
        <v>2.2000000000000028</v>
      </c>
      <c r="C21" s="4">
        <v>-0.40000000000000568</v>
      </c>
      <c r="D21" s="4">
        <v>-1.5999999999999943</v>
      </c>
      <c r="E21" s="4">
        <v>-1.9000000000000057</v>
      </c>
      <c r="F21" s="4">
        <v>-1.5999999999999943</v>
      </c>
      <c r="G21" s="4">
        <v>-1.2999999999999972</v>
      </c>
      <c r="H21" s="4">
        <v>-0.20000000000000284</v>
      </c>
      <c r="I21" s="4">
        <v>-0.29999999999999716</v>
      </c>
      <c r="J21" s="4">
        <v>0.29999999999999716</v>
      </c>
      <c r="K21" s="4">
        <v>2.0999999999999943</v>
      </c>
      <c r="L21" s="4">
        <v>4.5</v>
      </c>
      <c r="M21" s="4">
        <v>8.0999999999999943</v>
      </c>
      <c r="N21" s="4">
        <v>58.5</v>
      </c>
      <c r="O21" s="4">
        <v>64.800000000000011</v>
      </c>
      <c r="P21" s="4">
        <v>70.599999999999994</v>
      </c>
      <c r="Q21" s="4">
        <v>70.699999999999989</v>
      </c>
      <c r="R21" s="4">
        <v>71.5</v>
      </c>
      <c r="S21" s="4">
        <v>72.199999999999989</v>
      </c>
      <c r="T21" s="4">
        <v>74.599999999999994</v>
      </c>
      <c r="U21" s="4">
        <v>74.5</v>
      </c>
      <c r="V21" s="4">
        <v>71.800000000000011</v>
      </c>
      <c r="W21" s="4">
        <v>67.900000000000006</v>
      </c>
      <c r="X21" s="4">
        <v>60.5</v>
      </c>
      <c r="Y21" s="4">
        <v>51.199999999999989</v>
      </c>
      <c r="Z21" s="4">
        <v>-17.799999999999997</v>
      </c>
      <c r="AA21" s="4">
        <v>-18.400000000000006</v>
      </c>
      <c r="AB21" s="4">
        <v>-23.299999999999997</v>
      </c>
      <c r="AC21" s="4">
        <v>-24.700000000000003</v>
      </c>
      <c r="AD21" s="4">
        <v>-26.200000000000003</v>
      </c>
      <c r="AE21" s="4">
        <v>-25.799999999999997</v>
      </c>
      <c r="AF21" s="4">
        <v>-26.700000000000003</v>
      </c>
      <c r="AG21" s="4">
        <v>-24.799999999999997</v>
      </c>
      <c r="AH21" s="4">
        <v>-21.700000000000003</v>
      </c>
      <c r="AI21" s="4">
        <v>-18.599999999999994</v>
      </c>
      <c r="AJ21" s="4">
        <v>-15</v>
      </c>
      <c r="AK21" s="4">
        <v>-11.299999999999997</v>
      </c>
      <c r="AL21" s="4">
        <v>45.699999999999989</v>
      </c>
      <c r="AM21" s="4">
        <v>47.5</v>
      </c>
      <c r="AN21" s="4">
        <v>54.699999999999989</v>
      </c>
      <c r="AO21" s="4">
        <v>56.199999999999989</v>
      </c>
      <c r="AP21" s="4">
        <v>55.900000000000006</v>
      </c>
      <c r="AQ21" s="4">
        <v>50.900000000000006</v>
      </c>
      <c r="AR21" s="4">
        <v>46.5</v>
      </c>
      <c r="AS21" s="4">
        <v>40.199999999999989</v>
      </c>
      <c r="AT21" s="4">
        <v>34.5</v>
      </c>
      <c r="AU21" s="4">
        <v>30.099999999999994</v>
      </c>
      <c r="AV21" s="4">
        <v>27</v>
      </c>
      <c r="AW21" s="4">
        <v>25.5</v>
      </c>
      <c r="AX21" s="4">
        <v>11.299999999999997</v>
      </c>
      <c r="AY21" s="4">
        <v>13.700000000000003</v>
      </c>
      <c r="AZ21" s="4">
        <v>14.700000000000003</v>
      </c>
      <c r="BA21" s="4">
        <v>17</v>
      </c>
      <c r="BB21" s="4">
        <v>18.900000000000006</v>
      </c>
      <c r="BC21" s="4">
        <v>21.400000000000006</v>
      </c>
      <c r="BD21" s="4">
        <v>23.599999999999994</v>
      </c>
      <c r="BE21" s="4">
        <v>24.700000000000003</v>
      </c>
      <c r="BF21" s="4">
        <v>25.5</v>
      </c>
      <c r="BG21" s="4">
        <v>25.900000000000006</v>
      </c>
      <c r="BH21" s="4">
        <v>26</v>
      </c>
      <c r="BI21" s="4">
        <v>25.900000000000006</v>
      </c>
      <c r="BJ21" s="4">
        <v>20.200000000000003</v>
      </c>
      <c r="BK21" s="4">
        <v>17.799999999999997</v>
      </c>
      <c r="BL21" s="4">
        <v>16.099999999999994</v>
      </c>
      <c r="BM21" s="4">
        <v>14.5</v>
      </c>
      <c r="BN21" s="4">
        <v>13.099999999999994</v>
      </c>
      <c r="BO21" s="4">
        <v>10.799999999999997</v>
      </c>
      <c r="BP21" s="4">
        <v>8.2000000000000028</v>
      </c>
      <c r="BQ21" s="4">
        <v>6.7000000000000028</v>
      </c>
      <c r="BR21" s="4">
        <v>5.9000000000000057</v>
      </c>
      <c r="BS21" s="4">
        <v>5.4000000000000057</v>
      </c>
      <c r="BT21" s="4">
        <v>4.9000000000000057</v>
      </c>
      <c r="BU21" s="4">
        <v>4.5</v>
      </c>
    </row>
    <row r="22" spans="1:73" ht="15.6" x14ac:dyDescent="0.3">
      <c r="A22" s="148" t="str">
        <f>IF('0'!A1=1,"Хімічна та нафтохімічна промисловість","Chemical and petrochemical industry")</f>
        <v>Хімічна та нафтохімічна промисловість</v>
      </c>
      <c r="B22" s="4">
        <v>12.599999999999994</v>
      </c>
      <c r="C22" s="4">
        <v>12.799999999999997</v>
      </c>
      <c r="D22" s="4">
        <v>13.099999999999994</v>
      </c>
      <c r="E22" s="4">
        <v>13.200000000000003</v>
      </c>
      <c r="F22" s="4">
        <v>13.200000000000003</v>
      </c>
      <c r="G22" s="4">
        <v>13.200000000000003</v>
      </c>
      <c r="H22" s="4">
        <v>13.299999999999997</v>
      </c>
      <c r="I22" s="4">
        <v>13.200000000000003</v>
      </c>
      <c r="J22" s="4">
        <v>13.099999999999994</v>
      </c>
      <c r="K22" s="4">
        <v>13.099999999999994</v>
      </c>
      <c r="L22" s="4">
        <v>13.299999999999997</v>
      </c>
      <c r="M22" s="4">
        <v>13.700000000000003</v>
      </c>
      <c r="N22" s="4">
        <v>20.099999999999994</v>
      </c>
      <c r="O22" s="4">
        <v>21.700000000000003</v>
      </c>
      <c r="P22" s="4">
        <v>23.200000000000003</v>
      </c>
      <c r="Q22" s="4">
        <v>24.599999999999994</v>
      </c>
      <c r="R22" s="4">
        <v>26.5</v>
      </c>
      <c r="S22" s="4">
        <v>28.400000000000006</v>
      </c>
      <c r="T22" s="4">
        <v>30.5</v>
      </c>
      <c r="U22" s="4">
        <v>33.800000000000011</v>
      </c>
      <c r="V22" s="4">
        <v>36.5</v>
      </c>
      <c r="W22" s="4">
        <v>37.300000000000011</v>
      </c>
      <c r="X22" s="4">
        <v>36.699999999999989</v>
      </c>
      <c r="Y22" s="4">
        <v>35.699999999999989</v>
      </c>
      <c r="Z22" s="4">
        <v>23.900000000000006</v>
      </c>
      <c r="AA22" s="4">
        <v>23.299999999999997</v>
      </c>
      <c r="AB22" s="4">
        <v>23.799999999999997</v>
      </c>
      <c r="AC22" s="4">
        <v>23.299999999999997</v>
      </c>
      <c r="AD22" s="4">
        <v>21.099999999999994</v>
      </c>
      <c r="AE22" s="4">
        <v>19.099999999999994</v>
      </c>
      <c r="AF22" s="4">
        <v>17.299999999999997</v>
      </c>
      <c r="AG22" s="4">
        <v>14.599999999999994</v>
      </c>
      <c r="AH22" s="4">
        <v>12.700000000000003</v>
      </c>
      <c r="AI22" s="4">
        <v>12.200000000000003</v>
      </c>
      <c r="AJ22" s="4">
        <v>12.700000000000003</v>
      </c>
      <c r="AK22" s="4">
        <v>13.5</v>
      </c>
      <c r="AL22" s="4">
        <v>16</v>
      </c>
      <c r="AM22" s="4">
        <v>15.5</v>
      </c>
      <c r="AN22" s="4">
        <v>14.099999999999994</v>
      </c>
      <c r="AO22" s="4">
        <v>13.099999999999994</v>
      </c>
      <c r="AP22" s="4">
        <v>12.700000000000003</v>
      </c>
      <c r="AQ22" s="4">
        <v>12.5</v>
      </c>
      <c r="AR22" s="4">
        <v>12.200000000000003</v>
      </c>
      <c r="AS22" s="4">
        <v>12</v>
      </c>
      <c r="AT22" s="4">
        <v>11.599999999999994</v>
      </c>
      <c r="AU22" s="4">
        <v>11.599999999999994</v>
      </c>
      <c r="AV22" s="4">
        <v>11.799999999999997</v>
      </c>
      <c r="AW22" s="4">
        <v>11.900000000000006</v>
      </c>
      <c r="AX22" s="4">
        <v>15.599999999999994</v>
      </c>
      <c r="AY22" s="4">
        <v>15.799999999999997</v>
      </c>
      <c r="AZ22" s="4">
        <v>15.599999999999994</v>
      </c>
      <c r="BA22" s="4">
        <v>16.099999999999994</v>
      </c>
      <c r="BB22" s="4">
        <v>17.299999999999997</v>
      </c>
      <c r="BC22" s="4">
        <v>18.700000000000003</v>
      </c>
      <c r="BD22" s="4">
        <v>20.200000000000003</v>
      </c>
      <c r="BE22" s="4">
        <v>21.099999999999994</v>
      </c>
      <c r="BF22" s="4">
        <v>21.900000000000006</v>
      </c>
      <c r="BG22" s="4">
        <v>22</v>
      </c>
      <c r="BH22" s="4">
        <v>21.799999999999997</v>
      </c>
      <c r="BI22" s="4">
        <v>21.299999999999997</v>
      </c>
      <c r="BJ22" s="4">
        <v>11.599999999999994</v>
      </c>
      <c r="BK22" s="4">
        <v>10.299999999999997</v>
      </c>
      <c r="BL22" s="4">
        <v>10</v>
      </c>
      <c r="BM22" s="4">
        <v>9.7000000000000028</v>
      </c>
      <c r="BN22" s="4">
        <v>9.9000000000000057</v>
      </c>
      <c r="BO22" s="4">
        <v>9.5</v>
      </c>
      <c r="BP22" s="4">
        <v>8.4000000000000057</v>
      </c>
      <c r="BQ22" s="4">
        <v>7.5</v>
      </c>
      <c r="BR22" s="4">
        <v>6.9000000000000057</v>
      </c>
      <c r="BS22" s="4">
        <v>6.5</v>
      </c>
      <c r="BT22" s="4">
        <v>6.2000000000000028</v>
      </c>
      <c r="BU22" s="4">
        <v>6</v>
      </c>
    </row>
    <row r="23" spans="1:73" ht="15.6" x14ac:dyDescent="0.3">
      <c r="A23" s="148" t="str">
        <f>IF('0'!A1=1,"хімічне виробництво","manufacture of chemicals, chemical products and man-made fibres")</f>
        <v>хімічне виробництво</v>
      </c>
      <c r="B23" s="4">
        <v>12.799999999999997</v>
      </c>
      <c r="C23" s="4">
        <v>12.900000000000006</v>
      </c>
      <c r="D23" s="4">
        <v>13.299999999999997</v>
      </c>
      <c r="E23" s="4">
        <v>13.400000000000006</v>
      </c>
      <c r="F23" s="4">
        <v>13.5</v>
      </c>
      <c r="G23" s="4">
        <v>13.5</v>
      </c>
      <c r="H23" s="4">
        <v>13.599999999999994</v>
      </c>
      <c r="I23" s="4">
        <v>13.799999999999997</v>
      </c>
      <c r="J23" s="4">
        <v>13.799999999999997</v>
      </c>
      <c r="K23" s="4">
        <v>14</v>
      </c>
      <c r="L23" s="4">
        <v>14.400000000000006</v>
      </c>
      <c r="M23" s="4">
        <v>15</v>
      </c>
      <c r="N23" s="4">
        <v>25.299999999999997</v>
      </c>
      <c r="O23" s="4">
        <v>27.299999999999997</v>
      </c>
      <c r="P23" s="4">
        <v>28.900000000000006</v>
      </c>
      <c r="Q23" s="4">
        <v>30.400000000000006</v>
      </c>
      <c r="R23" s="4">
        <v>32.699999999999989</v>
      </c>
      <c r="S23" s="4">
        <v>35.099999999999994</v>
      </c>
      <c r="T23" s="4">
        <v>37.699999999999989</v>
      </c>
      <c r="U23" s="4">
        <v>42.099999999999994</v>
      </c>
      <c r="V23" s="4">
        <v>45.5</v>
      </c>
      <c r="W23" s="4">
        <v>46.5</v>
      </c>
      <c r="X23" s="4">
        <v>45.400000000000006</v>
      </c>
      <c r="Y23" s="4">
        <v>43.599999999999994</v>
      </c>
      <c r="Z23" s="4">
        <v>23.900000000000006</v>
      </c>
      <c r="AA23" s="4">
        <v>23.400000000000006</v>
      </c>
      <c r="AB23" s="4">
        <v>24.5</v>
      </c>
      <c r="AC23" s="4">
        <v>24.400000000000006</v>
      </c>
      <c r="AD23" s="4">
        <v>21.900000000000006</v>
      </c>
      <c r="AE23" s="4">
        <v>19.5</v>
      </c>
      <c r="AF23" s="4">
        <v>17.5</v>
      </c>
      <c r="AG23" s="4">
        <v>14.099999999999994</v>
      </c>
      <c r="AH23" s="4">
        <v>11.799999999999997</v>
      </c>
      <c r="AI23" s="4">
        <v>11.200000000000003</v>
      </c>
      <c r="AJ23" s="4">
        <v>12</v>
      </c>
      <c r="AK23" s="4">
        <v>13.200000000000003</v>
      </c>
      <c r="AL23" s="4">
        <v>19.5</v>
      </c>
      <c r="AM23" s="4">
        <v>19</v>
      </c>
      <c r="AN23" s="4">
        <v>17.099999999999994</v>
      </c>
      <c r="AO23" s="4">
        <v>15.599999999999994</v>
      </c>
      <c r="AP23" s="4">
        <v>14.900000000000006</v>
      </c>
      <c r="AQ23" s="4">
        <v>14.400000000000006</v>
      </c>
      <c r="AR23" s="4">
        <v>13.900000000000006</v>
      </c>
      <c r="AS23" s="4">
        <v>13.5</v>
      </c>
      <c r="AT23" s="4">
        <v>13</v>
      </c>
      <c r="AU23" s="4">
        <v>13</v>
      </c>
      <c r="AV23" s="4">
        <v>13.200000000000003</v>
      </c>
      <c r="AW23" s="4">
        <v>13.5</v>
      </c>
      <c r="AX23" s="4">
        <v>18.099999999999994</v>
      </c>
      <c r="AY23" s="4">
        <v>18</v>
      </c>
      <c r="AZ23" s="4">
        <v>17.299999999999997</v>
      </c>
      <c r="BA23" s="4">
        <v>17.900000000000006</v>
      </c>
      <c r="BB23" s="4">
        <v>19.200000000000003</v>
      </c>
      <c r="BC23" s="4">
        <v>21</v>
      </c>
      <c r="BD23" s="4">
        <v>23</v>
      </c>
      <c r="BE23" s="4">
        <v>24.299999999999997</v>
      </c>
      <c r="BF23" s="4">
        <v>25.299999999999997</v>
      </c>
      <c r="BG23" s="4">
        <v>25.5</v>
      </c>
      <c r="BH23" s="4">
        <v>25.299999999999997</v>
      </c>
      <c r="BI23" s="4">
        <v>24.700000000000003</v>
      </c>
      <c r="BJ23" s="4">
        <v>13</v>
      </c>
      <c r="BK23" s="4">
        <v>11.5</v>
      </c>
      <c r="BL23" s="4">
        <v>11.5</v>
      </c>
      <c r="BM23" s="4">
        <v>11.200000000000003</v>
      </c>
      <c r="BN23" s="4">
        <v>11.700000000000003</v>
      </c>
      <c r="BO23" s="4">
        <v>11.400000000000006</v>
      </c>
      <c r="BP23" s="4">
        <v>10.099999999999994</v>
      </c>
      <c r="BQ23" s="4">
        <v>9.0999999999999943</v>
      </c>
      <c r="BR23" s="4">
        <v>8.2999999999999972</v>
      </c>
      <c r="BS23" s="4">
        <v>7.9000000000000057</v>
      </c>
      <c r="BT23" s="4">
        <v>7.5</v>
      </c>
      <c r="BU23" s="4">
        <v>7.2999999999999972</v>
      </c>
    </row>
    <row r="24" spans="1:73" ht="15.6" x14ac:dyDescent="0.3">
      <c r="A24" s="148" t="str">
        <f>IF('0'!A1=1,"виробництво гумових та пластмасових виробів","manufacture of rubber and plastic products")</f>
        <v>виробництво гумових та пластмасових виробів</v>
      </c>
      <c r="B24" s="4">
        <v>12.400000000000006</v>
      </c>
      <c r="C24" s="4">
        <v>13</v>
      </c>
      <c r="D24" s="4">
        <v>13</v>
      </c>
      <c r="E24" s="4">
        <v>13.200000000000003</v>
      </c>
      <c r="F24" s="4">
        <v>13</v>
      </c>
      <c r="G24" s="4">
        <v>13</v>
      </c>
      <c r="H24" s="4">
        <v>12.799999999999997</v>
      </c>
      <c r="I24" s="4">
        <v>12.200000000000003</v>
      </c>
      <c r="J24" s="4">
        <v>11.700000000000003</v>
      </c>
      <c r="K24" s="4">
        <v>11.099999999999994</v>
      </c>
      <c r="L24" s="4">
        <v>10.599999999999994</v>
      </c>
      <c r="M24" s="4">
        <v>10.299999999999997</v>
      </c>
      <c r="N24" s="4">
        <v>7.0999999999999943</v>
      </c>
      <c r="O24" s="4">
        <v>7.7000000000000028</v>
      </c>
      <c r="P24" s="4">
        <v>8.7000000000000028</v>
      </c>
      <c r="Q24" s="4">
        <v>9.7000000000000028</v>
      </c>
      <c r="R24" s="4">
        <v>10.599999999999994</v>
      </c>
      <c r="S24" s="4">
        <v>11.200000000000003</v>
      </c>
      <c r="T24" s="4">
        <v>11.799999999999997</v>
      </c>
      <c r="U24" s="4">
        <v>12.5</v>
      </c>
      <c r="V24" s="4">
        <v>13.099999999999994</v>
      </c>
      <c r="W24" s="4">
        <v>13.599999999999994</v>
      </c>
      <c r="X24" s="4">
        <v>14.200000000000003</v>
      </c>
      <c r="Y24" s="4">
        <v>15.099999999999994</v>
      </c>
      <c r="Z24" s="4">
        <v>24.700000000000003</v>
      </c>
      <c r="AA24" s="4">
        <v>23.799999999999997</v>
      </c>
      <c r="AB24" s="4">
        <v>22.700000000000003</v>
      </c>
      <c r="AC24" s="4">
        <v>21.299999999999997</v>
      </c>
      <c r="AD24" s="4">
        <v>20.099999999999994</v>
      </c>
      <c r="AE24" s="4">
        <v>19</v>
      </c>
      <c r="AF24" s="4">
        <v>17.900000000000006</v>
      </c>
      <c r="AG24" s="4">
        <v>17.200000000000003</v>
      </c>
      <c r="AH24" s="4">
        <v>16.799999999999997</v>
      </c>
      <c r="AI24" s="4">
        <v>16.5</v>
      </c>
      <c r="AJ24" s="4">
        <v>16</v>
      </c>
      <c r="AK24" s="4">
        <v>15.200000000000003</v>
      </c>
      <c r="AL24" s="4">
        <v>6.9000000000000057</v>
      </c>
      <c r="AM24" s="4">
        <v>6.5</v>
      </c>
      <c r="AN24" s="4">
        <v>6.2999999999999972</v>
      </c>
      <c r="AO24" s="4">
        <v>6.5999999999999943</v>
      </c>
      <c r="AP24" s="4">
        <v>7.0999999999999943</v>
      </c>
      <c r="AQ24" s="4">
        <v>7.5999999999999943</v>
      </c>
      <c r="AR24" s="4">
        <v>8</v>
      </c>
      <c r="AS24" s="4">
        <v>8.2000000000000028</v>
      </c>
      <c r="AT24" s="4">
        <v>8.0999999999999943</v>
      </c>
      <c r="AU24" s="4">
        <v>8</v>
      </c>
      <c r="AV24" s="4">
        <v>8</v>
      </c>
      <c r="AW24" s="4">
        <v>8</v>
      </c>
      <c r="AX24" s="4">
        <v>9.0999999999999943</v>
      </c>
      <c r="AY24" s="4">
        <v>10.099999999999994</v>
      </c>
      <c r="AZ24" s="4">
        <v>11.299999999999997</v>
      </c>
      <c r="BA24" s="4">
        <v>11.799999999999997</v>
      </c>
      <c r="BB24" s="4">
        <v>12.400000000000006</v>
      </c>
      <c r="BC24" s="4">
        <v>12.900000000000006</v>
      </c>
      <c r="BD24" s="4">
        <v>13.200000000000003</v>
      </c>
      <c r="BE24" s="4">
        <v>13.400000000000006</v>
      </c>
      <c r="BF24" s="4">
        <v>13.599999999999994</v>
      </c>
      <c r="BG24" s="4">
        <v>13.5</v>
      </c>
      <c r="BH24" s="4">
        <v>13.299999999999997</v>
      </c>
      <c r="BI24" s="4">
        <v>13.099999999999994</v>
      </c>
      <c r="BJ24" s="4">
        <v>8.7000000000000028</v>
      </c>
      <c r="BK24" s="4">
        <v>7.7999999999999972</v>
      </c>
      <c r="BL24" s="4">
        <v>6.7999999999999972</v>
      </c>
      <c r="BM24" s="4">
        <v>6.2000000000000028</v>
      </c>
      <c r="BN24" s="4">
        <v>5.5</v>
      </c>
      <c r="BO24" s="4">
        <v>4.7000000000000028</v>
      </c>
      <c r="BP24" s="4">
        <v>4</v>
      </c>
      <c r="BQ24" s="4">
        <v>3.4000000000000057</v>
      </c>
      <c r="BR24" s="4">
        <v>3</v>
      </c>
      <c r="BS24" s="4">
        <v>2.7000000000000028</v>
      </c>
      <c r="BT24" s="4">
        <v>2.4000000000000057</v>
      </c>
      <c r="BU24" s="4">
        <v>2.2000000000000028</v>
      </c>
    </row>
    <row r="25" spans="1:73" ht="33.75" customHeight="1" x14ac:dyDescent="0.3">
      <c r="A25" s="148" t="str">
        <f>IF('0'!A1=1,"Виробництво іншої неметалевої мінеральної продукції","Manufacture of other non-metallic mineral products")</f>
        <v>Виробництво іншої неметалевої мінеральної продукції</v>
      </c>
      <c r="B25" s="4">
        <v>28.199999999999989</v>
      </c>
      <c r="C25" s="4">
        <v>29</v>
      </c>
      <c r="D25" s="4">
        <v>29.300000000000011</v>
      </c>
      <c r="E25" s="4">
        <v>29</v>
      </c>
      <c r="F25" s="4">
        <v>29.699999999999989</v>
      </c>
      <c r="G25" s="4">
        <v>30.199999999999989</v>
      </c>
      <c r="H25" s="4">
        <v>30.5</v>
      </c>
      <c r="I25" s="4">
        <v>31</v>
      </c>
      <c r="J25" s="4">
        <v>31.400000000000006</v>
      </c>
      <c r="K25" s="4">
        <v>31.5</v>
      </c>
      <c r="L25" s="4">
        <v>31.5</v>
      </c>
      <c r="M25" s="4">
        <v>31.400000000000006</v>
      </c>
      <c r="N25" s="4">
        <v>27.900000000000006</v>
      </c>
      <c r="O25" s="4">
        <v>26.400000000000006</v>
      </c>
      <c r="P25" s="4">
        <v>27.5</v>
      </c>
      <c r="Q25" s="4">
        <v>29.099999999999994</v>
      </c>
      <c r="R25" s="4">
        <v>29.699999999999989</v>
      </c>
      <c r="S25" s="4">
        <v>30.300000000000011</v>
      </c>
      <c r="T25" s="4">
        <v>30.900000000000006</v>
      </c>
      <c r="U25" s="4">
        <v>31.199999999999989</v>
      </c>
      <c r="V25" s="4">
        <v>31</v>
      </c>
      <c r="W25" s="4">
        <v>30.599999999999994</v>
      </c>
      <c r="X25" s="4">
        <v>30.199999999999989</v>
      </c>
      <c r="Y25" s="4">
        <v>29.699999999999989</v>
      </c>
      <c r="Z25" s="4">
        <v>22</v>
      </c>
      <c r="AA25" s="4">
        <v>20.900000000000006</v>
      </c>
      <c r="AB25" s="4">
        <v>18.799999999999997</v>
      </c>
      <c r="AC25" s="4">
        <v>16.5</v>
      </c>
      <c r="AD25" s="4">
        <v>14.599999999999994</v>
      </c>
      <c r="AE25" s="4">
        <v>12.900000000000006</v>
      </c>
      <c r="AF25" s="4">
        <v>11.400000000000006</v>
      </c>
      <c r="AG25" s="4">
        <v>10.200000000000003</v>
      </c>
      <c r="AH25" s="4">
        <v>9.2000000000000028</v>
      </c>
      <c r="AI25" s="4">
        <v>8.5999999999999943</v>
      </c>
      <c r="AJ25" s="4">
        <v>8.0999999999999943</v>
      </c>
      <c r="AK25" s="4">
        <v>7.7999999999999972</v>
      </c>
      <c r="AL25" s="4">
        <v>4.2999999999999972</v>
      </c>
      <c r="AM25" s="4">
        <v>4.0999999999999943</v>
      </c>
      <c r="AN25" s="4">
        <v>3.7000000000000028</v>
      </c>
      <c r="AO25" s="4">
        <v>3.2999999999999972</v>
      </c>
      <c r="AP25" s="4">
        <v>3.0999999999999943</v>
      </c>
      <c r="AQ25" s="4">
        <v>3.0999999999999943</v>
      </c>
      <c r="AR25" s="4">
        <v>2.9000000000000057</v>
      </c>
      <c r="AS25" s="4">
        <v>2.9000000000000057</v>
      </c>
      <c r="AT25" s="4">
        <v>3</v>
      </c>
      <c r="AU25" s="4">
        <v>3.2000000000000028</v>
      </c>
      <c r="AV25" s="4">
        <v>3.4000000000000057</v>
      </c>
      <c r="AW25" s="4">
        <v>3.7000000000000028</v>
      </c>
      <c r="AX25" s="4">
        <v>7.7999999999999972</v>
      </c>
      <c r="AY25" s="4">
        <v>7.9000000000000057</v>
      </c>
      <c r="AZ25" s="4">
        <v>8.9000000000000057</v>
      </c>
      <c r="BA25" s="4">
        <v>9.9000000000000057</v>
      </c>
      <c r="BB25" s="4">
        <v>10.5</v>
      </c>
      <c r="BC25" s="4">
        <v>10.900000000000006</v>
      </c>
      <c r="BD25" s="4">
        <v>11.400000000000006</v>
      </c>
      <c r="BE25" s="4">
        <v>12</v>
      </c>
      <c r="BF25" s="4">
        <v>12.400000000000006</v>
      </c>
      <c r="BG25" s="4">
        <v>12.700000000000003</v>
      </c>
      <c r="BH25" s="4">
        <v>12.900000000000006</v>
      </c>
      <c r="BI25" s="4">
        <v>13</v>
      </c>
      <c r="BJ25" s="4">
        <v>13.799999999999997</v>
      </c>
      <c r="BK25" s="4">
        <v>14</v>
      </c>
      <c r="BL25" s="4">
        <v>13.900000000000006</v>
      </c>
      <c r="BM25" s="4">
        <v>13.900000000000006</v>
      </c>
      <c r="BN25" s="4">
        <v>13.700000000000003</v>
      </c>
      <c r="BO25" s="4">
        <v>13.5</v>
      </c>
      <c r="BP25" s="4">
        <v>13.099999999999994</v>
      </c>
      <c r="BQ25" s="4">
        <v>12.599999999999994</v>
      </c>
      <c r="BR25" s="4">
        <v>12.200000000000003</v>
      </c>
      <c r="BS25" s="4">
        <v>11.799999999999997</v>
      </c>
      <c r="BT25" s="4">
        <v>11.400000000000006</v>
      </c>
      <c r="BU25" s="4">
        <v>11.099999999999994</v>
      </c>
    </row>
    <row r="26" spans="1:73" ht="31.2" x14ac:dyDescent="0.3">
      <c r="A26" s="148" t="str">
        <f>IF('0'!A1=1,"Металургійне виробництво та виробництво готових металевих виробів","Manufacture of basic metals and fabricated metal products")</f>
        <v>Металургійне виробництво та виробництво готових металевих виробів</v>
      </c>
      <c r="B26" s="4">
        <v>20.200000000000003</v>
      </c>
      <c r="C26" s="4">
        <v>20.900000000000006</v>
      </c>
      <c r="D26" s="4">
        <v>21.799999999999997</v>
      </c>
      <c r="E26" s="4">
        <v>22.700000000000003</v>
      </c>
      <c r="F26" s="4">
        <v>23.799999999999997</v>
      </c>
      <c r="G26" s="4">
        <v>24.400000000000006</v>
      </c>
      <c r="H26" s="4">
        <v>24.900000000000006</v>
      </c>
      <c r="I26" s="4">
        <v>25.299999999999997</v>
      </c>
      <c r="J26" s="4">
        <v>25.5</v>
      </c>
      <c r="K26" s="4">
        <v>25</v>
      </c>
      <c r="L26" s="4">
        <v>24.700000000000003</v>
      </c>
      <c r="M26" s="4">
        <v>24.5</v>
      </c>
      <c r="N26" s="4">
        <v>26.299999999999997</v>
      </c>
      <c r="O26" s="4">
        <v>28.900000000000006</v>
      </c>
      <c r="P26" s="4">
        <v>31.800000000000011</v>
      </c>
      <c r="Q26" s="4">
        <v>37.199999999999989</v>
      </c>
      <c r="R26" s="4">
        <v>41.900000000000006</v>
      </c>
      <c r="S26" s="4">
        <v>46.400000000000006</v>
      </c>
      <c r="T26" s="4">
        <v>50.400000000000006</v>
      </c>
      <c r="U26" s="4">
        <v>53.400000000000006</v>
      </c>
      <c r="V26" s="4">
        <v>54.400000000000006</v>
      </c>
      <c r="W26" s="4">
        <v>53.300000000000011</v>
      </c>
      <c r="X26" s="4">
        <v>50.5</v>
      </c>
      <c r="Y26" s="4">
        <v>47.699999999999989</v>
      </c>
      <c r="Z26" s="4">
        <v>14.200000000000003</v>
      </c>
      <c r="AA26" s="4">
        <v>13.400000000000006</v>
      </c>
      <c r="AB26" s="4">
        <v>10.099999999999994</v>
      </c>
      <c r="AC26" s="4">
        <v>4.4000000000000057</v>
      </c>
      <c r="AD26" s="4">
        <v>-0.5</v>
      </c>
      <c r="AE26" s="4">
        <v>-4.7999999999999972</v>
      </c>
      <c r="AF26" s="4">
        <v>-8.5</v>
      </c>
      <c r="AG26" s="4">
        <v>-11.099999999999994</v>
      </c>
      <c r="AH26" s="4">
        <v>-11.700000000000003</v>
      </c>
      <c r="AI26" s="4">
        <v>-10.700000000000003</v>
      </c>
      <c r="AJ26" s="4">
        <v>-8.7000000000000028</v>
      </c>
      <c r="AK26" s="4">
        <v>-6.9000000000000057</v>
      </c>
      <c r="AL26" s="4">
        <v>16.799999999999997</v>
      </c>
      <c r="AM26" s="4">
        <v>16.299999999999997</v>
      </c>
      <c r="AN26" s="4">
        <v>17.799999999999997</v>
      </c>
      <c r="AO26" s="4">
        <v>21.599999999999994</v>
      </c>
      <c r="AP26" s="4">
        <v>25.5</v>
      </c>
      <c r="AQ26" s="4">
        <v>27.099999999999994</v>
      </c>
      <c r="AR26" s="4">
        <v>27.599999999999994</v>
      </c>
      <c r="AS26" s="4">
        <v>28</v>
      </c>
      <c r="AT26" s="4">
        <v>27.299999999999997</v>
      </c>
      <c r="AU26" s="4">
        <v>26.5</v>
      </c>
      <c r="AV26" s="4">
        <v>26.099999999999994</v>
      </c>
      <c r="AW26" s="4">
        <v>25.799999999999997</v>
      </c>
      <c r="AX26" s="4">
        <v>24.799999999999997</v>
      </c>
      <c r="AY26" s="4">
        <v>26.200000000000003</v>
      </c>
      <c r="AZ26" s="4">
        <v>26.700000000000003</v>
      </c>
      <c r="BA26" s="4">
        <v>24.200000000000003</v>
      </c>
      <c r="BB26" s="4">
        <v>21.5</v>
      </c>
      <c r="BC26" s="4">
        <v>20.799999999999997</v>
      </c>
      <c r="BD26" s="4">
        <v>21</v>
      </c>
      <c r="BE26" s="4">
        <v>21.299999999999997</v>
      </c>
      <c r="BF26" s="4">
        <v>21.400000000000006</v>
      </c>
      <c r="BG26" s="4">
        <v>21</v>
      </c>
      <c r="BH26" s="4">
        <v>20.099999999999994</v>
      </c>
      <c r="BI26" s="4">
        <v>19.099999999999994</v>
      </c>
      <c r="BJ26" s="4">
        <v>6.0999999999999943</v>
      </c>
      <c r="BK26" s="4">
        <v>3.2999999999999972</v>
      </c>
      <c r="BL26" s="4">
        <v>1.7000000000000028</v>
      </c>
      <c r="BM26" s="4">
        <v>1.2000000000000028</v>
      </c>
      <c r="BN26" s="4">
        <v>0.90000000000000568</v>
      </c>
      <c r="BO26" s="4">
        <v>0.40000000000000568</v>
      </c>
      <c r="BP26" s="4">
        <v>-0.59999999999999432</v>
      </c>
      <c r="BQ26" s="4">
        <v>-1.7000000000000028</v>
      </c>
      <c r="BR26" s="4">
        <v>-2.7000000000000028</v>
      </c>
      <c r="BS26" s="4">
        <v>-3.2000000000000028</v>
      </c>
      <c r="BT26" s="4">
        <v>-3.5</v>
      </c>
      <c r="BU26" s="4">
        <v>-3.5999999999999943</v>
      </c>
    </row>
    <row r="27" spans="1:73" ht="15.6" x14ac:dyDescent="0.3">
      <c r="A27" s="148" t="str">
        <f>IF('0'!A1=1,"Машинобудування","Machine-building")</f>
        <v>Машинобудування</v>
      </c>
      <c r="B27" s="4">
        <v>7.0999999999999943</v>
      </c>
      <c r="C27" s="4">
        <v>7.2999999999999972</v>
      </c>
      <c r="D27" s="4">
        <v>7.5999999999999943</v>
      </c>
      <c r="E27" s="4">
        <v>8</v>
      </c>
      <c r="F27" s="4">
        <v>8.2999999999999972</v>
      </c>
      <c r="G27" s="4">
        <v>8.5999999999999943</v>
      </c>
      <c r="H27" s="4">
        <v>8.9000000000000057</v>
      </c>
      <c r="I27" s="4">
        <v>9.0999999999999943</v>
      </c>
      <c r="J27" s="4">
        <v>9.2999999999999972</v>
      </c>
      <c r="K27" s="4">
        <v>9.5</v>
      </c>
      <c r="L27" s="4">
        <v>9.7000000000000028</v>
      </c>
      <c r="M27" s="4">
        <v>9.9000000000000057</v>
      </c>
      <c r="N27" s="4">
        <v>12.700000000000003</v>
      </c>
      <c r="O27" s="4">
        <v>13.599999999999994</v>
      </c>
      <c r="P27" s="4">
        <v>14.299999999999997</v>
      </c>
      <c r="Q27" s="4">
        <v>15.099999999999994</v>
      </c>
      <c r="R27" s="4">
        <v>16</v>
      </c>
      <c r="S27" s="4">
        <v>17</v>
      </c>
      <c r="T27" s="4">
        <v>17.799999999999997</v>
      </c>
      <c r="U27" s="4">
        <v>18.599999999999994</v>
      </c>
      <c r="V27" s="4">
        <v>19.299999999999997</v>
      </c>
      <c r="W27" s="4">
        <v>19.799999999999997</v>
      </c>
      <c r="X27" s="4">
        <v>19.799999999999997</v>
      </c>
      <c r="Y27" s="4">
        <v>20</v>
      </c>
      <c r="Z27" s="4">
        <v>21.799999999999997</v>
      </c>
      <c r="AA27" s="4">
        <v>20.400000000000006</v>
      </c>
      <c r="AB27" s="4">
        <v>19.799999999999997</v>
      </c>
      <c r="AC27" s="4">
        <v>18.799999999999997</v>
      </c>
      <c r="AD27" s="4">
        <v>17.599999999999994</v>
      </c>
      <c r="AE27" s="4">
        <v>15.900000000000006</v>
      </c>
      <c r="AF27" s="4">
        <v>14.400000000000006</v>
      </c>
      <c r="AG27" s="4">
        <v>13.200000000000003</v>
      </c>
      <c r="AH27" s="4">
        <v>12.400000000000006</v>
      </c>
      <c r="AI27" s="4">
        <v>11.799999999999997</v>
      </c>
      <c r="AJ27" s="4">
        <v>11.599999999999994</v>
      </c>
      <c r="AK27" s="4">
        <v>11.299999999999997</v>
      </c>
      <c r="AL27" s="4">
        <v>7.2999999999999972</v>
      </c>
      <c r="AM27" s="4">
        <v>7.5</v>
      </c>
      <c r="AN27" s="4">
        <v>7.2999999999999972</v>
      </c>
      <c r="AO27" s="4">
        <v>7.5999999999999943</v>
      </c>
      <c r="AP27" s="4">
        <v>8.0999999999999943</v>
      </c>
      <c r="AQ27" s="4">
        <v>9</v>
      </c>
      <c r="AR27" s="4">
        <v>9.7999999999999972</v>
      </c>
      <c r="AS27" s="4">
        <v>10.200000000000003</v>
      </c>
      <c r="AT27" s="4">
        <v>10.400000000000006</v>
      </c>
      <c r="AU27" s="4">
        <v>10.5</v>
      </c>
      <c r="AV27" s="4">
        <v>10.599999999999994</v>
      </c>
      <c r="AW27" s="4">
        <v>10.700000000000003</v>
      </c>
      <c r="AX27" s="4">
        <v>11.400000000000006</v>
      </c>
      <c r="AY27" s="4">
        <v>11.200000000000003</v>
      </c>
      <c r="AZ27" s="4">
        <v>11.299999999999997</v>
      </c>
      <c r="BA27" s="4">
        <v>11.599999999999994</v>
      </c>
      <c r="BB27" s="4">
        <v>11.799999999999997</v>
      </c>
      <c r="BC27" s="4">
        <v>11.700000000000003</v>
      </c>
      <c r="BD27" s="4">
        <v>11.5</v>
      </c>
      <c r="BE27" s="4">
        <v>11.5</v>
      </c>
      <c r="BF27" s="4">
        <v>11.299999999999997</v>
      </c>
      <c r="BG27" s="4">
        <v>11.099999999999994</v>
      </c>
      <c r="BH27" s="4">
        <v>10.900000000000006</v>
      </c>
      <c r="BI27" s="4">
        <v>10.700000000000003</v>
      </c>
      <c r="BJ27" s="4">
        <v>6.7000000000000028</v>
      </c>
      <c r="BK27" s="4">
        <v>6.5999999999999943</v>
      </c>
      <c r="BL27" s="4">
        <v>6.5</v>
      </c>
      <c r="BM27" s="4">
        <v>5.7999999999999972</v>
      </c>
      <c r="BN27" s="4">
        <v>5.0999999999999943</v>
      </c>
      <c r="BO27" s="4">
        <v>4.5999999999999943</v>
      </c>
      <c r="BP27" s="4">
        <v>4</v>
      </c>
      <c r="BQ27" s="4">
        <v>3.5</v>
      </c>
      <c r="BR27" s="4">
        <v>3.0999999999999943</v>
      </c>
      <c r="BS27" s="4">
        <v>2.7999999999999972</v>
      </c>
      <c r="BT27" s="4">
        <v>2.5999999999999943</v>
      </c>
      <c r="BU27" s="4">
        <v>2.4000000000000057</v>
      </c>
    </row>
    <row r="28" spans="1:73" ht="15.6" x14ac:dyDescent="0.3">
      <c r="A28" s="148" t="str">
        <f>IF('0'!A1=1,"виробництво машин та устатковання","manufacture of machinery and equipment")</f>
        <v>виробництво машин та устатковання</v>
      </c>
      <c r="B28" s="4">
        <v>9.2999999999999972</v>
      </c>
      <c r="C28" s="4">
        <v>9.5999999999999943</v>
      </c>
      <c r="D28" s="4">
        <v>10</v>
      </c>
      <c r="E28" s="4">
        <v>10</v>
      </c>
      <c r="F28" s="4">
        <v>10.099999999999994</v>
      </c>
      <c r="G28" s="4">
        <v>10.200000000000003</v>
      </c>
      <c r="H28" s="4">
        <v>10.299999999999997</v>
      </c>
      <c r="I28" s="4">
        <v>10.200000000000003</v>
      </c>
      <c r="J28" s="4">
        <v>10.099999999999994</v>
      </c>
      <c r="K28" s="4">
        <v>10.099999999999994</v>
      </c>
      <c r="L28" s="4">
        <v>10</v>
      </c>
      <c r="M28" s="4">
        <v>10</v>
      </c>
      <c r="N28" s="4">
        <v>9.9000000000000057</v>
      </c>
      <c r="O28" s="4">
        <v>10.200000000000003</v>
      </c>
      <c r="P28" s="4">
        <v>10.299999999999997</v>
      </c>
      <c r="Q28" s="4">
        <v>10.900000000000006</v>
      </c>
      <c r="R28" s="4">
        <v>11.599999999999994</v>
      </c>
      <c r="S28" s="4">
        <v>12.200000000000003</v>
      </c>
      <c r="T28" s="4">
        <v>12.700000000000003</v>
      </c>
      <c r="U28" s="4">
        <v>13.299999999999997</v>
      </c>
      <c r="V28" s="4">
        <v>14</v>
      </c>
      <c r="W28" s="4">
        <v>14.5</v>
      </c>
      <c r="X28" s="4">
        <v>15</v>
      </c>
      <c r="Y28" s="4">
        <v>15.5</v>
      </c>
      <c r="Z28" s="4">
        <v>20.5</v>
      </c>
      <c r="AA28" s="4">
        <v>20.299999999999997</v>
      </c>
      <c r="AB28" s="4">
        <v>20.299999999999997</v>
      </c>
      <c r="AC28" s="4">
        <v>19.799999999999997</v>
      </c>
      <c r="AD28" s="4">
        <v>19</v>
      </c>
      <c r="AE28" s="4">
        <v>18.299999999999997</v>
      </c>
      <c r="AF28" s="4">
        <v>17.5</v>
      </c>
      <c r="AG28" s="4">
        <v>16.900000000000006</v>
      </c>
      <c r="AH28" s="4">
        <v>16.299999999999997</v>
      </c>
      <c r="AI28" s="4">
        <v>15.799999999999997</v>
      </c>
      <c r="AJ28" s="4">
        <v>15.299999999999997</v>
      </c>
      <c r="AK28" s="4">
        <v>14.700000000000003</v>
      </c>
      <c r="AL28" s="4">
        <v>7.7999999999999972</v>
      </c>
      <c r="AM28" s="4">
        <v>7.5</v>
      </c>
      <c r="AN28" s="4">
        <v>7.2000000000000028</v>
      </c>
      <c r="AO28" s="4">
        <v>7.2000000000000028</v>
      </c>
      <c r="AP28" s="4">
        <v>7.0999999999999943</v>
      </c>
      <c r="AQ28" s="4">
        <v>7.2000000000000028</v>
      </c>
      <c r="AR28" s="4">
        <v>7.2000000000000028</v>
      </c>
      <c r="AS28" s="4">
        <v>7.2000000000000028</v>
      </c>
      <c r="AT28" s="4">
        <v>7.0999999999999943</v>
      </c>
      <c r="AU28" s="4">
        <v>7</v>
      </c>
      <c r="AV28" s="4">
        <v>6.9000000000000057</v>
      </c>
      <c r="AW28" s="4">
        <v>6.9000000000000057</v>
      </c>
      <c r="AX28" s="4">
        <v>5.5999999999999943</v>
      </c>
      <c r="AY28" s="4">
        <v>5.7000000000000028</v>
      </c>
      <c r="AZ28" s="4">
        <v>5.9000000000000057</v>
      </c>
      <c r="BA28" s="4">
        <v>6.0999999999999943</v>
      </c>
      <c r="BB28" s="4">
        <v>6.4000000000000057</v>
      </c>
      <c r="BC28" s="4">
        <v>6.5999999999999943</v>
      </c>
      <c r="BD28" s="4">
        <v>6.7000000000000028</v>
      </c>
      <c r="BE28" s="4">
        <v>6.7999999999999972</v>
      </c>
      <c r="BF28" s="4">
        <v>6.7999999999999972</v>
      </c>
      <c r="BG28" s="4">
        <v>6.7999999999999972</v>
      </c>
      <c r="BH28" s="4">
        <v>6.7999999999999972</v>
      </c>
      <c r="BI28" s="4">
        <v>6.7000000000000028</v>
      </c>
      <c r="BJ28" s="4">
        <v>5.7999999999999972</v>
      </c>
      <c r="BK28" s="4">
        <v>6.4000000000000057</v>
      </c>
      <c r="BL28" s="4">
        <v>6.4000000000000057</v>
      </c>
      <c r="BM28" s="4">
        <v>6.2000000000000028</v>
      </c>
      <c r="BN28" s="4">
        <v>5.7999999999999972</v>
      </c>
      <c r="BO28" s="4">
        <v>5.5</v>
      </c>
      <c r="BP28" s="4">
        <v>5.2999999999999972</v>
      </c>
      <c r="BQ28" s="4">
        <v>5.0999999999999943</v>
      </c>
      <c r="BR28" s="4">
        <v>5</v>
      </c>
      <c r="BS28" s="4">
        <v>4.7999999999999972</v>
      </c>
      <c r="BT28" s="4">
        <v>4.7000000000000028</v>
      </c>
      <c r="BU28" s="4">
        <v>4.5999999999999943</v>
      </c>
    </row>
    <row r="29" spans="1:73" ht="33.75" customHeight="1" x14ac:dyDescent="0.3">
      <c r="A29" s="148" t="str">
        <f>IF('0'!A1=1,"виробництво електричного, електронного та оптичного устатковання","manufacture of electrical and optical equipment")</f>
        <v>виробництво електричного, електронного та оптичного устатковання</v>
      </c>
      <c r="B29" s="4">
        <v>8.0999999999999943</v>
      </c>
      <c r="C29" s="4">
        <v>8.2000000000000028</v>
      </c>
      <c r="D29" s="4">
        <v>7.9000000000000057</v>
      </c>
      <c r="E29" s="4">
        <v>8.2000000000000028</v>
      </c>
      <c r="F29" s="4">
        <v>8.4000000000000057</v>
      </c>
      <c r="G29" s="4">
        <v>8.2000000000000028</v>
      </c>
      <c r="H29" s="4">
        <v>8.0999999999999943</v>
      </c>
      <c r="I29" s="4">
        <v>8.0999999999999943</v>
      </c>
      <c r="J29" s="4">
        <v>8.0999999999999943</v>
      </c>
      <c r="K29" s="4">
        <v>8.0999999999999943</v>
      </c>
      <c r="L29" s="4">
        <v>8.2000000000000028</v>
      </c>
      <c r="M29" s="4">
        <v>8.2999999999999972</v>
      </c>
      <c r="N29" s="4">
        <v>9</v>
      </c>
      <c r="O29" s="4">
        <v>9.2000000000000028</v>
      </c>
      <c r="P29" s="4">
        <v>9.5999999999999943</v>
      </c>
      <c r="Q29" s="4">
        <v>9.9000000000000057</v>
      </c>
      <c r="R29" s="4">
        <v>10.200000000000003</v>
      </c>
      <c r="S29" s="4">
        <v>10.599999999999994</v>
      </c>
      <c r="T29" s="4">
        <v>10.900000000000006</v>
      </c>
      <c r="U29" s="4">
        <v>11</v>
      </c>
      <c r="V29" s="4">
        <v>11.099999999999994</v>
      </c>
      <c r="W29" s="4">
        <v>11.099999999999994</v>
      </c>
      <c r="X29" s="4">
        <v>11.099999999999994</v>
      </c>
      <c r="Y29" s="4">
        <v>11.200000000000003</v>
      </c>
      <c r="Z29" s="4">
        <v>15.299999999999997</v>
      </c>
      <c r="AA29" s="4">
        <v>14.599999999999994</v>
      </c>
      <c r="AB29" s="4">
        <v>14.5</v>
      </c>
      <c r="AC29" s="4">
        <v>14.099999999999994</v>
      </c>
      <c r="AD29" s="4">
        <v>14.099999999999994</v>
      </c>
      <c r="AE29" s="4">
        <v>14.099999999999994</v>
      </c>
      <c r="AF29" s="4">
        <v>13.900000000000006</v>
      </c>
      <c r="AG29" s="4">
        <v>13.900000000000006</v>
      </c>
      <c r="AH29" s="4">
        <v>14</v>
      </c>
      <c r="AI29" s="4">
        <v>14.299999999999997</v>
      </c>
      <c r="AJ29" s="4">
        <v>14.5</v>
      </c>
      <c r="AK29" s="4">
        <v>14.5</v>
      </c>
      <c r="AL29" s="4">
        <v>12.099999999999994</v>
      </c>
      <c r="AM29" s="4">
        <v>12.5</v>
      </c>
      <c r="AN29" s="4">
        <v>12.5</v>
      </c>
      <c r="AO29" s="4">
        <v>12.5</v>
      </c>
      <c r="AP29" s="4">
        <v>12.200000000000003</v>
      </c>
      <c r="AQ29" s="4">
        <v>11.700000000000003</v>
      </c>
      <c r="AR29" s="4">
        <v>11.400000000000006</v>
      </c>
      <c r="AS29" s="4">
        <v>11.099999999999994</v>
      </c>
      <c r="AT29" s="4">
        <v>10.700000000000003</v>
      </c>
      <c r="AU29" s="4">
        <v>10.299999999999997</v>
      </c>
      <c r="AV29" s="4">
        <v>10</v>
      </c>
      <c r="AW29" s="4">
        <v>9.7000000000000028</v>
      </c>
      <c r="AX29" s="4">
        <v>6.2000000000000028</v>
      </c>
      <c r="AY29" s="4">
        <v>6.0999999999999943</v>
      </c>
      <c r="AZ29" s="4">
        <v>6.2000000000000028</v>
      </c>
      <c r="BA29" s="4">
        <v>6.4000000000000057</v>
      </c>
      <c r="BB29" s="4">
        <v>6.5</v>
      </c>
      <c r="BC29" s="4">
        <v>6.7000000000000028</v>
      </c>
      <c r="BD29" s="4">
        <v>6.9000000000000057</v>
      </c>
      <c r="BE29" s="4">
        <v>7</v>
      </c>
      <c r="BF29" s="4">
        <v>7.0999999999999943</v>
      </c>
      <c r="BG29" s="4">
        <v>7</v>
      </c>
      <c r="BH29" s="4">
        <v>6.7999999999999972</v>
      </c>
      <c r="BI29" s="4">
        <v>6.5999999999999943</v>
      </c>
      <c r="BJ29" s="4">
        <v>3.5999999999999943</v>
      </c>
      <c r="BK29" s="4">
        <v>3.5</v>
      </c>
      <c r="BL29" s="4">
        <v>3.2999999999999972</v>
      </c>
      <c r="BM29" s="4">
        <v>2.9000000000000057</v>
      </c>
      <c r="BN29" s="4">
        <v>2.5</v>
      </c>
      <c r="BO29" s="4">
        <v>2.2000000000000028</v>
      </c>
      <c r="BP29" s="4">
        <v>1.9000000000000057</v>
      </c>
      <c r="BQ29" s="4">
        <v>1.7000000000000028</v>
      </c>
      <c r="BR29" s="4">
        <v>1.5</v>
      </c>
      <c r="BS29" s="4">
        <v>1.4000000000000057</v>
      </c>
      <c r="BT29" s="4">
        <v>1.4000000000000057</v>
      </c>
      <c r="BU29" s="4">
        <v>1.4000000000000057</v>
      </c>
    </row>
    <row r="30" spans="1:73" ht="33" customHeight="1" x14ac:dyDescent="0.3">
      <c r="A30" s="148" t="str">
        <f>IF('0'!A1=1,"виробництво транспортних засобів та устатковання","manufacture of transport equipment")</f>
        <v>виробництво транспортних засобів та устатковання</v>
      </c>
      <c r="B30" s="4">
        <v>4.7999999999999972</v>
      </c>
      <c r="C30" s="4">
        <v>4.7999999999999972</v>
      </c>
      <c r="D30" s="4">
        <v>5.2999999999999972</v>
      </c>
      <c r="E30" s="4">
        <v>6.2000000000000028</v>
      </c>
      <c r="F30" s="4">
        <v>6.7000000000000028</v>
      </c>
      <c r="G30" s="4">
        <v>7.2999999999999972</v>
      </c>
      <c r="H30" s="4">
        <v>8.0999999999999943</v>
      </c>
      <c r="I30" s="4">
        <v>8.5999999999999943</v>
      </c>
      <c r="J30" s="4">
        <v>9.0999999999999943</v>
      </c>
      <c r="K30" s="4">
        <v>9.7000000000000028</v>
      </c>
      <c r="L30" s="4">
        <v>10.299999999999997</v>
      </c>
      <c r="M30" s="4">
        <v>10.700000000000003</v>
      </c>
      <c r="N30" s="4">
        <v>16.799999999999997</v>
      </c>
      <c r="O30" s="4">
        <v>18.400000000000006</v>
      </c>
      <c r="P30" s="4">
        <v>19.599999999999994</v>
      </c>
      <c r="Q30" s="4">
        <v>20.799999999999997</v>
      </c>
      <c r="R30" s="4">
        <v>22.200000000000003</v>
      </c>
      <c r="S30" s="4">
        <v>23.799999999999997</v>
      </c>
      <c r="T30" s="4">
        <v>25</v>
      </c>
      <c r="U30" s="4">
        <v>26.400000000000006</v>
      </c>
      <c r="V30" s="4">
        <v>27.200000000000003</v>
      </c>
      <c r="W30" s="4">
        <v>27.900000000000006</v>
      </c>
      <c r="X30" s="4">
        <v>27.599999999999994</v>
      </c>
      <c r="Y30" s="4">
        <v>27.5</v>
      </c>
      <c r="Z30" s="4">
        <v>25.099999999999994</v>
      </c>
      <c r="AA30" s="4">
        <v>22.799999999999997</v>
      </c>
      <c r="AB30" s="4">
        <v>21.599999999999994</v>
      </c>
      <c r="AC30" s="4">
        <v>20</v>
      </c>
      <c r="AD30" s="4">
        <v>17.900000000000006</v>
      </c>
      <c r="AE30" s="4">
        <v>14.900000000000006</v>
      </c>
      <c r="AF30" s="4">
        <v>12.5</v>
      </c>
      <c r="AG30" s="4">
        <v>10.400000000000006</v>
      </c>
      <c r="AH30" s="4">
        <v>9.0999999999999943</v>
      </c>
      <c r="AI30" s="4">
        <v>8</v>
      </c>
      <c r="AJ30" s="4">
        <v>7.7999999999999972</v>
      </c>
      <c r="AK30" s="4">
        <v>7.5</v>
      </c>
      <c r="AL30" s="4">
        <v>5.0999999999999943</v>
      </c>
      <c r="AM30" s="4">
        <v>5.5</v>
      </c>
      <c r="AN30" s="4">
        <v>5.0999999999999943</v>
      </c>
      <c r="AO30" s="4">
        <v>5.7000000000000028</v>
      </c>
      <c r="AP30" s="4">
        <v>6.9000000000000057</v>
      </c>
      <c r="AQ30" s="4">
        <v>8.7999999999999972</v>
      </c>
      <c r="AR30" s="4">
        <v>10.400000000000006</v>
      </c>
      <c r="AS30" s="4">
        <v>11.400000000000006</v>
      </c>
      <c r="AT30" s="4">
        <v>12</v>
      </c>
      <c r="AU30" s="4">
        <v>12.400000000000006</v>
      </c>
      <c r="AV30" s="4">
        <v>12.799999999999997</v>
      </c>
      <c r="AW30" s="4">
        <v>13.299999999999997</v>
      </c>
      <c r="AX30" s="4">
        <v>16.700000000000003</v>
      </c>
      <c r="AY30" s="4">
        <v>16.299999999999997</v>
      </c>
      <c r="AZ30" s="4">
        <v>16.200000000000003</v>
      </c>
      <c r="BA30" s="4">
        <v>17.200000000000003</v>
      </c>
      <c r="BB30" s="4">
        <v>17.5</v>
      </c>
      <c r="BC30" s="4">
        <v>17.200000000000003</v>
      </c>
      <c r="BD30" s="4">
        <v>16.900000000000006</v>
      </c>
      <c r="BE30" s="4">
        <v>16.799999999999997</v>
      </c>
      <c r="BF30" s="4">
        <v>16.700000000000003</v>
      </c>
      <c r="BG30" s="4">
        <v>16.400000000000006</v>
      </c>
      <c r="BH30" s="4">
        <v>16.099999999999994</v>
      </c>
      <c r="BI30" s="4">
        <v>15.799999999999997</v>
      </c>
      <c r="BJ30" s="4">
        <v>10.5</v>
      </c>
      <c r="BK30" s="4">
        <v>10.099999999999994</v>
      </c>
      <c r="BL30" s="4">
        <v>9.9000000000000057</v>
      </c>
      <c r="BM30" s="4">
        <v>8.5</v>
      </c>
      <c r="BN30" s="4">
        <v>7.2000000000000028</v>
      </c>
      <c r="BO30" s="4">
        <v>6.0999999999999943</v>
      </c>
      <c r="BP30" s="4">
        <v>5</v>
      </c>
      <c r="BQ30" s="4">
        <v>4.0999999999999943</v>
      </c>
      <c r="BR30" s="4">
        <v>3.4000000000000057</v>
      </c>
      <c r="BS30" s="4">
        <v>2.7999999999999972</v>
      </c>
      <c r="BT30" s="4">
        <v>2.2999999999999972</v>
      </c>
      <c r="BU30" s="4">
        <v>1.9000000000000057</v>
      </c>
    </row>
    <row r="31" spans="1:73" ht="31.8" thickBot="1" x14ac:dyDescent="0.35">
      <c r="A31" s="141" t="str">
        <f>IF('0'!A1=1,"Виробництво та розподілення електроенергії, газу та води","Electricity, gas and water supply")</f>
        <v>Виробництво та розподілення електроенергії, газу та води</v>
      </c>
      <c r="B31" s="9">
        <v>29.400000000000006</v>
      </c>
      <c r="C31" s="9">
        <v>31.400000000000006</v>
      </c>
      <c r="D31" s="9">
        <v>33.699999999999989</v>
      </c>
      <c r="E31" s="9">
        <v>35.099999999999994</v>
      </c>
      <c r="F31" s="9">
        <v>36.400000000000006</v>
      </c>
      <c r="G31" s="9">
        <v>37.300000000000011</v>
      </c>
      <c r="H31" s="9">
        <v>37.800000000000011</v>
      </c>
      <c r="I31" s="9">
        <v>37.199999999999989</v>
      </c>
      <c r="J31" s="9">
        <v>35.400000000000006</v>
      </c>
      <c r="K31" s="9">
        <v>33.699999999999989</v>
      </c>
      <c r="L31" s="9">
        <v>31.5</v>
      </c>
      <c r="M31" s="9">
        <v>30.5</v>
      </c>
      <c r="N31" s="9">
        <v>9.7999999999999972</v>
      </c>
      <c r="O31" s="9">
        <v>9.2000000000000028</v>
      </c>
      <c r="P31" s="9">
        <v>13.200000000000003</v>
      </c>
      <c r="Q31" s="9">
        <v>15.200000000000003</v>
      </c>
      <c r="R31" s="9">
        <v>16.599999999999994</v>
      </c>
      <c r="S31" s="9">
        <v>19.400000000000006</v>
      </c>
      <c r="T31" s="9">
        <v>21.5</v>
      </c>
      <c r="U31" s="9">
        <v>23.099999999999994</v>
      </c>
      <c r="V31" s="9">
        <v>25</v>
      </c>
      <c r="W31" s="9">
        <v>28</v>
      </c>
      <c r="X31" s="9">
        <v>30.300000000000011</v>
      </c>
      <c r="Y31" s="9">
        <v>31.300000000000011</v>
      </c>
      <c r="Z31" s="9">
        <v>35.300000000000011</v>
      </c>
      <c r="AA31" s="9">
        <v>34.400000000000006</v>
      </c>
      <c r="AB31" s="9">
        <v>29.900000000000006</v>
      </c>
      <c r="AC31" s="9">
        <v>27.799999999999997</v>
      </c>
      <c r="AD31" s="9">
        <v>24.5</v>
      </c>
      <c r="AE31" s="9">
        <v>21.200000000000003</v>
      </c>
      <c r="AF31" s="9">
        <v>19.299999999999997</v>
      </c>
      <c r="AG31" s="9">
        <v>17.700000000000003</v>
      </c>
      <c r="AH31" s="9">
        <v>16.299999999999997</v>
      </c>
      <c r="AI31" s="9">
        <v>13.599999999999994</v>
      </c>
      <c r="AJ31" s="9">
        <v>12.299999999999997</v>
      </c>
      <c r="AK31" s="9">
        <v>11.5</v>
      </c>
      <c r="AL31" s="9">
        <v>14.299999999999997</v>
      </c>
      <c r="AM31" s="9">
        <v>13.099999999999994</v>
      </c>
      <c r="AN31" s="9">
        <v>13</v>
      </c>
      <c r="AO31" s="9">
        <v>12.700000000000003</v>
      </c>
      <c r="AP31" s="9">
        <v>15.5</v>
      </c>
      <c r="AQ31" s="9">
        <v>17</v>
      </c>
      <c r="AR31" s="9">
        <v>17.799999999999997</v>
      </c>
      <c r="AS31" s="9">
        <v>18.799999999999997</v>
      </c>
      <c r="AT31" s="9">
        <v>18.799999999999997</v>
      </c>
      <c r="AU31" s="9">
        <v>19.5</v>
      </c>
      <c r="AV31" s="9">
        <v>19.299999999999997</v>
      </c>
      <c r="AW31" s="9">
        <v>18.700000000000003</v>
      </c>
      <c r="AX31" s="9">
        <v>8</v>
      </c>
      <c r="AY31" s="9">
        <v>13.299999999999997</v>
      </c>
      <c r="AZ31" s="9">
        <v>13.799999999999997</v>
      </c>
      <c r="BA31" s="9">
        <v>16.400000000000006</v>
      </c>
      <c r="BB31" s="9">
        <v>17.900000000000006</v>
      </c>
      <c r="BC31" s="9">
        <v>18.299999999999997</v>
      </c>
      <c r="BD31" s="9">
        <v>17.700000000000003</v>
      </c>
      <c r="BE31" s="9">
        <v>17</v>
      </c>
      <c r="BF31" s="9">
        <v>17.599999999999994</v>
      </c>
      <c r="BG31" s="9">
        <v>16.799999999999997</v>
      </c>
      <c r="BH31" s="9">
        <v>17.700000000000003</v>
      </c>
      <c r="BI31" s="9">
        <v>18</v>
      </c>
      <c r="BJ31" s="9">
        <v>21.099999999999994</v>
      </c>
      <c r="BK31" s="9">
        <v>17.599999999999994</v>
      </c>
      <c r="BL31" s="9">
        <v>16</v>
      </c>
      <c r="BM31" s="9">
        <v>16.799999999999997</v>
      </c>
      <c r="BN31" s="9">
        <v>15.200000000000003</v>
      </c>
      <c r="BO31" s="9">
        <v>15.599999999999994</v>
      </c>
      <c r="BP31" s="9">
        <v>15.400000000000006</v>
      </c>
      <c r="BQ31" s="9">
        <v>15.700000000000003</v>
      </c>
      <c r="BR31" s="9">
        <v>15.299999999999997</v>
      </c>
      <c r="BS31" s="9">
        <v>15.200000000000003</v>
      </c>
      <c r="BT31" s="9">
        <v>14.700000000000003</v>
      </c>
      <c r="BU31" s="9">
        <v>14.200000000000003</v>
      </c>
    </row>
    <row r="32" spans="1:73" ht="15" thickTop="1" x14ac:dyDescent="0.3"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1"/>
      <c r="AM32" s="1"/>
      <c r="AN32" s="1"/>
      <c r="AO32" s="1"/>
      <c r="AP32" s="1"/>
    </row>
    <row r="33" spans="1:2" x14ac:dyDescent="0.3">
      <c r="A33" s="10" t="str">
        <f>IF('0'!A1=1,"*Дані наведено відповідно до  Класифікації видів економічної діяльності (ДК 009:2005).","*Data are presented  according to the Classification of Economic Activities (SK 009:2005).")</f>
        <v>*Дані наведено відповідно до  Класифікації видів економічної діяльності (ДК 009:2005).</v>
      </c>
    </row>
    <row r="34" spans="1:2" x14ac:dyDescent="0.3">
      <c r="B34" s="4"/>
    </row>
  </sheetData>
  <sheetProtection algorithmName="SHA-512" hashValue="GI9+BEqRNMcuUsBF1KH/7mbtMW138aisw83I6lDcynlmQyJlqVeu408eudq7TiQx2V24Sr0yG2orXQLxrEinVw==" saltValue="bV/2pZPzC8E+lGZb9BkkIg==" spinCount="100000" sheet="1" objects="1" scenarios="1"/>
  <hyperlinks>
    <hyperlink ref="A1" location="'0'!A1" display="'0'!A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5">
    <tabColor theme="9" tint="0.39997558519241921"/>
  </sheetPr>
  <dimension ref="A1:BV33"/>
  <sheetViews>
    <sheetView showGridLines="0" workbookViewId="0">
      <pane xSplit="1" ySplit="2" topLeftCell="BH3" activePane="bottomRight" state="frozen"/>
      <selection pane="topRight" activeCell="B1" sqref="B1"/>
      <selection pane="bottomLeft" activeCell="A3" sqref="A3"/>
      <selection pane="bottomRight"/>
    </sheetView>
  </sheetViews>
  <sheetFormatPr defaultRowHeight="14.4" x14ac:dyDescent="0.3"/>
  <cols>
    <col min="1" max="1" width="47.33203125" customWidth="1"/>
    <col min="2" max="73" width="10.6640625" customWidth="1"/>
  </cols>
  <sheetData>
    <row r="1" spans="1:74" x14ac:dyDescent="0.3">
      <c r="A1" s="136" t="str">
        <f>IF('0'!A1=1,"до змісту","to title")</f>
        <v>до змісту</v>
      </c>
    </row>
    <row r="2" spans="1:74" ht="48.75" customHeight="1" x14ac:dyDescent="0.3">
      <c r="A2" s="145" t="str">
        <f>IF('0'!A1=1,"Індекси цін виробників промислової продукції за 2007-2012 року  (до відповідного місяця попереднього року,%)*","Industrial Producer Price Indices 2007-2012  (to corresponding month  of the previous year, %)*")</f>
        <v>Індекси цін виробників промислової продукції за 2007-2012 року  (до відповідного місяця попереднього року,%)*</v>
      </c>
      <c r="B2" s="8">
        <v>39083</v>
      </c>
      <c r="C2" s="8">
        <v>39114</v>
      </c>
      <c r="D2" s="8">
        <v>39142</v>
      </c>
      <c r="E2" s="8">
        <v>39173</v>
      </c>
      <c r="F2" s="8">
        <v>39203</v>
      </c>
      <c r="G2" s="8">
        <v>39234</v>
      </c>
      <c r="H2" s="8">
        <v>39264</v>
      </c>
      <c r="I2" s="8">
        <v>39295</v>
      </c>
      <c r="J2" s="8">
        <v>39326</v>
      </c>
      <c r="K2" s="8">
        <v>39356</v>
      </c>
      <c r="L2" s="8">
        <v>39387</v>
      </c>
      <c r="M2" s="8">
        <v>39417</v>
      </c>
      <c r="N2" s="8">
        <v>39448</v>
      </c>
      <c r="O2" s="8">
        <v>39479</v>
      </c>
      <c r="P2" s="8">
        <v>39508</v>
      </c>
      <c r="Q2" s="8">
        <v>39539</v>
      </c>
      <c r="R2" s="8">
        <v>39569</v>
      </c>
      <c r="S2" s="8">
        <v>39600</v>
      </c>
      <c r="T2" s="8">
        <v>39630</v>
      </c>
      <c r="U2" s="8">
        <v>39661</v>
      </c>
      <c r="V2" s="8">
        <v>39692</v>
      </c>
      <c r="W2" s="8">
        <v>39722</v>
      </c>
      <c r="X2" s="8">
        <v>39753</v>
      </c>
      <c r="Y2" s="8">
        <v>39783</v>
      </c>
      <c r="Z2" s="8">
        <v>39814</v>
      </c>
      <c r="AA2" s="8">
        <v>39845</v>
      </c>
      <c r="AB2" s="8">
        <v>39873</v>
      </c>
      <c r="AC2" s="8">
        <v>39904</v>
      </c>
      <c r="AD2" s="8">
        <v>39934</v>
      </c>
      <c r="AE2" s="8">
        <v>39965</v>
      </c>
      <c r="AF2" s="8">
        <v>39995</v>
      </c>
      <c r="AG2" s="8">
        <v>40026</v>
      </c>
      <c r="AH2" s="8">
        <v>40057</v>
      </c>
      <c r="AI2" s="8">
        <v>40087</v>
      </c>
      <c r="AJ2" s="8">
        <v>40118</v>
      </c>
      <c r="AK2" s="8">
        <v>40148</v>
      </c>
      <c r="AL2" s="8">
        <v>40179</v>
      </c>
      <c r="AM2" s="8">
        <v>40210</v>
      </c>
      <c r="AN2" s="8">
        <v>40238</v>
      </c>
      <c r="AO2" s="8">
        <v>40269</v>
      </c>
      <c r="AP2" s="8">
        <v>40299</v>
      </c>
      <c r="AQ2" s="8">
        <v>40330</v>
      </c>
      <c r="AR2" s="8">
        <v>40360</v>
      </c>
      <c r="AS2" s="8">
        <v>40391</v>
      </c>
      <c r="AT2" s="8">
        <v>40422</v>
      </c>
      <c r="AU2" s="8">
        <v>40452</v>
      </c>
      <c r="AV2" s="8">
        <v>40483</v>
      </c>
      <c r="AW2" s="8">
        <v>40513</v>
      </c>
      <c r="AX2" s="8">
        <v>40544</v>
      </c>
      <c r="AY2" s="8">
        <v>40575</v>
      </c>
      <c r="AZ2" s="8">
        <v>40603</v>
      </c>
      <c r="BA2" s="8">
        <v>40634</v>
      </c>
      <c r="BB2" s="8">
        <v>40664</v>
      </c>
      <c r="BC2" s="8">
        <v>40695</v>
      </c>
      <c r="BD2" s="8">
        <v>40725</v>
      </c>
      <c r="BE2" s="8">
        <v>40756</v>
      </c>
      <c r="BF2" s="8">
        <v>40787</v>
      </c>
      <c r="BG2" s="8">
        <v>40817</v>
      </c>
      <c r="BH2" s="8">
        <v>40848</v>
      </c>
      <c r="BI2" s="8">
        <v>40878</v>
      </c>
      <c r="BJ2" s="8">
        <v>40909</v>
      </c>
      <c r="BK2" s="8">
        <v>40940</v>
      </c>
      <c r="BL2" s="8">
        <v>40969</v>
      </c>
      <c r="BM2" s="8">
        <v>41000</v>
      </c>
      <c r="BN2" s="8">
        <v>41030</v>
      </c>
      <c r="BO2" s="8">
        <v>41061</v>
      </c>
      <c r="BP2" s="8">
        <v>41091</v>
      </c>
      <c r="BQ2" s="8">
        <v>41122</v>
      </c>
      <c r="BR2" s="8">
        <v>41153</v>
      </c>
      <c r="BS2" s="8">
        <v>41183</v>
      </c>
      <c r="BT2" s="8">
        <v>41214</v>
      </c>
      <c r="BU2" s="8">
        <v>41244</v>
      </c>
    </row>
    <row r="3" spans="1:74" ht="15.6" x14ac:dyDescent="0.3">
      <c r="A3" s="138" t="str">
        <f>IF('0'!A1=1,"Промисловість","Industry")</f>
        <v>Промисловість</v>
      </c>
      <c r="B3" s="5">
        <v>15.599999999999994</v>
      </c>
      <c r="C3" s="5">
        <v>16.5</v>
      </c>
      <c r="D3" s="5">
        <v>17.900000000000006</v>
      </c>
      <c r="E3" s="5">
        <v>18.700000000000003</v>
      </c>
      <c r="F3" s="5">
        <v>20.200000000000003</v>
      </c>
      <c r="G3" s="5">
        <v>20.599999999999994</v>
      </c>
      <c r="H3" s="5">
        <v>21.200000000000003</v>
      </c>
      <c r="I3" s="5">
        <v>20.400000000000006</v>
      </c>
      <c r="J3" s="5">
        <v>19.599999999999994</v>
      </c>
      <c r="K3" s="5">
        <v>19.700000000000003</v>
      </c>
      <c r="L3" s="5">
        <v>20</v>
      </c>
      <c r="M3" s="5">
        <v>23.299999999999997</v>
      </c>
      <c r="N3" s="5">
        <v>23.299999999999997</v>
      </c>
      <c r="O3" s="5">
        <v>25.599999999999994</v>
      </c>
      <c r="P3" s="5">
        <v>31.800000000000011</v>
      </c>
      <c r="Q3" s="5">
        <v>37.599999999999994</v>
      </c>
      <c r="R3" s="5">
        <v>39.400000000000006</v>
      </c>
      <c r="S3" s="5">
        <v>43.699999999999989</v>
      </c>
      <c r="T3" s="5">
        <v>46.300000000000011</v>
      </c>
      <c r="U3" s="5">
        <v>46.900000000000006</v>
      </c>
      <c r="V3" s="5">
        <v>42.699999999999989</v>
      </c>
      <c r="W3" s="5">
        <v>37.699999999999989</v>
      </c>
      <c r="X3" s="5">
        <v>27.400000000000006</v>
      </c>
      <c r="Y3" s="5">
        <v>23</v>
      </c>
      <c r="Z3" s="5">
        <v>20.400000000000006</v>
      </c>
      <c r="AA3" s="5">
        <v>19</v>
      </c>
      <c r="AB3" s="5">
        <v>12.799999999999997</v>
      </c>
      <c r="AC3" s="5">
        <v>6.2999999999999972</v>
      </c>
      <c r="AD3" s="5">
        <v>1.9000000000000057</v>
      </c>
      <c r="AE3" s="5">
        <v>-0.90000000000000568</v>
      </c>
      <c r="AF3" s="5">
        <v>-3.7000000000000028</v>
      </c>
      <c r="AG3" s="5">
        <v>-3.7000000000000028</v>
      </c>
      <c r="AH3" s="5">
        <v>1.5999999999999943</v>
      </c>
      <c r="AI3" s="5">
        <v>5.0999999999999943</v>
      </c>
      <c r="AJ3" s="5">
        <v>12.900000000000006</v>
      </c>
      <c r="AK3" s="5">
        <v>14.299999999999997</v>
      </c>
      <c r="AL3" s="5">
        <v>16.299999999999997</v>
      </c>
      <c r="AM3" s="5">
        <v>16.400000000000006</v>
      </c>
      <c r="AN3" s="5">
        <v>18.599999999999994</v>
      </c>
      <c r="AO3" s="5">
        <v>21.700000000000003</v>
      </c>
      <c r="AP3" s="5">
        <v>27.900000000000006</v>
      </c>
      <c r="AQ3" s="5">
        <v>25.5</v>
      </c>
      <c r="AR3" s="5">
        <v>24.400000000000006</v>
      </c>
      <c r="AS3" s="5">
        <v>23.299999999999997</v>
      </c>
      <c r="AT3" s="5">
        <v>19.200000000000003</v>
      </c>
      <c r="AU3" s="5">
        <v>19.799999999999997</v>
      </c>
      <c r="AV3" s="5">
        <v>18.900000000000006</v>
      </c>
      <c r="AW3" s="5">
        <v>18.700000000000003</v>
      </c>
      <c r="AX3" s="5">
        <v>18</v>
      </c>
      <c r="AY3" s="5">
        <v>21.400000000000006</v>
      </c>
      <c r="AZ3" s="5">
        <v>20.299999999999997</v>
      </c>
      <c r="BA3" s="5">
        <v>20.799999999999997</v>
      </c>
      <c r="BB3" s="5">
        <v>18.799999999999997</v>
      </c>
      <c r="BC3" s="5">
        <v>20</v>
      </c>
      <c r="BD3" s="5">
        <v>20.299999999999997</v>
      </c>
      <c r="BE3" s="5">
        <v>19.900000000000006</v>
      </c>
      <c r="BF3" s="5">
        <v>21.299999999999997</v>
      </c>
      <c r="BG3" s="5">
        <v>16.299999999999997</v>
      </c>
      <c r="BH3" s="5">
        <v>17.299999999999997</v>
      </c>
      <c r="BI3" s="5">
        <v>14.200000000000003</v>
      </c>
      <c r="BJ3" s="5">
        <v>11.799999999999997</v>
      </c>
      <c r="BK3" s="5">
        <v>7.5</v>
      </c>
      <c r="BL3" s="5">
        <v>6.5</v>
      </c>
      <c r="BM3" s="5">
        <v>6.9000000000000057</v>
      </c>
      <c r="BN3" s="5">
        <v>4.2999999999999972</v>
      </c>
      <c r="BO3" s="5">
        <v>4.5</v>
      </c>
      <c r="BP3" s="5">
        <v>1.4000000000000057</v>
      </c>
      <c r="BQ3" s="5">
        <v>1.4000000000000057</v>
      </c>
      <c r="BR3" s="5">
        <v>0.29999999999999716</v>
      </c>
      <c r="BS3" s="5">
        <v>0.59999999999999432</v>
      </c>
      <c r="BT3" s="5">
        <v>0</v>
      </c>
      <c r="BU3" s="5">
        <v>0.29999999999999716</v>
      </c>
      <c r="BV3" s="4"/>
    </row>
    <row r="4" spans="1:74" ht="15.6" x14ac:dyDescent="0.3">
      <c r="A4" s="139" t="str">
        <f>IF('0'!A1=1,"Добувна промисловість","Mining and quarrying")</f>
        <v>Добувна промисловість</v>
      </c>
      <c r="B4" s="4">
        <v>20.400000000000006</v>
      </c>
      <c r="C4" s="4">
        <v>21.400000000000006</v>
      </c>
      <c r="D4" s="4">
        <v>22.799999999999997</v>
      </c>
      <c r="E4" s="4">
        <v>24.900000000000006</v>
      </c>
      <c r="F4" s="4">
        <v>28.400000000000006</v>
      </c>
      <c r="G4" s="4">
        <v>29.5</v>
      </c>
      <c r="H4" s="4">
        <v>26.799999999999997</v>
      </c>
      <c r="I4" s="4">
        <v>30.5</v>
      </c>
      <c r="J4" s="4">
        <v>30.599999999999994</v>
      </c>
      <c r="K4" s="4">
        <v>26</v>
      </c>
      <c r="L4" s="4">
        <v>27.799999999999997</v>
      </c>
      <c r="M4" s="4">
        <v>27.299999999999997</v>
      </c>
      <c r="N4" s="4">
        <v>29.300000000000011</v>
      </c>
      <c r="O4" s="4">
        <v>34.099999999999994</v>
      </c>
      <c r="P4" s="4">
        <v>38.800000000000011</v>
      </c>
      <c r="Q4" s="4">
        <v>64.300000000000011</v>
      </c>
      <c r="R4" s="4">
        <v>59.699999999999989</v>
      </c>
      <c r="S4" s="4">
        <v>61.5</v>
      </c>
      <c r="T4" s="4">
        <v>62.900000000000006</v>
      </c>
      <c r="U4" s="4">
        <v>69</v>
      </c>
      <c r="V4" s="4">
        <v>59.800000000000011</v>
      </c>
      <c r="W4" s="4">
        <v>50.800000000000011</v>
      </c>
      <c r="X4" s="4">
        <v>29.599999999999994</v>
      </c>
      <c r="Y4" s="4">
        <v>22.299999999999997</v>
      </c>
      <c r="Z4" s="4">
        <v>20.099999999999994</v>
      </c>
      <c r="AA4" s="4">
        <v>14.400000000000006</v>
      </c>
      <c r="AB4" s="4">
        <v>9.0999999999999943</v>
      </c>
      <c r="AC4" s="4">
        <v>-14.700000000000003</v>
      </c>
      <c r="AD4" s="4">
        <v>-15.400000000000006</v>
      </c>
      <c r="AE4" s="4">
        <v>-16.900000000000006</v>
      </c>
      <c r="AF4" s="4">
        <v>-20.099999999999994</v>
      </c>
      <c r="AG4" s="4">
        <v>-22.400000000000006</v>
      </c>
      <c r="AH4" s="4">
        <v>-13.099999999999994</v>
      </c>
      <c r="AI4" s="4">
        <v>-6.7999999999999972</v>
      </c>
      <c r="AJ4" s="4">
        <v>5.5</v>
      </c>
      <c r="AK4" s="4">
        <v>11.200000000000003</v>
      </c>
      <c r="AL4" s="4">
        <v>12.200000000000003</v>
      </c>
      <c r="AM4" s="4">
        <v>18.799999999999997</v>
      </c>
      <c r="AN4" s="4">
        <v>25.599999999999994</v>
      </c>
      <c r="AO4" s="4">
        <v>37.5</v>
      </c>
      <c r="AP4" s="4">
        <v>58.199999999999989</v>
      </c>
      <c r="AQ4" s="4">
        <v>57.300000000000011</v>
      </c>
      <c r="AR4" s="4">
        <v>57.699999999999989</v>
      </c>
      <c r="AS4" s="4">
        <v>55</v>
      </c>
      <c r="AT4" s="4">
        <v>44.199999999999989</v>
      </c>
      <c r="AU4" s="4">
        <v>40.900000000000006</v>
      </c>
      <c r="AV4" s="4">
        <v>42.300000000000011</v>
      </c>
      <c r="AW4" s="4">
        <v>44.400000000000006</v>
      </c>
      <c r="AX4" s="4">
        <v>46.800000000000011</v>
      </c>
      <c r="AY4" s="4">
        <v>54.699999999999989</v>
      </c>
      <c r="AZ4" s="4">
        <v>48.300000000000011</v>
      </c>
      <c r="BA4" s="4">
        <v>43.599999999999994</v>
      </c>
      <c r="BB4" s="4">
        <v>26.700000000000003</v>
      </c>
      <c r="BC4" s="4">
        <v>27.700000000000003</v>
      </c>
      <c r="BD4" s="4">
        <v>29.800000000000011</v>
      </c>
      <c r="BE4" s="4">
        <v>27.099999999999994</v>
      </c>
      <c r="BF4" s="4">
        <v>28</v>
      </c>
      <c r="BG4" s="4">
        <v>28.300000000000011</v>
      </c>
      <c r="BH4" s="4">
        <v>27.900000000000006</v>
      </c>
      <c r="BI4" s="4">
        <v>25</v>
      </c>
      <c r="BJ4" s="4">
        <v>15.5</v>
      </c>
      <c r="BK4" s="4">
        <v>6.0999999999999943</v>
      </c>
      <c r="BL4" s="4">
        <v>7</v>
      </c>
      <c r="BM4" s="4">
        <v>4.5999999999999943</v>
      </c>
      <c r="BN4" s="4">
        <v>2.2000000000000028</v>
      </c>
      <c r="BO4" s="4">
        <v>-0.5</v>
      </c>
      <c r="BP4" s="4">
        <v>-1.7000000000000028</v>
      </c>
      <c r="BQ4" s="4">
        <v>-2.5</v>
      </c>
      <c r="BR4" s="4">
        <v>-3.2000000000000028</v>
      </c>
      <c r="BS4" s="4">
        <v>-9</v>
      </c>
      <c r="BT4" s="4">
        <v>-11.299999999999997</v>
      </c>
      <c r="BU4" s="4">
        <v>-11.599999999999994</v>
      </c>
      <c r="BV4" s="4"/>
    </row>
    <row r="5" spans="1:74" ht="31.2" x14ac:dyDescent="0.3">
      <c r="A5" s="139" t="str">
        <f>IF('0'!A1=1,"Добування паливно-енергетичних корисних копалин","Mining and quarrying of energy producing materials")</f>
        <v>Добування паливно-енергетичних корисних копалин</v>
      </c>
      <c r="B5" s="4">
        <v>14</v>
      </c>
      <c r="C5" s="4">
        <v>13.900000000000006</v>
      </c>
      <c r="D5" s="4">
        <v>16.5</v>
      </c>
      <c r="E5" s="4">
        <v>11.400000000000006</v>
      </c>
      <c r="F5" s="4">
        <v>14</v>
      </c>
      <c r="G5" s="4">
        <v>15.700000000000003</v>
      </c>
      <c r="H5" s="4">
        <v>17</v>
      </c>
      <c r="I5" s="4">
        <v>17.799999999999997</v>
      </c>
      <c r="J5" s="4">
        <v>18.599999999999994</v>
      </c>
      <c r="K5" s="4">
        <v>21.400000000000006</v>
      </c>
      <c r="L5" s="4">
        <v>25.299999999999997</v>
      </c>
      <c r="M5" s="4">
        <v>28.400000000000006</v>
      </c>
      <c r="N5" s="4">
        <v>30.199999999999989</v>
      </c>
      <c r="O5" s="4">
        <v>36.099999999999994</v>
      </c>
      <c r="P5" s="4">
        <v>43.5</v>
      </c>
      <c r="Q5" s="4">
        <v>44.900000000000006</v>
      </c>
      <c r="R5" s="4">
        <v>41.300000000000011</v>
      </c>
      <c r="S5" s="4">
        <v>45.400000000000006</v>
      </c>
      <c r="T5" s="4">
        <v>48.900000000000006</v>
      </c>
      <c r="U5" s="4">
        <v>67.199999999999989</v>
      </c>
      <c r="V5" s="4">
        <v>50.300000000000011</v>
      </c>
      <c r="W5" s="4">
        <v>32.599999999999994</v>
      </c>
      <c r="X5" s="4">
        <v>13.700000000000003</v>
      </c>
      <c r="Y5" s="4">
        <v>7.7000000000000028</v>
      </c>
      <c r="Z5" s="4">
        <v>9.5</v>
      </c>
      <c r="AA5" s="4">
        <v>2.5</v>
      </c>
      <c r="AB5" s="4">
        <v>-6.0999999999999943</v>
      </c>
      <c r="AC5" s="4">
        <v>-8.7000000000000028</v>
      </c>
      <c r="AD5" s="4">
        <v>-8.9000000000000057</v>
      </c>
      <c r="AE5" s="4">
        <v>-12.700000000000003</v>
      </c>
      <c r="AF5" s="4">
        <v>-20.200000000000003</v>
      </c>
      <c r="AG5" s="4">
        <v>-28.5</v>
      </c>
      <c r="AH5" s="4">
        <v>-15.799999999999997</v>
      </c>
      <c r="AI5" s="4">
        <v>-5.7000000000000028</v>
      </c>
      <c r="AJ5" s="4">
        <v>5.7999999999999972</v>
      </c>
      <c r="AK5" s="4">
        <v>10.599999999999994</v>
      </c>
      <c r="AL5" s="4">
        <v>8.7000000000000028</v>
      </c>
      <c r="AM5" s="4">
        <v>19.5</v>
      </c>
      <c r="AN5" s="4">
        <v>31.800000000000011</v>
      </c>
      <c r="AO5" s="4">
        <v>41.800000000000011</v>
      </c>
      <c r="AP5" s="4">
        <v>45.400000000000006</v>
      </c>
      <c r="AQ5" s="4">
        <v>43.900000000000006</v>
      </c>
      <c r="AR5" s="4">
        <v>47.5</v>
      </c>
      <c r="AS5" s="4">
        <v>51.800000000000011</v>
      </c>
      <c r="AT5" s="4">
        <v>40.300000000000011</v>
      </c>
      <c r="AU5" s="4">
        <v>37.199999999999989</v>
      </c>
      <c r="AV5" s="4">
        <v>38</v>
      </c>
      <c r="AW5" s="4">
        <v>39.099999999999994</v>
      </c>
      <c r="AX5" s="4">
        <v>42.199999999999989</v>
      </c>
      <c r="AY5" s="4">
        <v>33.599999999999994</v>
      </c>
      <c r="AZ5" s="4">
        <v>27.099999999999994</v>
      </c>
      <c r="BA5" s="4">
        <v>19.799999999999997</v>
      </c>
      <c r="BB5" s="4">
        <v>17.700000000000003</v>
      </c>
      <c r="BC5" s="4">
        <v>19.299999999999997</v>
      </c>
      <c r="BD5" s="4">
        <v>22.299999999999997</v>
      </c>
      <c r="BE5" s="4">
        <v>16.200000000000003</v>
      </c>
      <c r="BF5" s="4">
        <v>16.900000000000006</v>
      </c>
      <c r="BG5" s="4">
        <v>18.299999999999997</v>
      </c>
      <c r="BH5" s="4">
        <v>18</v>
      </c>
      <c r="BI5" s="4">
        <v>16.299999999999997</v>
      </c>
      <c r="BJ5" s="4">
        <v>17.200000000000003</v>
      </c>
      <c r="BK5" s="4">
        <v>20.400000000000006</v>
      </c>
      <c r="BL5" s="4">
        <v>21.200000000000003</v>
      </c>
      <c r="BM5" s="4">
        <v>22.799999999999997</v>
      </c>
      <c r="BN5" s="4">
        <v>18.599999999999994</v>
      </c>
      <c r="BO5" s="4">
        <v>12.900000000000006</v>
      </c>
      <c r="BP5" s="4">
        <v>9.5999999999999943</v>
      </c>
      <c r="BQ5" s="4">
        <v>8.7999999999999972</v>
      </c>
      <c r="BR5" s="4">
        <v>7.7000000000000028</v>
      </c>
      <c r="BS5" s="4">
        <v>7</v>
      </c>
      <c r="BT5" s="4">
        <v>5.7999999999999972</v>
      </c>
      <c r="BU5" s="4">
        <v>4.0999999999999943</v>
      </c>
      <c r="BV5" s="4"/>
    </row>
    <row r="6" spans="1:74" ht="31.2" x14ac:dyDescent="0.3">
      <c r="A6" s="139" t="str">
        <f>IF('0'!A1=1,"Добування корисних копалин, крім паливно-енергетичних","Mining and quarrying, except of energy producing materials")</f>
        <v>Добування корисних копалин, крім паливно-енергетичних</v>
      </c>
      <c r="B6" s="4">
        <v>29.400000000000006</v>
      </c>
      <c r="C6" s="4">
        <v>31.800000000000011</v>
      </c>
      <c r="D6" s="4">
        <v>31.599999999999994</v>
      </c>
      <c r="E6" s="4">
        <v>44.699999999999989</v>
      </c>
      <c r="F6" s="4">
        <v>49.599999999999994</v>
      </c>
      <c r="G6" s="4">
        <v>50.300000000000011</v>
      </c>
      <c r="H6" s="4">
        <v>41</v>
      </c>
      <c r="I6" s="4">
        <v>48.300000000000011</v>
      </c>
      <c r="J6" s="4">
        <v>47.699999999999989</v>
      </c>
      <c r="K6" s="4">
        <v>32</v>
      </c>
      <c r="L6" s="4">
        <v>31.400000000000006</v>
      </c>
      <c r="M6" s="4">
        <v>26.200000000000003</v>
      </c>
      <c r="N6" s="4">
        <v>29</v>
      </c>
      <c r="O6" s="4">
        <v>32.5</v>
      </c>
      <c r="P6" s="4">
        <v>33.400000000000006</v>
      </c>
      <c r="Q6" s="4">
        <v>89.199999999999989</v>
      </c>
      <c r="R6" s="4">
        <v>83.300000000000011</v>
      </c>
      <c r="S6" s="4">
        <v>82.199999999999989</v>
      </c>
      <c r="T6" s="4">
        <v>81.5</v>
      </c>
      <c r="U6" s="4">
        <v>73.099999999999994</v>
      </c>
      <c r="V6" s="4">
        <v>73.400000000000006</v>
      </c>
      <c r="W6" s="4">
        <v>75.400000000000006</v>
      </c>
      <c r="X6" s="4">
        <v>51.400000000000006</v>
      </c>
      <c r="Y6" s="4">
        <v>42.099999999999994</v>
      </c>
      <c r="Z6" s="4">
        <v>34.199999999999989</v>
      </c>
      <c r="AA6" s="4">
        <v>30.199999999999989</v>
      </c>
      <c r="AB6" s="4">
        <v>30</v>
      </c>
      <c r="AC6" s="4">
        <v>-20</v>
      </c>
      <c r="AD6" s="4">
        <v>-21</v>
      </c>
      <c r="AE6" s="4">
        <v>-20.5</v>
      </c>
      <c r="AF6" s="4">
        <v>-19.900000000000006</v>
      </c>
      <c r="AG6" s="4">
        <v>-15.400000000000006</v>
      </c>
      <c r="AH6" s="4">
        <v>-10.200000000000003</v>
      </c>
      <c r="AI6" s="4">
        <v>-8.0999999999999943</v>
      </c>
      <c r="AJ6" s="4">
        <v>4.7000000000000028</v>
      </c>
      <c r="AK6" s="4">
        <v>11.400000000000006</v>
      </c>
      <c r="AL6" s="4">
        <v>15.099999999999994</v>
      </c>
      <c r="AM6" s="4">
        <v>17.700000000000003</v>
      </c>
      <c r="AN6" s="4">
        <v>19.5</v>
      </c>
      <c r="AO6" s="4">
        <v>32.699999999999989</v>
      </c>
      <c r="AP6" s="4">
        <v>69.800000000000011</v>
      </c>
      <c r="AQ6" s="4">
        <v>69.800000000000011</v>
      </c>
      <c r="AR6" s="4">
        <v>66.900000000000006</v>
      </c>
      <c r="AS6" s="4">
        <v>57.5</v>
      </c>
      <c r="AT6" s="4">
        <v>47.199999999999989</v>
      </c>
      <c r="AU6" s="4">
        <v>43.599999999999994</v>
      </c>
      <c r="AV6" s="4">
        <v>45.599999999999994</v>
      </c>
      <c r="AW6" s="4">
        <v>49.300000000000011</v>
      </c>
      <c r="AX6" s="4">
        <v>51.199999999999989</v>
      </c>
      <c r="AY6" s="4">
        <v>78.300000000000011</v>
      </c>
      <c r="AZ6" s="4">
        <v>72.699999999999989</v>
      </c>
      <c r="BA6" s="4">
        <v>71.300000000000011</v>
      </c>
      <c r="BB6" s="4">
        <v>36.599999999999994</v>
      </c>
      <c r="BC6" s="4">
        <v>37.099999999999994</v>
      </c>
      <c r="BD6" s="4">
        <v>37.800000000000011</v>
      </c>
      <c r="BE6" s="4">
        <v>38.699999999999989</v>
      </c>
      <c r="BF6" s="4">
        <v>39.800000000000011</v>
      </c>
      <c r="BG6" s="4">
        <v>38.800000000000011</v>
      </c>
      <c r="BH6" s="4">
        <v>38.199999999999989</v>
      </c>
      <c r="BI6" s="4">
        <v>34.099999999999994</v>
      </c>
      <c r="BJ6" s="4">
        <v>14.599999999999994</v>
      </c>
      <c r="BK6" s="4">
        <v>-5.7000000000000028</v>
      </c>
      <c r="BL6" s="4">
        <v>-5</v>
      </c>
      <c r="BM6" s="4">
        <v>-10.099999999999994</v>
      </c>
      <c r="BN6" s="4">
        <v>-11.099999999999994</v>
      </c>
      <c r="BO6" s="4">
        <v>-11.700000000000003</v>
      </c>
      <c r="BP6" s="4">
        <v>-11.299999999999997</v>
      </c>
      <c r="BQ6" s="4">
        <v>-12.099999999999994</v>
      </c>
      <c r="BR6" s="4">
        <v>-12.200000000000003</v>
      </c>
      <c r="BS6" s="4">
        <v>-22.299999999999997</v>
      </c>
      <c r="BT6" s="4">
        <v>-25.400000000000006</v>
      </c>
      <c r="BU6" s="4">
        <v>-24.599999999999994</v>
      </c>
    </row>
    <row r="7" spans="1:74" ht="15.6" x14ac:dyDescent="0.3">
      <c r="A7" s="139" t="str">
        <f>IF('0'!A1=1,"Переробна промисловість","Manufacturing")</f>
        <v>Переробна промисловість</v>
      </c>
      <c r="B7" s="4">
        <v>11.900000000000006</v>
      </c>
      <c r="C7" s="4">
        <v>12.200000000000003</v>
      </c>
      <c r="D7" s="4">
        <v>13</v>
      </c>
      <c r="E7" s="4">
        <v>13.799999999999997</v>
      </c>
      <c r="F7" s="4">
        <v>14.900000000000006</v>
      </c>
      <c r="G7" s="4">
        <v>15.5</v>
      </c>
      <c r="H7" s="4">
        <v>16.599999999999994</v>
      </c>
      <c r="I7" s="4">
        <v>16.700000000000003</v>
      </c>
      <c r="J7" s="4">
        <v>18</v>
      </c>
      <c r="K7" s="4">
        <v>19</v>
      </c>
      <c r="L7" s="4">
        <v>21</v>
      </c>
      <c r="M7" s="4">
        <v>23.400000000000006</v>
      </c>
      <c r="N7" s="4">
        <v>26.099999999999994</v>
      </c>
      <c r="O7" s="4">
        <v>29.300000000000011</v>
      </c>
      <c r="P7" s="4">
        <v>33.599999999999994</v>
      </c>
      <c r="Q7" s="4">
        <v>38.800000000000011</v>
      </c>
      <c r="R7" s="4">
        <v>41.5</v>
      </c>
      <c r="S7" s="4">
        <v>44.099999999999994</v>
      </c>
      <c r="T7" s="4">
        <v>47.699999999999989</v>
      </c>
      <c r="U7" s="4">
        <v>47.5</v>
      </c>
      <c r="V7" s="4">
        <v>41.199999999999989</v>
      </c>
      <c r="W7" s="4">
        <v>31.699999999999989</v>
      </c>
      <c r="X7" s="4">
        <v>21</v>
      </c>
      <c r="Y7" s="4">
        <v>18.400000000000006</v>
      </c>
      <c r="Z7" s="4">
        <v>16.799999999999997</v>
      </c>
      <c r="AA7" s="4">
        <v>16</v>
      </c>
      <c r="AB7" s="4">
        <v>11</v>
      </c>
      <c r="AC7" s="4">
        <v>5.4000000000000057</v>
      </c>
      <c r="AD7" s="4">
        <v>1.5</v>
      </c>
      <c r="AE7" s="4">
        <v>-1</v>
      </c>
      <c r="AF7" s="4">
        <v>-4.9000000000000057</v>
      </c>
      <c r="AG7" s="4">
        <v>-3.9000000000000057</v>
      </c>
      <c r="AH7" s="4">
        <v>2.4000000000000057</v>
      </c>
      <c r="AI7" s="4">
        <v>9.7000000000000028</v>
      </c>
      <c r="AJ7" s="4">
        <v>17.099999999999994</v>
      </c>
      <c r="AK7" s="4">
        <v>17.400000000000006</v>
      </c>
      <c r="AL7" s="4">
        <v>17</v>
      </c>
      <c r="AM7" s="4">
        <v>17</v>
      </c>
      <c r="AN7" s="4">
        <v>19</v>
      </c>
      <c r="AO7" s="4">
        <v>22.200000000000003</v>
      </c>
      <c r="AP7" s="4">
        <v>24.5</v>
      </c>
      <c r="AQ7" s="4">
        <v>22.099999999999994</v>
      </c>
      <c r="AR7" s="4">
        <v>21.099999999999994</v>
      </c>
      <c r="AS7" s="4">
        <v>18.900000000000006</v>
      </c>
      <c r="AT7" s="4">
        <v>16.099999999999994</v>
      </c>
      <c r="AU7" s="4">
        <v>15.599999999999994</v>
      </c>
      <c r="AV7" s="4">
        <v>16.400000000000006</v>
      </c>
      <c r="AW7" s="4">
        <v>17.099999999999994</v>
      </c>
      <c r="AX7" s="4">
        <v>17.099999999999994</v>
      </c>
      <c r="AY7" s="4">
        <v>17.599999999999994</v>
      </c>
      <c r="AZ7" s="4">
        <v>17.799999999999997</v>
      </c>
      <c r="BA7" s="4">
        <v>16.400000000000006</v>
      </c>
      <c r="BB7" s="4">
        <v>15.099999999999994</v>
      </c>
      <c r="BC7" s="4">
        <v>17.299999999999997</v>
      </c>
      <c r="BD7" s="4">
        <v>19.599999999999994</v>
      </c>
      <c r="BE7" s="4">
        <v>19.599999999999994</v>
      </c>
      <c r="BF7" s="4">
        <v>18.5</v>
      </c>
      <c r="BG7" s="4">
        <v>15.099999999999994</v>
      </c>
      <c r="BH7" s="4">
        <v>12.200000000000003</v>
      </c>
      <c r="BI7" s="4">
        <v>10.099999999999994</v>
      </c>
      <c r="BJ7" s="4">
        <v>8.2999999999999972</v>
      </c>
      <c r="BK7" s="4">
        <v>5.7000000000000028</v>
      </c>
      <c r="BL7" s="4">
        <v>4.4000000000000057</v>
      </c>
      <c r="BM7" s="4">
        <v>3.4000000000000057</v>
      </c>
      <c r="BN7" s="4">
        <v>3</v>
      </c>
      <c r="BO7" s="4">
        <v>1.2999999999999972</v>
      </c>
      <c r="BP7" s="4">
        <v>-1.7999999999999972</v>
      </c>
      <c r="BQ7" s="4">
        <v>-2.9000000000000057</v>
      </c>
      <c r="BR7" s="4">
        <v>-2.5999999999999943</v>
      </c>
      <c r="BS7" s="4">
        <v>-1.5999999999999943</v>
      </c>
      <c r="BT7" s="4">
        <v>-0.90000000000000568</v>
      </c>
      <c r="BU7" s="4">
        <v>-0.20000000000000284</v>
      </c>
    </row>
    <row r="8" spans="1:74" ht="34.5" customHeight="1" x14ac:dyDescent="0.3">
      <c r="A8" s="139" t="str">
        <f>IF('0'!A1=1,"Виробництво харчових продуктів, напоїв та тютюнових виробів","Manufacture of food products, beverages and tobacco")</f>
        <v>Виробництво харчових продуктів, напоїв та тютюнових виробів</v>
      </c>
      <c r="B8" s="4">
        <v>7.9000000000000057</v>
      </c>
      <c r="C8" s="4">
        <v>8.2000000000000028</v>
      </c>
      <c r="D8" s="4">
        <v>8.2999999999999972</v>
      </c>
      <c r="E8" s="4">
        <v>8.4000000000000057</v>
      </c>
      <c r="F8" s="4">
        <v>8.7999999999999972</v>
      </c>
      <c r="G8" s="4">
        <v>10.400000000000006</v>
      </c>
      <c r="H8" s="4">
        <v>12</v>
      </c>
      <c r="I8" s="4">
        <v>14.799999999999997</v>
      </c>
      <c r="J8" s="4">
        <v>17.700000000000003</v>
      </c>
      <c r="K8" s="4">
        <v>22</v>
      </c>
      <c r="L8" s="4">
        <v>23.299999999999997</v>
      </c>
      <c r="M8" s="4">
        <v>24.799999999999997</v>
      </c>
      <c r="N8" s="4">
        <v>26.299999999999997</v>
      </c>
      <c r="O8" s="4">
        <v>29.5</v>
      </c>
      <c r="P8" s="4">
        <v>33</v>
      </c>
      <c r="Q8" s="4">
        <v>35.5</v>
      </c>
      <c r="R8" s="4">
        <v>36</v>
      </c>
      <c r="S8" s="4">
        <v>34.800000000000011</v>
      </c>
      <c r="T8" s="4">
        <v>34.099999999999994</v>
      </c>
      <c r="U8" s="4">
        <v>29.900000000000006</v>
      </c>
      <c r="V8" s="4">
        <v>24.400000000000006</v>
      </c>
      <c r="W8" s="4">
        <v>19</v>
      </c>
      <c r="X8" s="4">
        <v>16.700000000000003</v>
      </c>
      <c r="Y8" s="4">
        <v>16.5</v>
      </c>
      <c r="Z8" s="4">
        <v>15.799999999999997</v>
      </c>
      <c r="AA8" s="4">
        <v>16</v>
      </c>
      <c r="AB8" s="4">
        <v>14.799999999999997</v>
      </c>
      <c r="AC8" s="4">
        <v>13.799999999999997</v>
      </c>
      <c r="AD8" s="4">
        <v>15</v>
      </c>
      <c r="AE8" s="4">
        <v>15</v>
      </c>
      <c r="AF8" s="4">
        <v>13.599999999999994</v>
      </c>
      <c r="AG8" s="4">
        <v>14.299999999999997</v>
      </c>
      <c r="AH8" s="4">
        <v>16.099999999999994</v>
      </c>
      <c r="AI8" s="4">
        <v>17.200000000000003</v>
      </c>
      <c r="AJ8" s="4">
        <v>19</v>
      </c>
      <c r="AK8" s="4">
        <v>20.299999999999997</v>
      </c>
      <c r="AL8" s="4">
        <v>21.599999999999994</v>
      </c>
      <c r="AM8" s="4">
        <v>19.900000000000006</v>
      </c>
      <c r="AN8" s="4">
        <v>18.599999999999994</v>
      </c>
      <c r="AO8" s="4">
        <v>17.200000000000003</v>
      </c>
      <c r="AP8" s="4">
        <v>14.599999999999994</v>
      </c>
      <c r="AQ8" s="4">
        <v>13.700000000000003</v>
      </c>
      <c r="AR8" s="4">
        <v>15.099999999999994</v>
      </c>
      <c r="AS8" s="4">
        <v>16.599999999999994</v>
      </c>
      <c r="AT8" s="4">
        <v>19</v>
      </c>
      <c r="AU8" s="4">
        <v>20.700000000000003</v>
      </c>
      <c r="AV8" s="4">
        <v>20.700000000000003</v>
      </c>
      <c r="AW8" s="4">
        <v>18.900000000000006</v>
      </c>
      <c r="AX8" s="4">
        <v>16.5</v>
      </c>
      <c r="AY8" s="4">
        <v>15.099999999999994</v>
      </c>
      <c r="AZ8" s="4">
        <v>15.599999999999994</v>
      </c>
      <c r="BA8" s="4">
        <v>16.799999999999997</v>
      </c>
      <c r="BB8" s="4">
        <v>18</v>
      </c>
      <c r="BC8" s="4">
        <v>19.400000000000006</v>
      </c>
      <c r="BD8" s="4">
        <v>19.799999999999997</v>
      </c>
      <c r="BE8" s="4">
        <v>18.700000000000003</v>
      </c>
      <c r="BF8" s="4">
        <v>16.099999999999994</v>
      </c>
      <c r="BG8" s="4">
        <v>12.700000000000003</v>
      </c>
      <c r="BH8" s="4">
        <v>10.700000000000003</v>
      </c>
      <c r="BI8" s="4">
        <v>9.4000000000000057</v>
      </c>
      <c r="BJ8" s="4">
        <v>8.4000000000000057</v>
      </c>
      <c r="BK8" s="4">
        <v>7.9000000000000057</v>
      </c>
      <c r="BL8" s="4">
        <v>7.2000000000000028</v>
      </c>
      <c r="BM8" s="4">
        <v>6</v>
      </c>
      <c r="BN8" s="4">
        <v>5.9000000000000057</v>
      </c>
      <c r="BO8" s="4">
        <v>4.4000000000000057</v>
      </c>
      <c r="BP8" s="4">
        <v>2.7999999999999972</v>
      </c>
      <c r="BQ8" s="4">
        <v>1.5999999999999943</v>
      </c>
      <c r="BR8" s="4">
        <v>2.0999999999999943</v>
      </c>
      <c r="BS8" s="4">
        <v>3.2999999999999972</v>
      </c>
      <c r="BT8" s="4">
        <v>3.7000000000000028</v>
      </c>
      <c r="BU8" s="4">
        <v>3.5999999999999943</v>
      </c>
      <c r="BV8" s="2"/>
    </row>
    <row r="9" spans="1:74" ht="25.5" customHeight="1" x14ac:dyDescent="0.3">
      <c r="A9" s="139" t="str">
        <f>IF('0'!A1=1,"Виробництво м'яса та м'ясних продуктів","production, processing and preserving of meat and meat products")</f>
        <v>Виробництво м'яса та м'ясних продуктів</v>
      </c>
      <c r="B9" s="4">
        <v>-4.0999999999999943</v>
      </c>
      <c r="C9" s="4">
        <v>-4</v>
      </c>
      <c r="D9" s="4">
        <v>-2.9000000000000057</v>
      </c>
      <c r="E9" s="4">
        <v>-2.2000000000000028</v>
      </c>
      <c r="F9" s="4">
        <v>-1.7000000000000028</v>
      </c>
      <c r="G9" s="4">
        <v>-1.2999999999999972</v>
      </c>
      <c r="H9" s="4">
        <v>3.2000000000000028</v>
      </c>
      <c r="I9" s="4">
        <v>11.799999999999997</v>
      </c>
      <c r="J9" s="4">
        <v>15.599999999999994</v>
      </c>
      <c r="K9" s="4">
        <v>16.599999999999994</v>
      </c>
      <c r="L9" s="4">
        <v>14.599999999999994</v>
      </c>
      <c r="M9" s="4">
        <v>19</v>
      </c>
      <c r="N9" s="4">
        <v>24.599999999999994</v>
      </c>
      <c r="O9" s="4">
        <v>31.599999999999994</v>
      </c>
      <c r="P9" s="4">
        <v>48.400000000000006</v>
      </c>
      <c r="Q9" s="4">
        <v>55.800000000000011</v>
      </c>
      <c r="R9" s="4">
        <v>55.5</v>
      </c>
      <c r="S9" s="4">
        <v>60.599999999999994</v>
      </c>
      <c r="T9" s="4">
        <v>53.900000000000006</v>
      </c>
      <c r="U9" s="4">
        <v>39.599999999999994</v>
      </c>
      <c r="V9" s="4">
        <v>33.199999999999989</v>
      </c>
      <c r="W9" s="4">
        <v>30.599999999999994</v>
      </c>
      <c r="X9" s="4">
        <v>33.5</v>
      </c>
      <c r="Y9" s="4">
        <v>33.400000000000006</v>
      </c>
      <c r="Z9" s="4">
        <v>31.699999999999989</v>
      </c>
      <c r="AA9" s="4">
        <v>25</v>
      </c>
      <c r="AB9" s="4">
        <v>14.799999999999997</v>
      </c>
      <c r="AC9" s="4">
        <v>12</v>
      </c>
      <c r="AD9" s="4">
        <v>13.299999999999997</v>
      </c>
      <c r="AE9" s="4">
        <v>9.7000000000000028</v>
      </c>
      <c r="AF9" s="4">
        <v>5.5999999999999943</v>
      </c>
      <c r="AG9" s="4">
        <v>7.9000000000000057</v>
      </c>
      <c r="AH9" s="4">
        <v>8.7999999999999972</v>
      </c>
      <c r="AI9" s="4">
        <v>9.7000000000000028</v>
      </c>
      <c r="AJ9" s="4">
        <v>9</v>
      </c>
      <c r="AK9" s="4">
        <v>7.2999999999999972</v>
      </c>
      <c r="AL9" s="4">
        <v>4.2999999999999972</v>
      </c>
      <c r="AM9" s="4">
        <v>4.7999999999999972</v>
      </c>
      <c r="AN9" s="4">
        <v>2.7999999999999972</v>
      </c>
      <c r="AO9" s="4">
        <v>0.90000000000000568</v>
      </c>
      <c r="AP9" s="4">
        <v>1.2999999999999972</v>
      </c>
      <c r="AQ9" s="4">
        <v>-0.40000000000000568</v>
      </c>
      <c r="AR9" s="4">
        <v>3</v>
      </c>
      <c r="AS9" s="4">
        <v>2.7999999999999972</v>
      </c>
      <c r="AT9" s="4">
        <v>5.9000000000000057</v>
      </c>
      <c r="AU9" s="4">
        <v>8</v>
      </c>
      <c r="AV9" s="4">
        <v>9.4000000000000057</v>
      </c>
      <c r="AW9" s="4">
        <v>10.700000000000003</v>
      </c>
      <c r="AX9" s="4">
        <v>6.9000000000000057</v>
      </c>
      <c r="AY9" s="4">
        <v>4.9000000000000057</v>
      </c>
      <c r="AZ9" s="4">
        <v>5.2000000000000028</v>
      </c>
      <c r="BA9" s="4">
        <v>6.7999999999999972</v>
      </c>
      <c r="BB9" s="4">
        <v>4.5</v>
      </c>
      <c r="BC9" s="4">
        <v>8.2999999999999972</v>
      </c>
      <c r="BD9" s="4">
        <v>11.799999999999997</v>
      </c>
      <c r="BE9" s="4">
        <v>15.799999999999997</v>
      </c>
      <c r="BF9" s="4">
        <v>15.700000000000003</v>
      </c>
      <c r="BG9" s="4">
        <v>15.599999999999994</v>
      </c>
      <c r="BH9" s="4">
        <v>16.200000000000003</v>
      </c>
      <c r="BI9" s="4">
        <v>15</v>
      </c>
      <c r="BJ9" s="4">
        <v>18.200000000000003</v>
      </c>
      <c r="BK9" s="4">
        <v>21.099999999999994</v>
      </c>
      <c r="BL9" s="4">
        <v>20.5</v>
      </c>
      <c r="BM9" s="4">
        <v>18.5</v>
      </c>
      <c r="BN9" s="4">
        <v>18.900000000000006</v>
      </c>
      <c r="BO9" s="4">
        <v>17.599999999999994</v>
      </c>
      <c r="BP9" s="4">
        <v>13.5</v>
      </c>
      <c r="BQ9" s="4">
        <v>9.4000000000000057</v>
      </c>
      <c r="BR9" s="4">
        <v>6.0999999999999943</v>
      </c>
      <c r="BS9" s="4">
        <v>4.4000000000000057</v>
      </c>
      <c r="BT9" s="4">
        <v>3.5</v>
      </c>
      <c r="BU9" s="4">
        <v>3.4000000000000057</v>
      </c>
    </row>
    <row r="10" spans="1:74" ht="33.75" customHeight="1" x14ac:dyDescent="0.3">
      <c r="A10" s="139" t="str">
        <f>IF('0'!A1=1,"виробництво молочних продуктів та морозива","manufacture of dairy products")</f>
        <v>виробництво молочних продуктів та морозива</v>
      </c>
      <c r="B10" s="4">
        <v>7.7999999999999972</v>
      </c>
      <c r="C10" s="4">
        <v>12.5</v>
      </c>
      <c r="D10" s="4">
        <v>16.099999999999994</v>
      </c>
      <c r="E10" s="4">
        <v>19.099999999999994</v>
      </c>
      <c r="F10" s="4">
        <v>21.799999999999997</v>
      </c>
      <c r="G10" s="4">
        <v>23</v>
      </c>
      <c r="H10" s="4">
        <v>25.700000000000003</v>
      </c>
      <c r="I10" s="4">
        <v>32.199999999999989</v>
      </c>
      <c r="J10" s="4">
        <v>39.5</v>
      </c>
      <c r="K10" s="4">
        <v>48</v>
      </c>
      <c r="L10" s="4">
        <v>47.5</v>
      </c>
      <c r="M10" s="4">
        <v>46.699999999999989</v>
      </c>
      <c r="N10" s="4">
        <v>44.699999999999989</v>
      </c>
      <c r="O10" s="4">
        <v>41.199999999999989</v>
      </c>
      <c r="P10" s="4">
        <v>38.099999999999994</v>
      </c>
      <c r="Q10" s="4">
        <v>34.900000000000006</v>
      </c>
      <c r="R10" s="4">
        <v>31.900000000000006</v>
      </c>
      <c r="S10" s="4">
        <v>30.400000000000006</v>
      </c>
      <c r="T10" s="4">
        <v>29.5</v>
      </c>
      <c r="U10" s="4">
        <v>24</v>
      </c>
      <c r="V10" s="4">
        <v>15.599999999999994</v>
      </c>
      <c r="W10" s="4">
        <v>7.7999999999999972</v>
      </c>
      <c r="X10" s="4">
        <v>4.7999999999999972</v>
      </c>
      <c r="Y10" s="4">
        <v>4.0999999999999943</v>
      </c>
      <c r="Z10" s="4">
        <v>4</v>
      </c>
      <c r="AA10" s="4">
        <v>6.5999999999999943</v>
      </c>
      <c r="AB10" s="4">
        <v>9.2000000000000028</v>
      </c>
      <c r="AC10" s="4">
        <v>11.299999999999997</v>
      </c>
      <c r="AD10" s="4">
        <v>11.900000000000006</v>
      </c>
      <c r="AE10" s="4">
        <v>11.299999999999997</v>
      </c>
      <c r="AF10" s="4">
        <v>10.5</v>
      </c>
      <c r="AG10" s="4">
        <v>9.7000000000000028</v>
      </c>
      <c r="AH10" s="4">
        <v>10.099999999999994</v>
      </c>
      <c r="AI10" s="4">
        <v>10.900000000000006</v>
      </c>
      <c r="AJ10" s="4">
        <v>15.5</v>
      </c>
      <c r="AK10" s="4">
        <v>24.5</v>
      </c>
      <c r="AL10" s="4">
        <v>32</v>
      </c>
      <c r="AM10" s="4">
        <v>33.800000000000011</v>
      </c>
      <c r="AN10" s="4">
        <v>32.5</v>
      </c>
      <c r="AO10" s="4">
        <v>26.400000000000006</v>
      </c>
      <c r="AP10" s="4">
        <v>25.299999999999997</v>
      </c>
      <c r="AQ10" s="4">
        <v>26.099999999999994</v>
      </c>
      <c r="AR10" s="4">
        <v>28.199999999999989</v>
      </c>
      <c r="AS10" s="4">
        <v>34.400000000000006</v>
      </c>
      <c r="AT10" s="4">
        <v>43.400000000000006</v>
      </c>
      <c r="AU10" s="4">
        <v>45.900000000000006</v>
      </c>
      <c r="AV10" s="4">
        <v>33.900000000000006</v>
      </c>
      <c r="AW10" s="4">
        <v>20.400000000000006</v>
      </c>
      <c r="AX10" s="4">
        <v>12.400000000000006</v>
      </c>
      <c r="AY10" s="4">
        <v>8.4000000000000057</v>
      </c>
      <c r="AZ10" s="4">
        <v>6.7000000000000028</v>
      </c>
      <c r="BA10" s="4">
        <v>9.2000000000000028</v>
      </c>
      <c r="BB10" s="4">
        <v>12.200000000000003</v>
      </c>
      <c r="BC10" s="4">
        <v>14.400000000000006</v>
      </c>
      <c r="BD10" s="4">
        <v>15.700000000000003</v>
      </c>
      <c r="BE10" s="4">
        <v>13.599999999999994</v>
      </c>
      <c r="BF10" s="4">
        <v>9.7999999999999972</v>
      </c>
      <c r="BG10" s="4">
        <v>6.5999999999999943</v>
      </c>
      <c r="BH10" s="4">
        <v>11.400000000000006</v>
      </c>
      <c r="BI10" s="4">
        <v>12.900000000000006</v>
      </c>
      <c r="BJ10" s="4">
        <v>12.200000000000003</v>
      </c>
      <c r="BK10" s="4">
        <v>12</v>
      </c>
      <c r="BL10" s="4">
        <v>10.700000000000003</v>
      </c>
      <c r="BM10" s="4">
        <v>10.900000000000006</v>
      </c>
      <c r="BN10" s="4">
        <v>10.299999999999997</v>
      </c>
      <c r="BO10" s="4">
        <v>8.4000000000000057</v>
      </c>
      <c r="BP10" s="4">
        <v>5</v>
      </c>
      <c r="BQ10" s="4">
        <v>1.0999999999999943</v>
      </c>
      <c r="BR10" s="4">
        <v>-2.5999999999999943</v>
      </c>
      <c r="BS10" s="4">
        <v>-2.7999999999999972</v>
      </c>
      <c r="BT10" s="4">
        <v>-3.2999999999999972</v>
      </c>
      <c r="BU10" s="4">
        <v>-3.7000000000000028</v>
      </c>
    </row>
    <row r="11" spans="1:74" ht="23.25" customHeight="1" x14ac:dyDescent="0.3">
      <c r="A11" s="139" t="str">
        <f>IF('0'!A1=1,"виробництво хліба та хлібобулочних виробів","manufacture of bread; manufacture of fresh pastry goods and cakes")</f>
        <v>виробництво хліба та хлібобулочних виробів</v>
      </c>
      <c r="B11" s="4">
        <v>16.200000000000003</v>
      </c>
      <c r="C11" s="4">
        <v>16.099999999999994</v>
      </c>
      <c r="D11" s="4">
        <v>16.099999999999994</v>
      </c>
      <c r="E11" s="4">
        <v>15.299999999999997</v>
      </c>
      <c r="F11" s="4">
        <v>14</v>
      </c>
      <c r="G11" s="4">
        <v>16.099999999999994</v>
      </c>
      <c r="H11" s="4">
        <v>16.299999999999997</v>
      </c>
      <c r="I11" s="4">
        <v>10.599999999999994</v>
      </c>
      <c r="J11" s="4">
        <v>10</v>
      </c>
      <c r="K11" s="4">
        <v>12.799999999999997</v>
      </c>
      <c r="L11" s="4">
        <v>16.900000000000006</v>
      </c>
      <c r="M11" s="4">
        <v>18.099999999999994</v>
      </c>
      <c r="N11" s="4">
        <v>23.299999999999997</v>
      </c>
      <c r="O11" s="4">
        <v>26.299999999999997</v>
      </c>
      <c r="P11" s="4">
        <v>28.800000000000011</v>
      </c>
      <c r="Q11" s="4">
        <v>31.099999999999994</v>
      </c>
      <c r="R11" s="4">
        <v>31.900000000000006</v>
      </c>
      <c r="S11" s="4">
        <v>30.199999999999989</v>
      </c>
      <c r="T11" s="4">
        <v>38.900000000000006</v>
      </c>
      <c r="U11" s="4">
        <v>39.699999999999989</v>
      </c>
      <c r="V11" s="4">
        <v>38.800000000000011</v>
      </c>
      <c r="W11" s="4">
        <v>33.900000000000006</v>
      </c>
      <c r="X11" s="4">
        <v>29.5</v>
      </c>
      <c r="Y11" s="4">
        <v>27.599999999999994</v>
      </c>
      <c r="Z11" s="4">
        <v>22.299999999999997</v>
      </c>
      <c r="AA11" s="4">
        <v>23.200000000000003</v>
      </c>
      <c r="AB11" s="4">
        <v>22.200000000000003</v>
      </c>
      <c r="AC11" s="4">
        <v>20.200000000000003</v>
      </c>
      <c r="AD11" s="4">
        <v>19.599999999999994</v>
      </c>
      <c r="AE11" s="4">
        <v>18.5</v>
      </c>
      <c r="AF11" s="4">
        <v>11.599999999999994</v>
      </c>
      <c r="AG11" s="4">
        <v>10.099999999999994</v>
      </c>
      <c r="AH11" s="4">
        <v>10.099999999999994</v>
      </c>
      <c r="AI11" s="4">
        <v>9.5999999999999943</v>
      </c>
      <c r="AJ11" s="4">
        <v>9.2000000000000028</v>
      </c>
      <c r="AK11" s="4">
        <v>9.5</v>
      </c>
      <c r="AL11" s="4">
        <v>9.9000000000000057</v>
      </c>
      <c r="AM11" s="4">
        <v>8.2000000000000028</v>
      </c>
      <c r="AN11" s="4">
        <v>7.2000000000000028</v>
      </c>
      <c r="AO11" s="4">
        <v>7.7999999999999972</v>
      </c>
      <c r="AP11" s="4">
        <v>7.7999999999999972</v>
      </c>
      <c r="AQ11" s="4">
        <v>7.7999999999999972</v>
      </c>
      <c r="AR11" s="4">
        <v>7.0999999999999943</v>
      </c>
      <c r="AS11" s="4">
        <v>7.5</v>
      </c>
      <c r="AT11" s="4">
        <v>8.0999999999999943</v>
      </c>
      <c r="AU11" s="4">
        <v>8.4000000000000057</v>
      </c>
      <c r="AV11" s="4">
        <v>9.4000000000000057</v>
      </c>
      <c r="AW11" s="4">
        <v>9.4000000000000057</v>
      </c>
      <c r="AX11" s="4">
        <v>9.2999999999999972</v>
      </c>
      <c r="AY11" s="4">
        <v>10.099999999999994</v>
      </c>
      <c r="AZ11" s="4">
        <v>12.200000000000003</v>
      </c>
      <c r="BA11" s="4">
        <v>12.799999999999997</v>
      </c>
      <c r="BB11" s="4">
        <v>13.099999999999994</v>
      </c>
      <c r="BC11" s="4">
        <v>14.099999999999994</v>
      </c>
      <c r="BD11" s="4">
        <v>15.700000000000003</v>
      </c>
      <c r="BE11" s="4">
        <v>16.400000000000006</v>
      </c>
      <c r="BF11" s="4">
        <v>15.599999999999994</v>
      </c>
      <c r="BG11" s="4">
        <v>15.5</v>
      </c>
      <c r="BH11" s="4">
        <v>14</v>
      </c>
      <c r="BI11" s="4">
        <v>13.200000000000003</v>
      </c>
      <c r="BJ11" s="4">
        <v>12.5</v>
      </c>
      <c r="BK11" s="4">
        <v>9.5999999999999943</v>
      </c>
      <c r="BL11" s="4">
        <v>7.0999999999999943</v>
      </c>
      <c r="BM11" s="4">
        <v>5.7000000000000028</v>
      </c>
      <c r="BN11" s="4">
        <v>5.5</v>
      </c>
      <c r="BO11" s="4">
        <v>4.7000000000000028</v>
      </c>
      <c r="BP11" s="4">
        <v>3.7000000000000028</v>
      </c>
      <c r="BQ11" s="4">
        <v>3</v>
      </c>
      <c r="BR11" s="4">
        <v>2.2999999999999972</v>
      </c>
      <c r="BS11" s="4">
        <v>2.2000000000000028</v>
      </c>
      <c r="BT11" s="4">
        <v>3.5</v>
      </c>
      <c r="BU11" s="4">
        <v>4</v>
      </c>
    </row>
    <row r="12" spans="1:74" ht="15.6" x14ac:dyDescent="0.3">
      <c r="A12" s="139" t="str">
        <f>IF('0'!A1=1,"виробництво цукру","manufacture of sugar")</f>
        <v>виробництво цукру</v>
      </c>
      <c r="B12" s="4">
        <v>2.2999999999999972</v>
      </c>
      <c r="C12" s="4">
        <v>-7</v>
      </c>
      <c r="D12" s="4">
        <v>-11.700000000000003</v>
      </c>
      <c r="E12" s="4">
        <v>-14.599999999999994</v>
      </c>
      <c r="F12" s="4">
        <v>-16.099999999999994</v>
      </c>
      <c r="G12" s="4">
        <v>-16.900000000000006</v>
      </c>
      <c r="H12" s="4">
        <v>-16.599999999999994</v>
      </c>
      <c r="I12" s="4">
        <v>-16.099999999999994</v>
      </c>
      <c r="J12" s="4">
        <v>-14.799999999999997</v>
      </c>
      <c r="K12" s="4">
        <v>-15.799999999999997</v>
      </c>
      <c r="L12" s="4">
        <v>-7</v>
      </c>
      <c r="M12" s="4">
        <v>-4.7999999999999972</v>
      </c>
      <c r="N12" s="4">
        <v>-3.2999999999999972</v>
      </c>
      <c r="O12" s="4">
        <v>-4.2000000000000028</v>
      </c>
      <c r="P12" s="4">
        <v>-1.5</v>
      </c>
      <c r="Q12" s="4">
        <v>0.29999999999999716</v>
      </c>
      <c r="R12" s="4">
        <v>-1</v>
      </c>
      <c r="S12" s="4">
        <v>-2.5999999999999943</v>
      </c>
      <c r="T12" s="4">
        <v>-0.40000000000000568</v>
      </c>
      <c r="U12" s="4">
        <v>0.5</v>
      </c>
      <c r="V12" s="4">
        <v>1.7999999999999972</v>
      </c>
      <c r="W12" s="4">
        <v>10.200000000000003</v>
      </c>
      <c r="X12" s="4">
        <v>4.4000000000000057</v>
      </c>
      <c r="Y12" s="4">
        <v>3.7999999999999972</v>
      </c>
      <c r="Z12" s="4">
        <v>7</v>
      </c>
      <c r="AA12" s="4">
        <v>20.200000000000003</v>
      </c>
      <c r="AB12" s="4">
        <v>20.099999999999994</v>
      </c>
      <c r="AC12" s="4">
        <v>28.400000000000006</v>
      </c>
      <c r="AD12" s="4">
        <v>34.599999999999994</v>
      </c>
      <c r="AE12" s="4">
        <v>37.400000000000006</v>
      </c>
      <c r="AF12" s="4">
        <v>40.099999999999994</v>
      </c>
      <c r="AG12" s="4">
        <v>45.5</v>
      </c>
      <c r="AH12" s="4">
        <v>46.800000000000011</v>
      </c>
      <c r="AI12" s="4">
        <v>56</v>
      </c>
      <c r="AJ12" s="4">
        <v>73.900000000000006</v>
      </c>
      <c r="AK12" s="4">
        <v>84.1</v>
      </c>
      <c r="AL12" s="4">
        <v>90.5</v>
      </c>
      <c r="AM12" s="4">
        <v>82</v>
      </c>
      <c r="AN12" s="4">
        <v>75.400000000000006</v>
      </c>
      <c r="AO12" s="4">
        <v>63.900000000000006</v>
      </c>
      <c r="AP12" s="4">
        <v>58.5</v>
      </c>
      <c r="AQ12" s="4">
        <v>55.5</v>
      </c>
      <c r="AR12" s="4">
        <v>52.5</v>
      </c>
      <c r="AS12" s="4">
        <v>45.199999999999989</v>
      </c>
      <c r="AT12" s="4">
        <v>45.400000000000006</v>
      </c>
      <c r="AU12" s="4">
        <v>38.199999999999989</v>
      </c>
      <c r="AV12" s="4">
        <v>30.300000000000011</v>
      </c>
      <c r="AW12" s="4">
        <v>24.700000000000003</v>
      </c>
      <c r="AX12" s="4">
        <v>22.099999999999994</v>
      </c>
      <c r="AY12" s="4">
        <v>17.200000000000003</v>
      </c>
      <c r="AZ12" s="4">
        <v>19.5</v>
      </c>
      <c r="BA12" s="4">
        <v>19.900000000000006</v>
      </c>
      <c r="BB12" s="4">
        <v>22.599999999999994</v>
      </c>
      <c r="BC12" s="4">
        <v>22.799999999999997</v>
      </c>
      <c r="BD12" s="4">
        <v>21</v>
      </c>
      <c r="BE12" s="4">
        <v>21.599999999999994</v>
      </c>
      <c r="BF12" s="4">
        <v>12.200000000000003</v>
      </c>
      <c r="BG12" s="4">
        <v>-0.5</v>
      </c>
      <c r="BH12" s="4">
        <v>-7.0999999999999943</v>
      </c>
      <c r="BI12" s="4">
        <v>-13.200000000000003</v>
      </c>
      <c r="BJ12" s="4">
        <v>-17.700000000000003</v>
      </c>
      <c r="BK12" s="4">
        <v>-18</v>
      </c>
      <c r="BL12" s="4">
        <v>-19.700000000000003</v>
      </c>
      <c r="BM12" s="4">
        <v>-23.099999999999994</v>
      </c>
      <c r="BN12" s="4">
        <v>-25.799999999999997</v>
      </c>
      <c r="BO12" s="4">
        <v>-26.700000000000003</v>
      </c>
      <c r="BP12" s="4">
        <v>-25.900000000000006</v>
      </c>
      <c r="BQ12" s="4">
        <v>-23.400000000000006</v>
      </c>
      <c r="BR12" s="4">
        <v>-17.299999999999997</v>
      </c>
      <c r="BS12" s="4">
        <v>-11.599999999999994</v>
      </c>
      <c r="BT12" s="4">
        <v>-13.5</v>
      </c>
      <c r="BU12" s="4">
        <v>-11.5</v>
      </c>
    </row>
    <row r="13" spans="1:74" ht="15.6" x14ac:dyDescent="0.3">
      <c r="A13" s="139" t="str">
        <f>IF('0'!A1=1,"виробництво напоїв","manufacture of beverages")</f>
        <v>виробництво напоїв</v>
      </c>
      <c r="B13" s="4">
        <v>9.9000000000000057</v>
      </c>
      <c r="C13" s="4">
        <v>11.599999999999994</v>
      </c>
      <c r="D13" s="4">
        <v>11.700000000000003</v>
      </c>
      <c r="E13" s="4">
        <v>10.799999999999997</v>
      </c>
      <c r="F13" s="4">
        <v>10.599999999999994</v>
      </c>
      <c r="G13" s="4">
        <v>11.799999999999997</v>
      </c>
      <c r="H13" s="4">
        <v>12.099999999999994</v>
      </c>
      <c r="I13" s="4">
        <v>12.099999999999994</v>
      </c>
      <c r="J13" s="4">
        <v>13</v>
      </c>
      <c r="K13" s="4">
        <v>14.5</v>
      </c>
      <c r="L13" s="4">
        <v>14.400000000000006</v>
      </c>
      <c r="M13" s="4">
        <v>14</v>
      </c>
      <c r="N13" s="4">
        <v>12.700000000000003</v>
      </c>
      <c r="O13" s="4">
        <v>13.299999999999997</v>
      </c>
      <c r="P13" s="4">
        <v>13.700000000000003</v>
      </c>
      <c r="Q13" s="4">
        <v>17.400000000000006</v>
      </c>
      <c r="R13" s="4">
        <v>19.099999999999994</v>
      </c>
      <c r="S13" s="4">
        <v>17.5</v>
      </c>
      <c r="T13" s="4">
        <v>17</v>
      </c>
      <c r="U13" s="4">
        <v>17.099999999999994</v>
      </c>
      <c r="V13" s="4">
        <v>16.700000000000003</v>
      </c>
      <c r="W13" s="4">
        <v>15.099999999999994</v>
      </c>
      <c r="X13" s="4">
        <v>18.099999999999994</v>
      </c>
      <c r="Y13" s="4">
        <v>19.900000000000006</v>
      </c>
      <c r="Z13" s="4">
        <v>24.599999999999994</v>
      </c>
      <c r="AA13" s="4">
        <v>23.900000000000006</v>
      </c>
      <c r="AB13" s="4">
        <v>25.200000000000003</v>
      </c>
      <c r="AC13" s="4">
        <v>21.099999999999994</v>
      </c>
      <c r="AD13" s="4">
        <v>20.599999999999994</v>
      </c>
      <c r="AE13" s="4">
        <v>21.799999999999997</v>
      </c>
      <c r="AF13" s="4">
        <v>21.200000000000003</v>
      </c>
      <c r="AG13" s="4">
        <v>21.099999999999994</v>
      </c>
      <c r="AH13" s="4">
        <v>20.700000000000003</v>
      </c>
      <c r="AI13" s="4">
        <v>20.400000000000006</v>
      </c>
      <c r="AJ13" s="4">
        <v>16.799999999999997</v>
      </c>
      <c r="AK13" s="4">
        <v>13.700000000000003</v>
      </c>
      <c r="AL13" s="4">
        <v>10</v>
      </c>
      <c r="AM13" s="4">
        <v>8.7000000000000028</v>
      </c>
      <c r="AN13" s="4">
        <v>7.5</v>
      </c>
      <c r="AO13" s="4">
        <v>10.299999999999997</v>
      </c>
      <c r="AP13" s="4">
        <v>9.2000000000000028</v>
      </c>
      <c r="AQ13" s="4">
        <v>9.2000000000000028</v>
      </c>
      <c r="AR13" s="4">
        <v>8.9000000000000057</v>
      </c>
      <c r="AS13" s="4">
        <v>9.5</v>
      </c>
      <c r="AT13" s="4">
        <v>10.599999999999994</v>
      </c>
      <c r="AU13" s="4">
        <v>11.299999999999997</v>
      </c>
      <c r="AV13" s="4">
        <v>11.400000000000006</v>
      </c>
      <c r="AW13" s="4">
        <v>12.799999999999997</v>
      </c>
      <c r="AX13" s="4">
        <v>13.900000000000006</v>
      </c>
      <c r="AY13" s="4">
        <v>14.400000000000006</v>
      </c>
      <c r="AZ13" s="4">
        <v>17.099999999999994</v>
      </c>
      <c r="BA13" s="4">
        <v>15.700000000000003</v>
      </c>
      <c r="BB13" s="4">
        <v>16.200000000000003</v>
      </c>
      <c r="BC13" s="4">
        <v>17.799999999999997</v>
      </c>
      <c r="BD13" s="4">
        <v>19.200000000000003</v>
      </c>
      <c r="BE13" s="4">
        <v>21.200000000000003</v>
      </c>
      <c r="BF13" s="4">
        <v>21</v>
      </c>
      <c r="BG13" s="4">
        <v>20.799999999999997</v>
      </c>
      <c r="BH13" s="4">
        <v>21.900000000000006</v>
      </c>
      <c r="BI13" s="4">
        <v>21.900000000000006</v>
      </c>
      <c r="BJ13" s="4">
        <v>20.599999999999994</v>
      </c>
      <c r="BK13" s="4">
        <v>20.599999999999994</v>
      </c>
      <c r="BL13" s="4">
        <v>17.700000000000003</v>
      </c>
      <c r="BM13" s="4">
        <v>16.700000000000003</v>
      </c>
      <c r="BN13" s="4">
        <v>17</v>
      </c>
      <c r="BO13" s="4">
        <v>14.799999999999997</v>
      </c>
      <c r="BP13" s="4">
        <v>13.5</v>
      </c>
      <c r="BQ13" s="4">
        <v>9.2000000000000028</v>
      </c>
      <c r="BR13" s="4">
        <v>8.4000000000000057</v>
      </c>
      <c r="BS13" s="4">
        <v>7.7000000000000028</v>
      </c>
      <c r="BT13" s="4">
        <v>6.7000000000000028</v>
      </c>
      <c r="BU13" s="4">
        <v>6.4000000000000057</v>
      </c>
    </row>
    <row r="14" spans="1:74" ht="15.6" x14ac:dyDescent="0.3">
      <c r="A14" s="139" t="str">
        <f>IF('0'!A1=1,"Легка промисловість","Light industry")</f>
        <v>Легка промисловість</v>
      </c>
      <c r="B14" s="4">
        <v>6.2999999999999972</v>
      </c>
      <c r="C14" s="4">
        <v>6.2999999999999972</v>
      </c>
      <c r="D14" s="4">
        <v>6.4000000000000057</v>
      </c>
      <c r="E14" s="4">
        <v>6.4000000000000057</v>
      </c>
      <c r="F14" s="4">
        <v>6.4000000000000057</v>
      </c>
      <c r="G14" s="4">
        <v>6.4000000000000057</v>
      </c>
      <c r="H14" s="4">
        <v>6.0999999999999943</v>
      </c>
      <c r="I14" s="4">
        <v>6.7000000000000028</v>
      </c>
      <c r="J14" s="4">
        <v>6.7000000000000028</v>
      </c>
      <c r="K14" s="4">
        <v>6.5</v>
      </c>
      <c r="L14" s="4">
        <v>7.0999999999999943</v>
      </c>
      <c r="M14" s="4">
        <v>6.7000000000000028</v>
      </c>
      <c r="N14" s="4">
        <v>7.2000000000000028</v>
      </c>
      <c r="O14" s="4">
        <v>7.4000000000000057</v>
      </c>
      <c r="P14" s="4">
        <v>8.7000000000000028</v>
      </c>
      <c r="Q14" s="4">
        <v>10.5</v>
      </c>
      <c r="R14" s="4">
        <v>10.400000000000006</v>
      </c>
      <c r="S14" s="4">
        <v>10.900000000000006</v>
      </c>
      <c r="T14" s="4">
        <v>11.900000000000006</v>
      </c>
      <c r="U14" s="4">
        <v>11.700000000000003</v>
      </c>
      <c r="V14" s="4">
        <v>11.799999999999997</v>
      </c>
      <c r="W14" s="4">
        <v>11.700000000000003</v>
      </c>
      <c r="X14" s="4">
        <v>13.299999999999997</v>
      </c>
      <c r="Y14" s="4">
        <v>16.700000000000003</v>
      </c>
      <c r="Z14" s="4">
        <v>17.700000000000003</v>
      </c>
      <c r="AA14" s="4">
        <v>18.5</v>
      </c>
      <c r="AB14" s="4">
        <v>17.700000000000003</v>
      </c>
      <c r="AC14" s="4">
        <v>17.200000000000003</v>
      </c>
      <c r="AD14" s="4">
        <v>16.099999999999994</v>
      </c>
      <c r="AE14" s="4">
        <v>15.400000000000006</v>
      </c>
      <c r="AF14" s="4">
        <v>14.700000000000003</v>
      </c>
      <c r="AG14" s="4">
        <v>15.599999999999994</v>
      </c>
      <c r="AH14" s="4">
        <v>16.200000000000003</v>
      </c>
      <c r="AI14" s="4">
        <v>17.400000000000006</v>
      </c>
      <c r="AJ14" s="4">
        <v>15.900000000000006</v>
      </c>
      <c r="AK14" s="4">
        <v>13.5</v>
      </c>
      <c r="AL14" s="4">
        <v>11.900000000000006</v>
      </c>
      <c r="AM14" s="4">
        <v>10.599999999999994</v>
      </c>
      <c r="AN14" s="4">
        <v>10</v>
      </c>
      <c r="AO14" s="4">
        <v>8.9000000000000057</v>
      </c>
      <c r="AP14" s="4">
        <v>11</v>
      </c>
      <c r="AQ14" s="4">
        <v>12</v>
      </c>
      <c r="AR14" s="4">
        <v>12.099999999999994</v>
      </c>
      <c r="AS14" s="4">
        <v>11.299999999999997</v>
      </c>
      <c r="AT14" s="4">
        <v>10.700000000000003</v>
      </c>
      <c r="AU14" s="4">
        <v>11.400000000000006</v>
      </c>
      <c r="AV14" s="4">
        <v>12.400000000000006</v>
      </c>
      <c r="AW14" s="4">
        <v>11.200000000000003</v>
      </c>
      <c r="AX14" s="4">
        <v>12.099999999999994</v>
      </c>
      <c r="AY14" s="4">
        <v>13.299999999999997</v>
      </c>
      <c r="AZ14" s="4">
        <v>14.599999999999994</v>
      </c>
      <c r="BA14" s="4">
        <v>15.5</v>
      </c>
      <c r="BB14" s="4">
        <v>14.400000000000006</v>
      </c>
      <c r="BC14" s="4">
        <v>14.5</v>
      </c>
      <c r="BD14" s="4">
        <v>14.099999999999994</v>
      </c>
      <c r="BE14" s="4">
        <v>14.599999999999994</v>
      </c>
      <c r="BF14" s="4">
        <v>14.200000000000003</v>
      </c>
      <c r="BG14" s="4">
        <v>12.200000000000003</v>
      </c>
      <c r="BH14" s="4">
        <v>10.200000000000003</v>
      </c>
      <c r="BI14" s="4">
        <v>8.7000000000000028</v>
      </c>
      <c r="BJ14" s="4">
        <v>7.9000000000000057</v>
      </c>
      <c r="BK14" s="4">
        <v>6.5999999999999943</v>
      </c>
      <c r="BL14" s="4">
        <v>5.4000000000000057</v>
      </c>
      <c r="BM14" s="4">
        <v>4.4000000000000057</v>
      </c>
      <c r="BN14" s="4">
        <v>3.7999999999999972</v>
      </c>
      <c r="BO14" s="4">
        <v>3.2000000000000028</v>
      </c>
      <c r="BP14" s="4">
        <v>2.7999999999999972</v>
      </c>
      <c r="BQ14" s="4">
        <v>1.9000000000000057</v>
      </c>
      <c r="BR14" s="4">
        <v>1.7999999999999972</v>
      </c>
      <c r="BS14" s="4">
        <v>1.7000000000000028</v>
      </c>
      <c r="BT14" s="4">
        <v>1.7999999999999972</v>
      </c>
      <c r="BU14" s="4">
        <v>2.4000000000000057</v>
      </c>
    </row>
    <row r="15" spans="1:74" ht="34.5" customHeight="1" x14ac:dyDescent="0.3">
      <c r="A15" s="139" t="str">
        <f>IF('0'!A1=1,"текстильне виробництво; виробництво одягу, хутра та виробів з хутра","manufacture of textiles and textile products")</f>
        <v>текстильне виробництво; виробництво одягу, хутра та виробів з хутра</v>
      </c>
      <c r="B15" s="4">
        <v>6.7999999999999972</v>
      </c>
      <c r="C15" s="4">
        <v>7.2999999999999972</v>
      </c>
      <c r="D15" s="4">
        <v>7</v>
      </c>
      <c r="E15" s="4">
        <v>6.7000000000000028</v>
      </c>
      <c r="F15" s="4">
        <v>6.5</v>
      </c>
      <c r="G15" s="4">
        <v>6.2000000000000028</v>
      </c>
      <c r="H15" s="4">
        <v>6.0999999999999943</v>
      </c>
      <c r="I15" s="4">
        <v>6.4000000000000057</v>
      </c>
      <c r="J15" s="4">
        <v>6.5999999999999943</v>
      </c>
      <c r="K15" s="4">
        <v>6.9000000000000057</v>
      </c>
      <c r="L15" s="4">
        <v>7.7000000000000028</v>
      </c>
      <c r="M15" s="4">
        <v>7.2000000000000028</v>
      </c>
      <c r="N15" s="4">
        <v>8</v>
      </c>
      <c r="O15" s="4">
        <v>8.2999999999999972</v>
      </c>
      <c r="P15" s="4">
        <v>10.200000000000003</v>
      </c>
      <c r="Q15" s="4">
        <v>12.599999999999994</v>
      </c>
      <c r="R15" s="4">
        <v>12.400000000000006</v>
      </c>
      <c r="S15" s="4">
        <v>12.5</v>
      </c>
      <c r="T15" s="4">
        <v>14.099999999999994</v>
      </c>
      <c r="U15" s="4">
        <v>14.099999999999994</v>
      </c>
      <c r="V15" s="4">
        <v>14.299999999999997</v>
      </c>
      <c r="W15" s="4">
        <v>13.900000000000006</v>
      </c>
      <c r="X15" s="4">
        <v>15.099999999999994</v>
      </c>
      <c r="Y15" s="4">
        <v>20.200000000000003</v>
      </c>
      <c r="Z15" s="4">
        <v>20.5</v>
      </c>
      <c r="AA15" s="4">
        <v>21</v>
      </c>
      <c r="AB15" s="4">
        <v>19.900000000000006</v>
      </c>
      <c r="AC15" s="4">
        <v>18.900000000000006</v>
      </c>
      <c r="AD15" s="4">
        <v>17.299999999999997</v>
      </c>
      <c r="AE15" s="4">
        <v>17.200000000000003</v>
      </c>
      <c r="AF15" s="4">
        <v>15.900000000000006</v>
      </c>
      <c r="AG15" s="4">
        <v>17.099999999999994</v>
      </c>
      <c r="AH15" s="4">
        <v>17.900000000000006</v>
      </c>
      <c r="AI15" s="4">
        <v>18.900000000000006</v>
      </c>
      <c r="AJ15" s="4">
        <v>17</v>
      </c>
      <c r="AK15" s="4">
        <v>12.400000000000006</v>
      </c>
      <c r="AL15" s="4">
        <v>11.099999999999994</v>
      </c>
      <c r="AM15" s="4">
        <v>9.5</v>
      </c>
      <c r="AN15" s="4">
        <v>8.5999999999999943</v>
      </c>
      <c r="AO15" s="4">
        <v>7.2999999999999972</v>
      </c>
      <c r="AP15" s="4">
        <v>10.400000000000006</v>
      </c>
      <c r="AQ15" s="4">
        <v>11.5</v>
      </c>
      <c r="AR15" s="4">
        <v>11.700000000000003</v>
      </c>
      <c r="AS15" s="4">
        <v>10.5</v>
      </c>
      <c r="AT15" s="4">
        <v>9.5</v>
      </c>
      <c r="AU15" s="4">
        <v>10</v>
      </c>
      <c r="AV15" s="4">
        <v>11.099999999999994</v>
      </c>
      <c r="AW15" s="4">
        <v>10.799999999999997</v>
      </c>
      <c r="AX15" s="4">
        <v>12</v>
      </c>
      <c r="AY15" s="4">
        <v>13.900000000000006</v>
      </c>
      <c r="AZ15" s="4">
        <v>15.200000000000003</v>
      </c>
      <c r="BA15" s="4">
        <v>16.799999999999997</v>
      </c>
      <c r="BB15" s="4">
        <v>15.400000000000006</v>
      </c>
      <c r="BC15" s="4">
        <v>15.200000000000003</v>
      </c>
      <c r="BD15" s="4">
        <v>14.700000000000003</v>
      </c>
      <c r="BE15" s="4">
        <v>15.099999999999994</v>
      </c>
      <c r="BF15" s="4">
        <v>14.799999999999997</v>
      </c>
      <c r="BG15" s="4">
        <v>12.799999999999997</v>
      </c>
      <c r="BH15" s="4">
        <v>11</v>
      </c>
      <c r="BI15" s="4">
        <v>9.7999999999999972</v>
      </c>
      <c r="BJ15" s="4">
        <v>8.4000000000000057</v>
      </c>
      <c r="BK15" s="4">
        <v>6.5999999999999943</v>
      </c>
      <c r="BL15" s="4">
        <v>5.7000000000000028</v>
      </c>
      <c r="BM15" s="4">
        <v>4.2999999999999972</v>
      </c>
      <c r="BN15" s="4">
        <v>3.5</v>
      </c>
      <c r="BO15" s="4">
        <v>2.9000000000000057</v>
      </c>
      <c r="BP15" s="4">
        <v>2.5</v>
      </c>
      <c r="BQ15" s="4">
        <v>1.5</v>
      </c>
      <c r="BR15" s="4">
        <v>1.5</v>
      </c>
      <c r="BS15" s="4">
        <v>1.5999999999999943</v>
      </c>
      <c r="BT15" s="4">
        <v>1.5999999999999943</v>
      </c>
      <c r="BU15" s="4">
        <v>2.2999999999999972</v>
      </c>
    </row>
    <row r="16" spans="1:74" ht="35.25" customHeight="1" x14ac:dyDescent="0.3">
      <c r="A16" s="139" t="str">
        <f>IF('0'!A1=1,"виробництво шкіри, виробів зі шкіри та інших матеріалів","manufacture of leather and leather products")</f>
        <v>виробництво шкіри, виробів зі шкіри та інших матеріалів</v>
      </c>
      <c r="B16" s="4">
        <v>4.9000000000000057</v>
      </c>
      <c r="C16" s="4">
        <v>4.2000000000000028</v>
      </c>
      <c r="D16" s="4">
        <v>4.9000000000000057</v>
      </c>
      <c r="E16" s="4">
        <v>5.7000000000000028</v>
      </c>
      <c r="F16" s="4">
        <v>5.9000000000000057</v>
      </c>
      <c r="G16" s="4">
        <v>6.7999999999999972</v>
      </c>
      <c r="H16" s="4">
        <v>6</v>
      </c>
      <c r="I16" s="4">
        <v>7.0999999999999943</v>
      </c>
      <c r="J16" s="4">
        <v>6.4000000000000057</v>
      </c>
      <c r="K16" s="4">
        <v>5.2000000000000028</v>
      </c>
      <c r="L16" s="4">
        <v>5.0999999999999943</v>
      </c>
      <c r="M16" s="4">
        <v>5.7999999999999972</v>
      </c>
      <c r="N16" s="4">
        <v>5.7000000000000028</v>
      </c>
      <c r="O16" s="4">
        <v>5.4000000000000057</v>
      </c>
      <c r="P16" s="4">
        <v>5.4000000000000057</v>
      </c>
      <c r="Q16" s="4">
        <v>5.9000000000000057</v>
      </c>
      <c r="R16" s="4">
        <v>5.9000000000000057</v>
      </c>
      <c r="S16" s="4">
        <v>6.7999999999999972</v>
      </c>
      <c r="T16" s="4">
        <v>6.2999999999999972</v>
      </c>
      <c r="U16" s="4">
        <v>5.7999999999999972</v>
      </c>
      <c r="V16" s="4">
        <v>5.5999999999999943</v>
      </c>
      <c r="W16" s="4">
        <v>6.4000000000000057</v>
      </c>
      <c r="X16" s="4">
        <v>9</v>
      </c>
      <c r="Y16" s="4">
        <v>9.5999999999999943</v>
      </c>
      <c r="Z16" s="4">
        <v>11.700000000000003</v>
      </c>
      <c r="AA16" s="4">
        <v>13.5</v>
      </c>
      <c r="AB16" s="4">
        <v>13</v>
      </c>
      <c r="AC16" s="4">
        <v>13.599999999999994</v>
      </c>
      <c r="AD16" s="4">
        <v>13.599999999999994</v>
      </c>
      <c r="AE16" s="4">
        <v>11.599999999999994</v>
      </c>
      <c r="AF16" s="4">
        <v>12.299999999999997</v>
      </c>
      <c r="AG16" s="4">
        <v>11.700000000000003</v>
      </c>
      <c r="AH16" s="4">
        <v>12</v>
      </c>
      <c r="AI16" s="4">
        <v>13.700000000000003</v>
      </c>
      <c r="AJ16" s="4">
        <v>13.099999999999994</v>
      </c>
      <c r="AK16" s="4">
        <v>15.799999999999997</v>
      </c>
      <c r="AL16" s="4">
        <v>13.799999999999997</v>
      </c>
      <c r="AM16" s="4">
        <v>12.900000000000006</v>
      </c>
      <c r="AN16" s="4">
        <v>13.099999999999994</v>
      </c>
      <c r="AO16" s="4">
        <v>12.099999999999994</v>
      </c>
      <c r="AP16" s="4">
        <v>12.5</v>
      </c>
      <c r="AQ16" s="4">
        <v>13.299999999999997</v>
      </c>
      <c r="AR16" s="4">
        <v>13.700000000000003</v>
      </c>
      <c r="AS16" s="4">
        <v>13.599999999999994</v>
      </c>
      <c r="AT16" s="4">
        <v>14.299999999999997</v>
      </c>
      <c r="AU16" s="4">
        <v>15</v>
      </c>
      <c r="AV16" s="4">
        <v>15.5</v>
      </c>
      <c r="AW16" s="4">
        <v>12.799999999999997</v>
      </c>
      <c r="AX16" s="4">
        <v>13</v>
      </c>
      <c r="AY16" s="4">
        <v>12.299999999999997</v>
      </c>
      <c r="AZ16" s="4">
        <v>13.5</v>
      </c>
      <c r="BA16" s="4">
        <v>13</v>
      </c>
      <c r="BB16" s="4">
        <v>12.5</v>
      </c>
      <c r="BC16" s="4">
        <v>13</v>
      </c>
      <c r="BD16" s="4">
        <v>12.599999999999994</v>
      </c>
      <c r="BE16" s="4">
        <v>13.299999999999997</v>
      </c>
      <c r="BF16" s="4">
        <v>12.5</v>
      </c>
      <c r="BG16" s="4">
        <v>10.400000000000006</v>
      </c>
      <c r="BH16" s="4">
        <v>7.5999999999999943</v>
      </c>
      <c r="BI16" s="4">
        <v>6.2000000000000028</v>
      </c>
      <c r="BJ16" s="4">
        <v>6.4000000000000057</v>
      </c>
      <c r="BK16" s="4">
        <v>6.2999999999999972</v>
      </c>
      <c r="BL16" s="4">
        <v>4.5999999999999943</v>
      </c>
      <c r="BM16" s="4">
        <v>4.2999999999999972</v>
      </c>
      <c r="BN16" s="4">
        <v>4.2000000000000028</v>
      </c>
      <c r="BO16" s="4">
        <v>4</v>
      </c>
      <c r="BP16" s="4">
        <v>4</v>
      </c>
      <c r="BQ16" s="4">
        <v>3.5</v>
      </c>
      <c r="BR16" s="4">
        <v>3.2999999999999972</v>
      </c>
      <c r="BS16" s="4">
        <v>2.2999999999999972</v>
      </c>
      <c r="BT16" s="4">
        <v>2.7999999999999972</v>
      </c>
      <c r="BU16" s="4">
        <v>2.9000000000000057</v>
      </c>
    </row>
    <row r="17" spans="1:74" ht="31.2" x14ac:dyDescent="0.3">
      <c r="A17" s="139" t="str">
        <f>IF('0'!A1=1,"Оброблення деревини та виробництво виробів з деревини, крім меблів","Manufacture of wood and wood products")</f>
        <v>Оброблення деревини та виробництво виробів з деревини, крім меблів</v>
      </c>
      <c r="B17" s="4">
        <v>12.5</v>
      </c>
      <c r="C17" s="4">
        <v>14.700000000000003</v>
      </c>
      <c r="D17" s="4">
        <v>14.5</v>
      </c>
      <c r="E17" s="4">
        <v>11.200000000000003</v>
      </c>
      <c r="F17" s="4">
        <v>9.0999999999999943</v>
      </c>
      <c r="G17" s="4">
        <v>8.9000000000000057</v>
      </c>
      <c r="H17" s="4">
        <v>9.7000000000000028</v>
      </c>
      <c r="I17" s="4">
        <v>10</v>
      </c>
      <c r="J17" s="4">
        <v>9.5</v>
      </c>
      <c r="K17" s="4">
        <v>9.0999999999999943</v>
      </c>
      <c r="L17" s="4">
        <v>9.5</v>
      </c>
      <c r="M17" s="4">
        <v>8.0999999999999943</v>
      </c>
      <c r="N17" s="4">
        <v>10.299999999999997</v>
      </c>
      <c r="O17" s="4">
        <v>12.5</v>
      </c>
      <c r="P17" s="4">
        <v>14.5</v>
      </c>
      <c r="Q17" s="4">
        <v>17.900000000000006</v>
      </c>
      <c r="R17" s="4">
        <v>18.099999999999994</v>
      </c>
      <c r="S17" s="4">
        <v>16.700000000000003</v>
      </c>
      <c r="T17" s="4">
        <v>16.099999999999994</v>
      </c>
      <c r="U17" s="4">
        <v>16.200000000000003</v>
      </c>
      <c r="V17" s="4">
        <v>15.700000000000003</v>
      </c>
      <c r="W17" s="4">
        <v>14.700000000000003</v>
      </c>
      <c r="X17" s="4">
        <v>13.099999999999994</v>
      </c>
      <c r="Y17" s="4">
        <v>14.099999999999994</v>
      </c>
      <c r="Z17" s="4">
        <v>16.099999999999994</v>
      </c>
      <c r="AA17" s="4">
        <v>11.5</v>
      </c>
      <c r="AB17" s="4">
        <v>8.2999999999999972</v>
      </c>
      <c r="AC17" s="4">
        <v>7.2999999999999972</v>
      </c>
      <c r="AD17" s="4">
        <v>7.7999999999999972</v>
      </c>
      <c r="AE17" s="4">
        <v>8.0999999999999943</v>
      </c>
      <c r="AF17" s="4">
        <v>6.2000000000000028</v>
      </c>
      <c r="AG17" s="4">
        <v>6.5</v>
      </c>
      <c r="AH17" s="4">
        <v>8.5</v>
      </c>
      <c r="AI17" s="4">
        <v>9.5</v>
      </c>
      <c r="AJ17" s="4">
        <v>11.099999999999994</v>
      </c>
      <c r="AK17" s="4">
        <v>9.5999999999999943</v>
      </c>
      <c r="AL17" s="4">
        <v>4.5</v>
      </c>
      <c r="AM17" s="4">
        <v>5.2999999999999972</v>
      </c>
      <c r="AN17" s="4">
        <v>6.2000000000000028</v>
      </c>
      <c r="AO17" s="4">
        <v>7</v>
      </c>
      <c r="AP17" s="4">
        <v>5</v>
      </c>
      <c r="AQ17" s="4">
        <v>4.5</v>
      </c>
      <c r="AR17" s="4">
        <v>5.9000000000000057</v>
      </c>
      <c r="AS17" s="4">
        <v>5.5999999999999943</v>
      </c>
      <c r="AT17" s="4">
        <v>4.7000000000000028</v>
      </c>
      <c r="AU17" s="4">
        <v>6.0999999999999943</v>
      </c>
      <c r="AV17" s="4">
        <v>5</v>
      </c>
      <c r="AW17" s="4">
        <v>4.0999999999999943</v>
      </c>
      <c r="AX17" s="4">
        <v>5</v>
      </c>
      <c r="AY17" s="4">
        <v>8.5</v>
      </c>
      <c r="AZ17" s="4">
        <v>10.5</v>
      </c>
      <c r="BA17" s="4">
        <v>11.5</v>
      </c>
      <c r="BB17" s="4">
        <v>14.299999999999997</v>
      </c>
      <c r="BC17" s="4">
        <v>15.400000000000006</v>
      </c>
      <c r="BD17" s="4">
        <v>16.400000000000006</v>
      </c>
      <c r="BE17" s="4">
        <v>16.599999999999994</v>
      </c>
      <c r="BF17" s="4">
        <v>17.200000000000003</v>
      </c>
      <c r="BG17" s="4">
        <v>16</v>
      </c>
      <c r="BH17" s="4">
        <v>15.900000000000006</v>
      </c>
      <c r="BI17" s="4">
        <v>15.5</v>
      </c>
      <c r="BJ17" s="4">
        <v>15.400000000000006</v>
      </c>
      <c r="BK17" s="4">
        <v>12.400000000000006</v>
      </c>
      <c r="BL17" s="4">
        <v>10.200000000000003</v>
      </c>
      <c r="BM17" s="4">
        <v>7.5999999999999943</v>
      </c>
      <c r="BN17" s="4">
        <v>5.2999999999999972</v>
      </c>
      <c r="BO17" s="4">
        <v>4.9000000000000057</v>
      </c>
      <c r="BP17" s="4">
        <v>2.5</v>
      </c>
      <c r="BQ17" s="4">
        <v>2.2000000000000028</v>
      </c>
      <c r="BR17" s="4">
        <v>1.7000000000000028</v>
      </c>
      <c r="BS17" s="4">
        <v>0.40000000000000568</v>
      </c>
      <c r="BT17" s="4">
        <v>1.2000000000000028</v>
      </c>
      <c r="BU17" s="4">
        <v>2.2999999999999972</v>
      </c>
    </row>
    <row r="18" spans="1:74" ht="31.2" x14ac:dyDescent="0.3">
      <c r="A18" s="139" t="str">
        <f>IF('0'!A1=1,"Целюлозно-паперове виробництво; видавнича діяльність","Manufacture of pulp, paper and paper products; publishing and printing")</f>
        <v>Целюлозно-паперове виробництво; видавнича діяльність</v>
      </c>
      <c r="B18" s="4">
        <v>2.4000000000000057</v>
      </c>
      <c r="C18" s="4">
        <v>0.90000000000000568</v>
      </c>
      <c r="D18" s="4">
        <v>0.90000000000000568</v>
      </c>
      <c r="E18" s="4">
        <v>1.2000000000000028</v>
      </c>
      <c r="F18" s="4">
        <v>1</v>
      </c>
      <c r="G18" s="4">
        <v>1.5</v>
      </c>
      <c r="H18" s="4">
        <v>2.5</v>
      </c>
      <c r="I18" s="4">
        <v>2.5999999999999943</v>
      </c>
      <c r="J18" s="4">
        <v>2.7000000000000028</v>
      </c>
      <c r="K18" s="4">
        <v>4.4000000000000057</v>
      </c>
      <c r="L18" s="4">
        <v>4.7999999999999972</v>
      </c>
      <c r="M18" s="4">
        <v>5.5</v>
      </c>
      <c r="N18" s="4">
        <v>8.9000000000000057</v>
      </c>
      <c r="O18" s="4">
        <v>10</v>
      </c>
      <c r="P18" s="4">
        <v>12.900000000000006</v>
      </c>
      <c r="Q18" s="4">
        <v>15.799999999999997</v>
      </c>
      <c r="R18" s="4">
        <v>15.599999999999994</v>
      </c>
      <c r="S18" s="4">
        <v>16.400000000000006</v>
      </c>
      <c r="T18" s="4">
        <v>16.299999999999997</v>
      </c>
      <c r="U18" s="4">
        <v>16.200000000000003</v>
      </c>
      <c r="V18" s="4">
        <v>15.799999999999997</v>
      </c>
      <c r="W18" s="4">
        <v>14.5</v>
      </c>
      <c r="X18" s="4">
        <v>14.5</v>
      </c>
      <c r="Y18" s="4">
        <v>17</v>
      </c>
      <c r="Z18" s="4">
        <v>16.799999999999997</v>
      </c>
      <c r="AA18" s="4">
        <v>16.799999999999997</v>
      </c>
      <c r="AB18" s="4">
        <v>15.400000000000006</v>
      </c>
      <c r="AC18" s="4">
        <v>11.799999999999997</v>
      </c>
      <c r="AD18" s="4">
        <v>11.299999999999997</v>
      </c>
      <c r="AE18" s="4">
        <v>10.099999999999994</v>
      </c>
      <c r="AF18" s="4">
        <v>10.299999999999997</v>
      </c>
      <c r="AG18" s="4">
        <v>11.900000000000006</v>
      </c>
      <c r="AH18" s="4">
        <v>12.900000000000006</v>
      </c>
      <c r="AI18" s="4">
        <v>12.799999999999997</v>
      </c>
      <c r="AJ18" s="4">
        <v>13.299999999999997</v>
      </c>
      <c r="AK18" s="4">
        <v>11.5</v>
      </c>
      <c r="AL18" s="4">
        <v>10.700000000000003</v>
      </c>
      <c r="AM18" s="4">
        <v>9.5999999999999943</v>
      </c>
      <c r="AN18" s="4">
        <v>9.7999999999999972</v>
      </c>
      <c r="AO18" s="4">
        <v>10.5</v>
      </c>
      <c r="AP18" s="4">
        <v>10.799999999999997</v>
      </c>
      <c r="AQ18" s="4">
        <v>11.299999999999997</v>
      </c>
      <c r="AR18" s="4">
        <v>11</v>
      </c>
      <c r="AS18" s="4">
        <v>11</v>
      </c>
      <c r="AT18" s="4">
        <v>11.099999999999994</v>
      </c>
      <c r="AU18" s="4">
        <v>12.599999999999994</v>
      </c>
      <c r="AV18" s="4">
        <v>12</v>
      </c>
      <c r="AW18" s="4">
        <v>10.799999999999997</v>
      </c>
      <c r="AX18" s="4">
        <v>10</v>
      </c>
      <c r="AY18" s="4">
        <v>10.799999999999997</v>
      </c>
      <c r="AZ18" s="4">
        <v>10.099999999999994</v>
      </c>
      <c r="BA18" s="4">
        <v>10.799999999999997</v>
      </c>
      <c r="BB18" s="4">
        <v>11.5</v>
      </c>
      <c r="BC18" s="4">
        <v>11.5</v>
      </c>
      <c r="BD18" s="4">
        <v>11.900000000000006</v>
      </c>
      <c r="BE18" s="4">
        <v>10.200000000000003</v>
      </c>
      <c r="BF18" s="4">
        <v>9.5</v>
      </c>
      <c r="BG18" s="4">
        <v>7.5999999999999943</v>
      </c>
      <c r="BH18" s="4">
        <v>7.2999999999999972</v>
      </c>
      <c r="BI18" s="4">
        <v>6.0999999999999943</v>
      </c>
      <c r="BJ18" s="4">
        <v>5.9000000000000057</v>
      </c>
      <c r="BK18" s="4">
        <v>5.2999999999999972</v>
      </c>
      <c r="BL18" s="4">
        <v>4.2999999999999972</v>
      </c>
      <c r="BM18" s="4">
        <v>2.9000000000000057</v>
      </c>
      <c r="BN18" s="4">
        <v>3.2999999999999972</v>
      </c>
      <c r="BO18" s="4">
        <v>2.7999999999999972</v>
      </c>
      <c r="BP18" s="4">
        <v>2.0999999999999943</v>
      </c>
      <c r="BQ18" s="4">
        <v>2.2000000000000028</v>
      </c>
      <c r="BR18" s="4">
        <v>1.9000000000000057</v>
      </c>
      <c r="BS18" s="4">
        <v>2.2999999999999972</v>
      </c>
      <c r="BT18" s="4">
        <v>2.2999999999999972</v>
      </c>
      <c r="BU18" s="4">
        <v>3</v>
      </c>
    </row>
    <row r="19" spans="1:74" ht="31.2" x14ac:dyDescent="0.3">
      <c r="A19" s="139" t="str">
        <f>IF('0'!A1=1,"Виробництво коксу, продуктів нафтоперероблення","Manufacture of coke, refined petroleum products")</f>
        <v>Виробництво коксу, продуктів нафтоперероблення</v>
      </c>
      <c r="B19" s="4">
        <v>4.7000000000000028</v>
      </c>
      <c r="C19" s="4">
        <v>1.5999999999999943</v>
      </c>
      <c r="D19" s="4">
        <v>1.7000000000000028</v>
      </c>
      <c r="E19" s="4">
        <v>2.7999999999999972</v>
      </c>
      <c r="F19" s="4">
        <v>4.2000000000000028</v>
      </c>
      <c r="G19" s="4">
        <v>5.7999999999999972</v>
      </c>
      <c r="H19" s="4">
        <v>10.299999999999997</v>
      </c>
      <c r="I19" s="4">
        <v>6.4000000000000057</v>
      </c>
      <c r="J19" s="4">
        <v>11.900000000000006</v>
      </c>
      <c r="K19" s="4">
        <v>25.299999999999997</v>
      </c>
      <c r="L19" s="4">
        <v>35</v>
      </c>
      <c r="M19" s="4">
        <v>50.400000000000006</v>
      </c>
      <c r="N19" s="4">
        <v>58.400000000000006</v>
      </c>
      <c r="O19" s="4">
        <v>67.5</v>
      </c>
      <c r="P19" s="4">
        <v>75</v>
      </c>
      <c r="Q19" s="4">
        <v>69.199999999999989</v>
      </c>
      <c r="R19" s="4">
        <v>72.099999999999994</v>
      </c>
      <c r="S19" s="4">
        <v>73</v>
      </c>
      <c r="T19" s="4">
        <v>90.6</v>
      </c>
      <c r="U19" s="4">
        <v>87.699999999999989</v>
      </c>
      <c r="V19" s="4">
        <v>67.800000000000011</v>
      </c>
      <c r="W19" s="4">
        <v>44.099999999999994</v>
      </c>
      <c r="X19" s="4">
        <v>8.5</v>
      </c>
      <c r="Y19" s="4">
        <v>-15.599999999999994</v>
      </c>
      <c r="Z19" s="4">
        <v>-15.400000000000006</v>
      </c>
      <c r="AA19" s="4">
        <v>-15.700000000000003</v>
      </c>
      <c r="AB19" s="4">
        <v>-27.299999999999997</v>
      </c>
      <c r="AC19" s="4">
        <v>-25.900000000000006</v>
      </c>
      <c r="AD19" s="4">
        <v>-28.5</v>
      </c>
      <c r="AE19" s="4">
        <v>-23.400000000000006</v>
      </c>
      <c r="AF19" s="4">
        <v>-32.599999999999994</v>
      </c>
      <c r="AG19" s="4">
        <v>-21.400000000000006</v>
      </c>
      <c r="AH19" s="4">
        <v>-8.0999999999999943</v>
      </c>
      <c r="AI19" s="4">
        <v>5.5999999999999943</v>
      </c>
      <c r="AJ19" s="4">
        <v>25.900000000000006</v>
      </c>
      <c r="AK19" s="4">
        <v>42.900000000000006</v>
      </c>
      <c r="AL19" s="4">
        <v>44.800000000000011</v>
      </c>
      <c r="AM19" s="4">
        <v>53.199999999999989</v>
      </c>
      <c r="AN19" s="4">
        <v>78.400000000000006</v>
      </c>
      <c r="AO19" s="4">
        <v>76.699999999999989</v>
      </c>
      <c r="AP19" s="4">
        <v>80.099999999999994</v>
      </c>
      <c r="AQ19" s="4">
        <v>59.5</v>
      </c>
      <c r="AR19" s="4">
        <v>54.099999999999994</v>
      </c>
      <c r="AS19" s="4">
        <v>29.800000000000011</v>
      </c>
      <c r="AT19" s="4">
        <v>20</v>
      </c>
      <c r="AU19" s="4">
        <v>15.299999999999997</v>
      </c>
      <c r="AV19" s="4">
        <v>16.700000000000003</v>
      </c>
      <c r="AW19" s="4">
        <v>25.099999999999994</v>
      </c>
      <c r="AX19" s="4">
        <v>25.099999999999994</v>
      </c>
      <c r="AY19" s="4">
        <v>25.700000000000003</v>
      </c>
      <c r="AZ19" s="4">
        <v>21.599999999999994</v>
      </c>
      <c r="BA19" s="4">
        <v>25.799999999999997</v>
      </c>
      <c r="BB19" s="4">
        <v>22.400000000000006</v>
      </c>
      <c r="BC19" s="4">
        <v>25.900000000000006</v>
      </c>
      <c r="BD19" s="4">
        <v>30</v>
      </c>
      <c r="BE19" s="4">
        <v>30.800000000000011</v>
      </c>
      <c r="BF19" s="4">
        <v>28.199999999999989</v>
      </c>
      <c r="BG19" s="4">
        <v>23.299999999999997</v>
      </c>
      <c r="BH19" s="4">
        <v>20.200000000000003</v>
      </c>
      <c r="BI19" s="4">
        <v>15.900000000000006</v>
      </c>
      <c r="BJ19" s="4">
        <v>12.400000000000006</v>
      </c>
      <c r="BK19" s="4">
        <v>6.2999999999999972</v>
      </c>
      <c r="BL19" s="4">
        <v>4</v>
      </c>
      <c r="BM19" s="4">
        <v>-0.5</v>
      </c>
      <c r="BN19" s="4">
        <v>-2</v>
      </c>
      <c r="BO19" s="4">
        <v>-6.7999999999999972</v>
      </c>
      <c r="BP19" s="4">
        <v>-11.5</v>
      </c>
      <c r="BQ19" s="4">
        <v>-11.799999999999997</v>
      </c>
      <c r="BR19" s="4">
        <v>-9.2000000000000028</v>
      </c>
      <c r="BS19" s="4">
        <v>-8.9000000000000057</v>
      </c>
      <c r="BT19" s="4">
        <v>-8</v>
      </c>
      <c r="BU19" s="4">
        <v>-7.2999999999999972</v>
      </c>
    </row>
    <row r="20" spans="1:74" ht="15.6" x14ac:dyDescent="0.3">
      <c r="A20" s="139" t="str">
        <f>IF('0'!A1=1,"виробництво коксу","manufacture of coke oven products")</f>
        <v>виробництво коксу</v>
      </c>
      <c r="B20" s="4">
        <v>10.299999999999997</v>
      </c>
      <c r="C20" s="4">
        <v>11.5</v>
      </c>
      <c r="D20" s="4">
        <v>13.700000000000003</v>
      </c>
      <c r="E20" s="4">
        <v>14.400000000000006</v>
      </c>
      <c r="F20" s="4">
        <v>14.799999999999997</v>
      </c>
      <c r="G20" s="4">
        <v>17.700000000000003</v>
      </c>
      <c r="H20" s="4">
        <v>19.799999999999997</v>
      </c>
      <c r="I20" s="4">
        <v>23</v>
      </c>
      <c r="J20" s="4">
        <v>28.599999999999994</v>
      </c>
      <c r="K20" s="4">
        <v>41.400000000000006</v>
      </c>
      <c r="L20" s="4">
        <v>52.199999999999989</v>
      </c>
      <c r="M20" s="4">
        <v>53.800000000000011</v>
      </c>
      <c r="N20" s="4">
        <v>60.699999999999989</v>
      </c>
      <c r="O20" s="4">
        <v>61.699999999999989</v>
      </c>
      <c r="P20" s="4">
        <v>60.800000000000011</v>
      </c>
      <c r="Q20" s="4">
        <v>65.099999999999994</v>
      </c>
      <c r="R20" s="4">
        <v>63.599999999999994</v>
      </c>
      <c r="S20" s="4">
        <v>64.699999999999989</v>
      </c>
      <c r="T20" s="4">
        <v>98.300000000000011</v>
      </c>
      <c r="U20" s="4">
        <v>130.30000000000001</v>
      </c>
      <c r="V20" s="4">
        <v>112.1</v>
      </c>
      <c r="W20" s="4">
        <v>64.800000000000011</v>
      </c>
      <c r="X20" s="4">
        <v>24.099999999999994</v>
      </c>
      <c r="Y20" s="4">
        <v>3.2000000000000028</v>
      </c>
      <c r="Z20" s="4">
        <v>-7.4000000000000057</v>
      </c>
      <c r="AA20" s="4">
        <v>-5.5999999999999943</v>
      </c>
      <c r="AB20" s="4">
        <v>-11.299999999999997</v>
      </c>
      <c r="AC20" s="4">
        <v>-16.299999999999997</v>
      </c>
      <c r="AD20" s="4">
        <v>-18</v>
      </c>
      <c r="AE20" s="4">
        <v>-18.599999999999994</v>
      </c>
      <c r="AF20" s="4">
        <v>-36.4</v>
      </c>
      <c r="AG20" s="4">
        <v>-39.200000000000003</v>
      </c>
      <c r="AH20" s="4">
        <v>-29.099999999999994</v>
      </c>
      <c r="AI20" s="4">
        <v>-4.4000000000000057</v>
      </c>
      <c r="AJ20" s="4">
        <v>17.599999999999994</v>
      </c>
      <c r="AK20" s="4">
        <v>33.800000000000011</v>
      </c>
      <c r="AL20" s="4">
        <v>43.699999999999989</v>
      </c>
      <c r="AM20" s="4">
        <v>59.5</v>
      </c>
      <c r="AN20" s="4">
        <v>89.4</v>
      </c>
      <c r="AO20" s="4">
        <v>106.9</v>
      </c>
      <c r="AP20" s="4">
        <v>132.6</v>
      </c>
      <c r="AQ20" s="4">
        <v>132.30000000000001</v>
      </c>
      <c r="AR20" s="4">
        <v>133.9</v>
      </c>
      <c r="AS20" s="4">
        <v>90.5</v>
      </c>
      <c r="AT20" s="4">
        <v>65.5</v>
      </c>
      <c r="AU20" s="4">
        <v>44.699999999999989</v>
      </c>
      <c r="AV20" s="4">
        <v>42</v>
      </c>
      <c r="AW20" s="4">
        <v>48.599999999999994</v>
      </c>
      <c r="AX20" s="4">
        <v>49</v>
      </c>
      <c r="AY20" s="4">
        <v>40.199999999999989</v>
      </c>
      <c r="AZ20" s="4">
        <v>27.799999999999997</v>
      </c>
      <c r="BA20" s="4">
        <v>27.700000000000003</v>
      </c>
      <c r="BB20" s="4">
        <v>15.799999999999997</v>
      </c>
      <c r="BC20" s="4">
        <v>13.700000000000003</v>
      </c>
      <c r="BD20" s="4">
        <v>17.900000000000006</v>
      </c>
      <c r="BE20" s="4">
        <v>26.5</v>
      </c>
      <c r="BF20" s="4">
        <v>20.700000000000003</v>
      </c>
      <c r="BG20" s="4">
        <v>12.900000000000006</v>
      </c>
      <c r="BH20" s="4">
        <v>7</v>
      </c>
      <c r="BI20" s="4">
        <v>1.7000000000000028</v>
      </c>
      <c r="BJ20" s="4">
        <v>-1.2000000000000028</v>
      </c>
      <c r="BK20" s="4">
        <v>-10</v>
      </c>
      <c r="BL20" s="4">
        <v>-11.700000000000003</v>
      </c>
      <c r="BM20" s="4">
        <v>-19.299999999999997</v>
      </c>
      <c r="BN20" s="4">
        <v>-20</v>
      </c>
      <c r="BO20" s="4">
        <v>-20.299999999999997</v>
      </c>
      <c r="BP20" s="4">
        <v>-22.299999999999997</v>
      </c>
      <c r="BQ20" s="4">
        <v>-27.700000000000003</v>
      </c>
      <c r="BR20" s="4">
        <v>-25.900000000000006</v>
      </c>
      <c r="BS20" s="4">
        <v>-27.400000000000006</v>
      </c>
      <c r="BT20" s="4">
        <v>-23.900000000000006</v>
      </c>
      <c r="BU20" s="4">
        <v>-20.900000000000006</v>
      </c>
    </row>
    <row r="21" spans="1:74" ht="15.6" x14ac:dyDescent="0.3">
      <c r="A21" s="139" t="str">
        <f>IF('0'!A1=1,"виробництво продуктів нафтоперероблення","manufacture of refined petroleum products")</f>
        <v>виробництво продуктів нафтоперероблення</v>
      </c>
      <c r="B21" s="4">
        <v>2.2000000000000028</v>
      </c>
      <c r="C21" s="4">
        <v>-3</v>
      </c>
      <c r="D21" s="4">
        <v>-3.9000000000000057</v>
      </c>
      <c r="E21" s="4">
        <v>-2.5999999999999943</v>
      </c>
      <c r="F21" s="4">
        <v>-0.79999999999999716</v>
      </c>
      <c r="G21" s="4">
        <v>0.40000000000000568</v>
      </c>
      <c r="H21" s="4">
        <v>5.5999999999999943</v>
      </c>
      <c r="I21" s="4">
        <v>-0.70000000000000284</v>
      </c>
      <c r="J21" s="4">
        <v>4.5999999999999943</v>
      </c>
      <c r="K21" s="4">
        <v>18</v>
      </c>
      <c r="L21" s="4">
        <v>27.400000000000006</v>
      </c>
      <c r="M21" s="4">
        <v>49.099999999999994</v>
      </c>
      <c r="N21" s="4">
        <v>58.5</v>
      </c>
      <c r="O21" s="4">
        <v>71.699999999999989</v>
      </c>
      <c r="P21" s="4">
        <v>82.199999999999989</v>
      </c>
      <c r="Q21" s="4">
        <v>71.099999999999994</v>
      </c>
      <c r="R21" s="4">
        <v>74.5</v>
      </c>
      <c r="S21" s="4">
        <v>75</v>
      </c>
      <c r="T21" s="4">
        <v>86.9</v>
      </c>
      <c r="U21" s="4">
        <v>73.699999999999989</v>
      </c>
      <c r="V21" s="4">
        <v>53.400000000000006</v>
      </c>
      <c r="W21" s="4">
        <v>38.199999999999989</v>
      </c>
      <c r="X21" s="4">
        <v>4</v>
      </c>
      <c r="Y21" s="4">
        <v>-21.599999999999994</v>
      </c>
      <c r="Z21" s="4">
        <v>-17.799999999999997</v>
      </c>
      <c r="AA21" s="4">
        <v>-19</v>
      </c>
      <c r="AB21" s="4">
        <v>-32.299999999999997</v>
      </c>
      <c r="AC21" s="4">
        <v>-28.799999999999997</v>
      </c>
      <c r="AD21" s="4">
        <v>-31.299999999999997</v>
      </c>
      <c r="AE21" s="4">
        <v>-24.200000000000003</v>
      </c>
      <c r="AF21" s="4">
        <v>-30.799999999999997</v>
      </c>
      <c r="AG21" s="4">
        <v>-13.099999999999994</v>
      </c>
      <c r="AH21" s="4">
        <v>2.4000000000000057</v>
      </c>
      <c r="AI21" s="4">
        <v>10.400000000000006</v>
      </c>
      <c r="AJ21" s="4">
        <v>30</v>
      </c>
      <c r="AK21" s="4">
        <v>47.300000000000011</v>
      </c>
      <c r="AL21" s="4">
        <v>45.699999999999989</v>
      </c>
      <c r="AM21" s="4">
        <v>49.400000000000006</v>
      </c>
      <c r="AN21" s="4">
        <v>70.599999999999994</v>
      </c>
      <c r="AO21" s="4">
        <v>60.699999999999989</v>
      </c>
      <c r="AP21" s="4">
        <v>55</v>
      </c>
      <c r="AQ21" s="4">
        <v>29.699999999999989</v>
      </c>
      <c r="AR21" s="4">
        <v>24.299999999999997</v>
      </c>
      <c r="AS21" s="4">
        <v>8.4000000000000057</v>
      </c>
      <c r="AT21" s="4">
        <v>1.5999999999999943</v>
      </c>
      <c r="AU21" s="4">
        <v>0.29999999999999716</v>
      </c>
      <c r="AV21" s="4">
        <v>3.0999999999999943</v>
      </c>
      <c r="AW21" s="4">
        <v>11.5</v>
      </c>
      <c r="AX21" s="4">
        <v>11.299999999999997</v>
      </c>
      <c r="AY21" s="4">
        <v>16.099999999999994</v>
      </c>
      <c r="AZ21" s="4">
        <v>16.599999999999994</v>
      </c>
      <c r="BA21" s="4">
        <v>23.700000000000003</v>
      </c>
      <c r="BB21" s="4">
        <v>26.099999999999994</v>
      </c>
      <c r="BC21" s="4">
        <v>33.900000000000006</v>
      </c>
      <c r="BD21" s="4">
        <v>37.400000000000006</v>
      </c>
      <c r="BE21" s="4">
        <v>32.099999999999994</v>
      </c>
      <c r="BF21" s="4">
        <v>31.699999999999989</v>
      </c>
      <c r="BG21" s="4">
        <v>29.400000000000006</v>
      </c>
      <c r="BH21" s="4">
        <v>27.700000000000003</v>
      </c>
      <c r="BI21" s="4">
        <v>24</v>
      </c>
      <c r="BJ21" s="4">
        <v>20.200000000000003</v>
      </c>
      <c r="BK21" s="4">
        <v>15.5</v>
      </c>
      <c r="BL21" s="4">
        <v>12.900000000000006</v>
      </c>
      <c r="BM21" s="4">
        <v>10.200000000000003</v>
      </c>
      <c r="BN21" s="4">
        <v>8.0999999999999943</v>
      </c>
      <c r="BO21" s="4">
        <v>0.5</v>
      </c>
      <c r="BP21" s="4">
        <v>-5.7000000000000028</v>
      </c>
      <c r="BQ21" s="4">
        <v>-3.0999999999999943</v>
      </c>
      <c r="BR21" s="4">
        <v>-9.9999999999994316E-2</v>
      </c>
      <c r="BS21" s="4">
        <v>1</v>
      </c>
      <c r="BT21" s="4">
        <v>0.40000000000000568</v>
      </c>
      <c r="BU21" s="4">
        <v>-0.29999999999999716</v>
      </c>
    </row>
    <row r="22" spans="1:74" ht="15.6" x14ac:dyDescent="0.3">
      <c r="A22" s="139" t="str">
        <f>IF('0'!A1=1,"Хімічна та нафтохімічна промисловість","Chemical and petrochemical industry")</f>
        <v>Хімічна та нафтохімічна промисловість</v>
      </c>
      <c r="B22" s="4">
        <v>12.599999999999994</v>
      </c>
      <c r="C22" s="4">
        <v>13</v>
      </c>
      <c r="D22" s="4">
        <v>13.599999999999994</v>
      </c>
      <c r="E22" s="4">
        <v>13.400000000000006</v>
      </c>
      <c r="F22" s="4">
        <v>13.5</v>
      </c>
      <c r="G22" s="4">
        <v>13.299999999999997</v>
      </c>
      <c r="H22" s="4">
        <v>13.400000000000006</v>
      </c>
      <c r="I22" s="4">
        <v>13</v>
      </c>
      <c r="J22" s="4">
        <v>12.200000000000003</v>
      </c>
      <c r="K22" s="4">
        <v>13.400000000000006</v>
      </c>
      <c r="L22" s="4">
        <v>14.799999999999997</v>
      </c>
      <c r="M22" s="4">
        <v>17.299999999999997</v>
      </c>
      <c r="N22" s="4">
        <v>20.099999999999994</v>
      </c>
      <c r="O22" s="4">
        <v>23.400000000000006</v>
      </c>
      <c r="P22" s="4">
        <v>26.099999999999994</v>
      </c>
      <c r="Q22" s="4">
        <v>28.5</v>
      </c>
      <c r="R22" s="4">
        <v>34.099999999999994</v>
      </c>
      <c r="S22" s="4">
        <v>38</v>
      </c>
      <c r="T22" s="4">
        <v>42.599999999999994</v>
      </c>
      <c r="U22" s="4">
        <v>56.800000000000011</v>
      </c>
      <c r="V22" s="4">
        <v>57.400000000000006</v>
      </c>
      <c r="W22" s="4">
        <v>44.800000000000011</v>
      </c>
      <c r="X22" s="4">
        <v>31</v>
      </c>
      <c r="Y22" s="4">
        <v>25.200000000000003</v>
      </c>
      <c r="Z22" s="4">
        <v>23.900000000000006</v>
      </c>
      <c r="AA22" s="4">
        <v>22.599999999999994</v>
      </c>
      <c r="AB22" s="4">
        <v>24.799999999999997</v>
      </c>
      <c r="AC22" s="4">
        <v>22.099999999999994</v>
      </c>
      <c r="AD22" s="4">
        <v>13.099999999999994</v>
      </c>
      <c r="AE22" s="4">
        <v>9.9000000000000057</v>
      </c>
      <c r="AF22" s="4">
        <v>7.7999999999999972</v>
      </c>
      <c r="AG22" s="4">
        <v>-1.2000000000000028</v>
      </c>
      <c r="AH22" s="4">
        <v>9.9999999999994316E-2</v>
      </c>
      <c r="AI22" s="4">
        <v>7.7000000000000028</v>
      </c>
      <c r="AJ22" s="4">
        <v>18.200000000000003</v>
      </c>
      <c r="AK22" s="4">
        <v>21.799999999999997</v>
      </c>
      <c r="AL22" s="4">
        <v>16</v>
      </c>
      <c r="AM22" s="4">
        <v>15</v>
      </c>
      <c r="AN22" s="4">
        <v>11.299999999999997</v>
      </c>
      <c r="AO22" s="4">
        <v>10.200000000000003</v>
      </c>
      <c r="AP22" s="4">
        <v>11.099999999999994</v>
      </c>
      <c r="AQ22" s="4">
        <v>11.5</v>
      </c>
      <c r="AR22" s="4">
        <v>10.599999999999994</v>
      </c>
      <c r="AS22" s="4">
        <v>10.700000000000003</v>
      </c>
      <c r="AT22" s="4">
        <v>8.5</v>
      </c>
      <c r="AU22" s="4">
        <v>11.400000000000006</v>
      </c>
      <c r="AV22" s="4">
        <v>13.400000000000006</v>
      </c>
      <c r="AW22" s="4">
        <v>13.700000000000003</v>
      </c>
      <c r="AX22" s="4">
        <v>15.599999999999994</v>
      </c>
      <c r="AY22" s="4">
        <v>16</v>
      </c>
      <c r="AZ22" s="4">
        <v>15.299999999999997</v>
      </c>
      <c r="BA22" s="4">
        <v>17.599999999999994</v>
      </c>
      <c r="BB22" s="4">
        <v>21.799999999999997</v>
      </c>
      <c r="BC22" s="4">
        <v>25.900000000000006</v>
      </c>
      <c r="BD22" s="4">
        <v>29.099999999999994</v>
      </c>
      <c r="BE22" s="4">
        <v>27.900000000000006</v>
      </c>
      <c r="BF22" s="4">
        <v>27.599999999999994</v>
      </c>
      <c r="BG22" s="4">
        <v>23.299999999999997</v>
      </c>
      <c r="BH22" s="4">
        <v>20</v>
      </c>
      <c r="BI22" s="4">
        <v>15.599999999999994</v>
      </c>
      <c r="BJ22" s="4">
        <v>11.599999999999994</v>
      </c>
      <c r="BK22" s="4">
        <v>9.0999999999999943</v>
      </c>
      <c r="BL22" s="4">
        <v>9.5</v>
      </c>
      <c r="BM22" s="4">
        <v>8.7000000000000028</v>
      </c>
      <c r="BN22" s="4">
        <v>10.700000000000003</v>
      </c>
      <c r="BO22" s="4">
        <v>7.5</v>
      </c>
      <c r="BP22" s="4">
        <v>2.4000000000000057</v>
      </c>
      <c r="BQ22" s="4">
        <v>1.5999999999999943</v>
      </c>
      <c r="BR22" s="4">
        <v>2.2999999999999972</v>
      </c>
      <c r="BS22" s="4">
        <v>3.4000000000000057</v>
      </c>
      <c r="BT22" s="4">
        <v>2.5999999999999943</v>
      </c>
      <c r="BU22" s="4">
        <v>3.7000000000000028</v>
      </c>
    </row>
    <row r="23" spans="1:74" ht="31.5" customHeight="1" x14ac:dyDescent="0.3">
      <c r="A23" s="139" t="str">
        <f>IF('0'!A1=1,"хімічне виробництво","manufacture of chemicals, chemical products and man-made fibres")</f>
        <v>хімічне виробництво</v>
      </c>
      <c r="B23" s="4">
        <v>12.799999999999997</v>
      </c>
      <c r="C23" s="4">
        <v>13</v>
      </c>
      <c r="D23" s="4">
        <v>14</v>
      </c>
      <c r="E23" s="4">
        <v>13.700000000000003</v>
      </c>
      <c r="F23" s="4">
        <v>14.099999999999994</v>
      </c>
      <c r="G23" s="4">
        <v>13.599999999999994</v>
      </c>
      <c r="H23" s="4">
        <v>14.099999999999994</v>
      </c>
      <c r="I23" s="4">
        <v>14.799999999999997</v>
      </c>
      <c r="J23" s="4">
        <v>14.099999999999994</v>
      </c>
      <c r="K23" s="4">
        <v>16.099999999999994</v>
      </c>
      <c r="L23" s="4">
        <v>18</v>
      </c>
      <c r="M23" s="4">
        <v>21.400000000000006</v>
      </c>
      <c r="N23" s="4">
        <v>25.299999999999997</v>
      </c>
      <c r="O23" s="4">
        <v>29.199999999999989</v>
      </c>
      <c r="P23" s="4">
        <v>32.099999999999994</v>
      </c>
      <c r="Q23" s="4">
        <v>34.5</v>
      </c>
      <c r="R23" s="4">
        <v>41.699999999999989</v>
      </c>
      <c r="S23" s="4">
        <v>47.300000000000011</v>
      </c>
      <c r="T23" s="4">
        <v>52.900000000000006</v>
      </c>
      <c r="U23" s="4">
        <v>72.300000000000011</v>
      </c>
      <c r="V23" s="4">
        <v>72.599999999999994</v>
      </c>
      <c r="W23" s="4">
        <v>54.900000000000006</v>
      </c>
      <c r="X23" s="4">
        <v>35.199999999999989</v>
      </c>
      <c r="Y23" s="4">
        <v>25.700000000000003</v>
      </c>
      <c r="Z23" s="4">
        <v>23.900000000000006</v>
      </c>
      <c r="AA23" s="4">
        <v>22.900000000000006</v>
      </c>
      <c r="AB23" s="4">
        <v>26.700000000000003</v>
      </c>
      <c r="AC23" s="4">
        <v>24.200000000000003</v>
      </c>
      <c r="AD23" s="4">
        <v>12.700000000000003</v>
      </c>
      <c r="AE23" s="4">
        <v>9</v>
      </c>
      <c r="AF23" s="4">
        <v>6.7000000000000028</v>
      </c>
      <c r="AG23" s="4">
        <v>-4.5999999999999943</v>
      </c>
      <c r="AH23" s="4">
        <v>-3.2000000000000028</v>
      </c>
      <c r="AI23" s="4">
        <v>6.2000000000000028</v>
      </c>
      <c r="AJ23" s="4">
        <v>20.400000000000006</v>
      </c>
      <c r="AK23" s="4">
        <v>27.599999999999994</v>
      </c>
      <c r="AL23" s="4">
        <v>19.5</v>
      </c>
      <c r="AM23" s="4">
        <v>18.5</v>
      </c>
      <c r="AN23" s="4">
        <v>13.599999999999994</v>
      </c>
      <c r="AO23" s="4">
        <v>11.200000000000003</v>
      </c>
      <c r="AP23" s="4">
        <v>12.099999999999994</v>
      </c>
      <c r="AQ23" s="4">
        <v>11.900000000000006</v>
      </c>
      <c r="AR23" s="4">
        <v>10.799999999999997</v>
      </c>
      <c r="AS23" s="4">
        <v>11.200000000000003</v>
      </c>
      <c r="AT23" s="4">
        <v>9.0999999999999943</v>
      </c>
      <c r="AU23" s="4">
        <v>13.099999999999994</v>
      </c>
      <c r="AV23" s="4">
        <v>15.400000000000006</v>
      </c>
      <c r="AW23" s="4">
        <v>15.700000000000003</v>
      </c>
      <c r="AX23" s="4">
        <v>18.099999999999994</v>
      </c>
      <c r="AY23" s="4">
        <v>17.900000000000006</v>
      </c>
      <c r="AZ23" s="4">
        <v>16</v>
      </c>
      <c r="BA23" s="4">
        <v>19.5</v>
      </c>
      <c r="BB23" s="4">
        <v>24.5</v>
      </c>
      <c r="BC23" s="4">
        <v>30.300000000000011</v>
      </c>
      <c r="BD23" s="4">
        <v>34.900000000000006</v>
      </c>
      <c r="BE23" s="4">
        <v>33.5</v>
      </c>
      <c r="BF23" s="4">
        <v>33.300000000000011</v>
      </c>
      <c r="BG23" s="4">
        <v>27.400000000000006</v>
      </c>
      <c r="BH23" s="4">
        <v>23.700000000000003</v>
      </c>
      <c r="BI23" s="4">
        <v>18</v>
      </c>
      <c r="BJ23" s="4">
        <v>13</v>
      </c>
      <c r="BK23" s="4">
        <v>10.099999999999994</v>
      </c>
      <c r="BL23" s="4">
        <v>11.299999999999997</v>
      </c>
      <c r="BM23" s="4">
        <v>10.400000000000006</v>
      </c>
      <c r="BN23" s="4">
        <v>13.799999999999997</v>
      </c>
      <c r="BO23" s="4">
        <v>9.9000000000000057</v>
      </c>
      <c r="BP23" s="4">
        <v>3.2999999999999972</v>
      </c>
      <c r="BQ23" s="4">
        <v>2.4000000000000057</v>
      </c>
      <c r="BR23" s="4">
        <v>2.7999999999999972</v>
      </c>
      <c r="BS23" s="4">
        <v>4.5</v>
      </c>
      <c r="BT23" s="4">
        <v>3.7000000000000028</v>
      </c>
      <c r="BU23" s="4">
        <v>5.2000000000000028</v>
      </c>
    </row>
    <row r="24" spans="1:74" ht="32.25" customHeight="1" x14ac:dyDescent="0.3">
      <c r="A24" s="139" t="str">
        <f>IF('0'!A1=1,"виробництво гумових та пластмасових виробів","manufacture of rubber and plastic products")</f>
        <v>виробництво гумових та пластмасових виробів</v>
      </c>
      <c r="B24" s="4">
        <v>12.400000000000006</v>
      </c>
      <c r="C24" s="4">
        <v>13.599999999999994</v>
      </c>
      <c r="D24" s="4">
        <v>13.099999999999994</v>
      </c>
      <c r="E24" s="4">
        <v>13.5</v>
      </c>
      <c r="F24" s="4">
        <v>12.599999999999994</v>
      </c>
      <c r="G24" s="4">
        <v>12.799999999999997</v>
      </c>
      <c r="H24" s="4">
        <v>11.900000000000006</v>
      </c>
      <c r="I24" s="4">
        <v>8.2999999999999972</v>
      </c>
      <c r="J24" s="4">
        <v>7.2999999999999972</v>
      </c>
      <c r="K24" s="4">
        <v>6.2000000000000028</v>
      </c>
      <c r="L24" s="4">
        <v>6</v>
      </c>
      <c r="M24" s="4">
        <v>7</v>
      </c>
      <c r="N24" s="4">
        <v>7.0999999999999943</v>
      </c>
      <c r="O24" s="4">
        <v>8.2999999999999972</v>
      </c>
      <c r="P24" s="4">
        <v>10.700000000000003</v>
      </c>
      <c r="Q24" s="4">
        <v>12.599999999999994</v>
      </c>
      <c r="R24" s="4">
        <v>14</v>
      </c>
      <c r="S24" s="4">
        <v>14</v>
      </c>
      <c r="T24" s="4">
        <v>15.900000000000006</v>
      </c>
      <c r="U24" s="4">
        <v>16.700000000000003</v>
      </c>
      <c r="V24" s="4">
        <v>17.900000000000006</v>
      </c>
      <c r="W24" s="4">
        <v>18.599999999999994</v>
      </c>
      <c r="X24" s="4">
        <v>19.700000000000003</v>
      </c>
      <c r="Y24" s="4">
        <v>24.299999999999997</v>
      </c>
      <c r="Z24" s="4">
        <v>24.700000000000003</v>
      </c>
      <c r="AA24" s="4">
        <v>22.900000000000006</v>
      </c>
      <c r="AB24" s="4">
        <v>20.5</v>
      </c>
      <c r="AC24" s="4">
        <v>17.5</v>
      </c>
      <c r="AD24" s="4">
        <v>15.400000000000006</v>
      </c>
      <c r="AE24" s="4">
        <v>13.599999999999994</v>
      </c>
      <c r="AF24" s="4">
        <v>12.099999999999994</v>
      </c>
      <c r="AG24" s="4">
        <v>12.400000000000006</v>
      </c>
      <c r="AH24" s="4">
        <v>13.5</v>
      </c>
      <c r="AI24" s="4">
        <v>13.799999999999997</v>
      </c>
      <c r="AJ24" s="4">
        <v>12.299999999999997</v>
      </c>
      <c r="AK24" s="4">
        <v>7.2999999999999972</v>
      </c>
      <c r="AL24" s="4">
        <v>6.9000000000000057</v>
      </c>
      <c r="AM24" s="4">
        <v>6.0999999999999943</v>
      </c>
      <c r="AN24" s="4">
        <v>5.9000000000000057</v>
      </c>
      <c r="AO24" s="4">
        <v>7.7000000000000028</v>
      </c>
      <c r="AP24" s="4">
        <v>8.7999999999999972</v>
      </c>
      <c r="AQ24" s="4">
        <v>10.400000000000006</v>
      </c>
      <c r="AR24" s="4">
        <v>10.400000000000006</v>
      </c>
      <c r="AS24" s="4">
        <v>9.5</v>
      </c>
      <c r="AT24" s="4">
        <v>6.9000000000000057</v>
      </c>
      <c r="AU24" s="4">
        <v>7</v>
      </c>
      <c r="AV24" s="4">
        <v>7.9000000000000057</v>
      </c>
      <c r="AW24" s="4">
        <v>8.2999999999999972</v>
      </c>
      <c r="AX24" s="4">
        <v>9.0999999999999943</v>
      </c>
      <c r="AY24" s="4">
        <v>11.099999999999994</v>
      </c>
      <c r="AZ24" s="4">
        <v>13.599999999999994</v>
      </c>
      <c r="BA24" s="4">
        <v>13.299999999999997</v>
      </c>
      <c r="BB24" s="4">
        <v>14.900000000000006</v>
      </c>
      <c r="BC24" s="4">
        <v>15.299999999999997</v>
      </c>
      <c r="BD24" s="4">
        <v>15.200000000000003</v>
      </c>
      <c r="BE24" s="4">
        <v>15</v>
      </c>
      <c r="BF24" s="4">
        <v>14.5</v>
      </c>
      <c r="BG24" s="4">
        <v>13.299999999999997</v>
      </c>
      <c r="BH24" s="4">
        <v>11.200000000000003</v>
      </c>
      <c r="BI24" s="4">
        <v>10.400000000000006</v>
      </c>
      <c r="BJ24" s="4">
        <v>8.7000000000000028</v>
      </c>
      <c r="BK24" s="4">
        <v>6.7999999999999972</v>
      </c>
      <c r="BL24" s="4">
        <v>4.7999999999999972</v>
      </c>
      <c r="BM24" s="4">
        <v>4.5</v>
      </c>
      <c r="BN24" s="4">
        <v>2.7000000000000028</v>
      </c>
      <c r="BO24" s="4">
        <v>1.2999999999999972</v>
      </c>
      <c r="BP24" s="4">
        <v>-0.29999999999999716</v>
      </c>
      <c r="BQ24" s="4">
        <v>-0.70000000000000284</v>
      </c>
      <c r="BR24" s="4">
        <v>9.9999999999994316E-2</v>
      </c>
      <c r="BS24" s="4">
        <v>-0.29999999999999716</v>
      </c>
      <c r="BT24" s="4">
        <v>-0.29999999999999716</v>
      </c>
      <c r="BU24" s="4">
        <v>9.9999999999994316E-2</v>
      </c>
    </row>
    <row r="25" spans="1:74" ht="31.2" x14ac:dyDescent="0.3">
      <c r="A25" s="139" t="str">
        <f>IF('0'!A1=1,"Виробництво іншої неметалевої мінеральної продукції","Manufacture of other non-metallic mineral products")</f>
        <v>Виробництво іншої неметалевої мінеральної продукції</v>
      </c>
      <c r="B25" s="4">
        <v>28.199999999999989</v>
      </c>
      <c r="C25" s="4">
        <v>29.800000000000011</v>
      </c>
      <c r="D25" s="4">
        <v>29.699999999999989</v>
      </c>
      <c r="E25" s="4">
        <v>28.199999999999989</v>
      </c>
      <c r="F25" s="4">
        <v>32.400000000000006</v>
      </c>
      <c r="G25" s="4">
        <v>32.699999999999989</v>
      </c>
      <c r="H25" s="4">
        <v>32</v>
      </c>
      <c r="I25" s="4">
        <v>34.099999999999994</v>
      </c>
      <c r="J25" s="4">
        <v>34.699999999999989</v>
      </c>
      <c r="K25" s="4">
        <v>32.699999999999989</v>
      </c>
      <c r="L25" s="4">
        <v>31.199999999999989</v>
      </c>
      <c r="M25" s="4">
        <v>29.699999999999989</v>
      </c>
      <c r="N25" s="4">
        <v>27.900000000000006</v>
      </c>
      <c r="O25" s="4">
        <v>25</v>
      </c>
      <c r="P25" s="4">
        <v>29.699999999999989</v>
      </c>
      <c r="Q25" s="4">
        <v>33.5</v>
      </c>
      <c r="R25" s="4">
        <v>32.099999999999994</v>
      </c>
      <c r="S25" s="4">
        <v>33.099999999999994</v>
      </c>
      <c r="T25" s="4">
        <v>34</v>
      </c>
      <c r="U25" s="4">
        <v>33</v>
      </c>
      <c r="V25" s="4">
        <v>29.900000000000006</v>
      </c>
      <c r="W25" s="4">
        <v>27</v>
      </c>
      <c r="X25" s="4">
        <v>26.5</v>
      </c>
      <c r="Y25" s="4">
        <v>25.099999999999994</v>
      </c>
      <c r="Z25" s="4">
        <v>22</v>
      </c>
      <c r="AA25" s="4">
        <v>19.900000000000006</v>
      </c>
      <c r="AB25" s="4">
        <v>15</v>
      </c>
      <c r="AC25" s="4">
        <v>10.200000000000003</v>
      </c>
      <c r="AD25" s="4">
        <v>7.7999999999999972</v>
      </c>
      <c r="AE25" s="4">
        <v>5.0999999999999943</v>
      </c>
      <c r="AF25" s="4">
        <v>3.5999999999999943</v>
      </c>
      <c r="AG25" s="4">
        <v>2.0999999999999943</v>
      </c>
      <c r="AH25" s="4">
        <v>2.2999999999999972</v>
      </c>
      <c r="AI25" s="4">
        <v>3.7999999999999972</v>
      </c>
      <c r="AJ25" s="4">
        <v>3.4000000000000057</v>
      </c>
      <c r="AK25" s="4">
        <v>4.2000000000000028</v>
      </c>
      <c r="AL25" s="4">
        <v>4.2999999999999972</v>
      </c>
      <c r="AM25" s="4">
        <v>4</v>
      </c>
      <c r="AN25" s="4">
        <v>2.7000000000000028</v>
      </c>
      <c r="AO25" s="4">
        <v>2.2000000000000028</v>
      </c>
      <c r="AP25" s="4">
        <v>2.2999999999999972</v>
      </c>
      <c r="AQ25" s="4">
        <v>3</v>
      </c>
      <c r="AR25" s="4">
        <v>2.2000000000000028</v>
      </c>
      <c r="AS25" s="4">
        <v>2.7999999999999972</v>
      </c>
      <c r="AT25" s="4">
        <v>3.5</v>
      </c>
      <c r="AU25" s="4">
        <v>4.7000000000000028</v>
      </c>
      <c r="AV25" s="4">
        <v>6.0999999999999943</v>
      </c>
      <c r="AW25" s="4">
        <v>6.5999999999999943</v>
      </c>
      <c r="AX25" s="4">
        <v>7.7999999999999972</v>
      </c>
      <c r="AY25" s="4">
        <v>8.0999999999999943</v>
      </c>
      <c r="AZ25" s="4">
        <v>10.799999999999997</v>
      </c>
      <c r="BA25" s="4">
        <v>12.799999999999997</v>
      </c>
      <c r="BB25" s="4">
        <v>12.799999999999997</v>
      </c>
      <c r="BC25" s="4">
        <v>12.799999999999997</v>
      </c>
      <c r="BD25" s="4">
        <v>14.900000000000006</v>
      </c>
      <c r="BE25" s="4">
        <v>15.5</v>
      </c>
      <c r="BF25" s="4">
        <v>16.200000000000003</v>
      </c>
      <c r="BG25" s="4">
        <v>15</v>
      </c>
      <c r="BH25" s="4">
        <v>14.400000000000006</v>
      </c>
      <c r="BI25" s="4">
        <v>14.5</v>
      </c>
      <c r="BJ25" s="4">
        <v>13.799999999999997</v>
      </c>
      <c r="BK25" s="4">
        <v>14.200000000000003</v>
      </c>
      <c r="BL25" s="4">
        <v>13.599999999999994</v>
      </c>
      <c r="BM25" s="4">
        <v>13.700000000000003</v>
      </c>
      <c r="BN25" s="4">
        <v>12.900000000000006</v>
      </c>
      <c r="BO25" s="4">
        <v>12.799999999999997</v>
      </c>
      <c r="BP25" s="4">
        <v>10.5</v>
      </c>
      <c r="BQ25" s="4">
        <v>9.7000000000000028</v>
      </c>
      <c r="BR25" s="4">
        <v>8.5999999999999943</v>
      </c>
      <c r="BS25" s="4">
        <v>8.5999999999999943</v>
      </c>
      <c r="BT25" s="4">
        <v>8.0999999999999943</v>
      </c>
      <c r="BU25" s="4">
        <v>7.5999999999999943</v>
      </c>
    </row>
    <row r="26" spans="1:74" ht="31.2" x14ac:dyDescent="0.3">
      <c r="A26" s="139" t="str">
        <f>IF('0'!A1=1,"Металургійне виробництво та виробництво готових металевих виробів","Manufacture of basic metals and fabricated metal products")</f>
        <v>Металургійне виробництво та виробництво готових металевих виробів</v>
      </c>
      <c r="B26" s="4">
        <v>20.200000000000003</v>
      </c>
      <c r="C26" s="4">
        <v>21.700000000000003</v>
      </c>
      <c r="D26" s="4">
        <v>23.599999999999994</v>
      </c>
      <c r="E26" s="4">
        <v>25.200000000000003</v>
      </c>
      <c r="F26" s="4">
        <v>27.900000000000006</v>
      </c>
      <c r="G26" s="4">
        <v>27.5</v>
      </c>
      <c r="H26" s="4">
        <v>27.5</v>
      </c>
      <c r="I26" s="4">
        <v>27.900000000000006</v>
      </c>
      <c r="J26" s="4">
        <v>27</v>
      </c>
      <c r="K26" s="4">
        <v>21.299999999999997</v>
      </c>
      <c r="L26" s="4">
        <v>21.900000000000006</v>
      </c>
      <c r="M26" s="4">
        <v>22.200000000000003</v>
      </c>
      <c r="N26" s="4">
        <v>26.299999999999997</v>
      </c>
      <c r="O26" s="4">
        <v>31.5</v>
      </c>
      <c r="P26" s="4">
        <v>37.400000000000006</v>
      </c>
      <c r="Q26" s="4">
        <v>52.599999999999994</v>
      </c>
      <c r="R26" s="4">
        <v>59</v>
      </c>
      <c r="S26" s="4">
        <v>67.699999999999989</v>
      </c>
      <c r="T26" s="4">
        <v>72.599999999999994</v>
      </c>
      <c r="U26" s="4">
        <v>72.5</v>
      </c>
      <c r="V26" s="4">
        <v>61.800000000000011</v>
      </c>
      <c r="W26" s="4">
        <v>44.599999999999994</v>
      </c>
      <c r="X26" s="4">
        <v>23.700000000000003</v>
      </c>
      <c r="Y26" s="4">
        <v>19.200000000000003</v>
      </c>
      <c r="Z26" s="4">
        <v>14.200000000000003</v>
      </c>
      <c r="AA26" s="4">
        <v>12.599999999999994</v>
      </c>
      <c r="AB26" s="4">
        <v>4.0999999999999943</v>
      </c>
      <c r="AC26" s="4">
        <v>-9.4000000000000057</v>
      </c>
      <c r="AD26" s="4">
        <v>-16.5</v>
      </c>
      <c r="AE26" s="4">
        <v>-21.700000000000003</v>
      </c>
      <c r="AF26" s="4">
        <v>-25.700000000000003</v>
      </c>
      <c r="AG26" s="4">
        <v>-25.799999999999997</v>
      </c>
      <c r="AH26" s="4">
        <v>-15.400000000000006</v>
      </c>
      <c r="AI26" s="4">
        <v>-1.9000000000000057</v>
      </c>
      <c r="AJ26" s="4">
        <v>13.900000000000006</v>
      </c>
      <c r="AK26" s="4">
        <v>17.200000000000003</v>
      </c>
      <c r="AL26" s="4">
        <v>16.799999999999997</v>
      </c>
      <c r="AM26" s="4">
        <v>15.799999999999997</v>
      </c>
      <c r="AN26" s="4">
        <v>20.700000000000003</v>
      </c>
      <c r="AO26" s="4">
        <v>33.099999999999994</v>
      </c>
      <c r="AP26" s="4">
        <v>41.099999999999994</v>
      </c>
      <c r="AQ26" s="4">
        <v>34.900000000000006</v>
      </c>
      <c r="AR26" s="4">
        <v>30.900000000000006</v>
      </c>
      <c r="AS26" s="4">
        <v>30.199999999999989</v>
      </c>
      <c r="AT26" s="4">
        <v>22.599999999999994</v>
      </c>
      <c r="AU26" s="4">
        <v>20.400000000000006</v>
      </c>
      <c r="AV26" s="4">
        <v>21.599999999999994</v>
      </c>
      <c r="AW26" s="4">
        <v>22.700000000000003</v>
      </c>
      <c r="AX26" s="4">
        <v>24.799999999999997</v>
      </c>
      <c r="AY26" s="4">
        <v>27.5</v>
      </c>
      <c r="AZ26" s="4">
        <v>27.799999999999997</v>
      </c>
      <c r="BA26" s="4">
        <v>17.5</v>
      </c>
      <c r="BB26" s="4">
        <v>12.299999999999997</v>
      </c>
      <c r="BC26" s="4">
        <v>17.099999999999994</v>
      </c>
      <c r="BD26" s="4">
        <v>22.200000000000003</v>
      </c>
      <c r="BE26" s="4">
        <v>23.299999999999997</v>
      </c>
      <c r="BF26" s="4">
        <v>22.700000000000003</v>
      </c>
      <c r="BG26" s="4">
        <v>17.799999999999997</v>
      </c>
      <c r="BH26" s="4">
        <v>11.599999999999994</v>
      </c>
      <c r="BI26" s="4">
        <v>8.5</v>
      </c>
      <c r="BJ26" s="4">
        <v>6.0999999999999943</v>
      </c>
      <c r="BK26" s="4">
        <v>0.59999999999999432</v>
      </c>
      <c r="BL26" s="4">
        <v>-1.4000000000000057</v>
      </c>
      <c r="BM26" s="4">
        <v>-0.20000000000000284</v>
      </c>
      <c r="BN26" s="4">
        <v>-0.40000000000000568</v>
      </c>
      <c r="BO26" s="4">
        <v>-1.5999999999999943</v>
      </c>
      <c r="BP26" s="4">
        <v>-6.7000000000000028</v>
      </c>
      <c r="BQ26" s="4">
        <v>-9.2000000000000028</v>
      </c>
      <c r="BR26" s="4">
        <v>-9.5999999999999943</v>
      </c>
      <c r="BS26" s="4">
        <v>-8.2000000000000028</v>
      </c>
      <c r="BT26" s="4">
        <v>-6.2000000000000028</v>
      </c>
      <c r="BU26" s="4">
        <v>-5.0999999999999943</v>
      </c>
    </row>
    <row r="27" spans="1:74" ht="15.6" x14ac:dyDescent="0.3">
      <c r="A27" s="139" t="str">
        <f>IF('0'!A1=1,"Машинобудування","Machine-building")</f>
        <v>Машинобудування</v>
      </c>
      <c r="B27" s="4">
        <v>7.0999999999999943</v>
      </c>
      <c r="C27" s="4">
        <v>7.5</v>
      </c>
      <c r="D27" s="4">
        <v>8.2000000000000028</v>
      </c>
      <c r="E27" s="4">
        <v>9.2000000000000028</v>
      </c>
      <c r="F27" s="4">
        <v>9.5</v>
      </c>
      <c r="G27" s="4">
        <v>9.7999999999999972</v>
      </c>
      <c r="H27" s="4">
        <v>10.799999999999997</v>
      </c>
      <c r="I27" s="4">
        <v>10.400000000000006</v>
      </c>
      <c r="J27" s="4">
        <v>10.799999999999997</v>
      </c>
      <c r="K27" s="4">
        <v>11.5</v>
      </c>
      <c r="L27" s="4">
        <v>12.200000000000003</v>
      </c>
      <c r="M27" s="4">
        <v>11.900000000000006</v>
      </c>
      <c r="N27" s="4">
        <v>12.700000000000003</v>
      </c>
      <c r="O27" s="4">
        <v>14.5</v>
      </c>
      <c r="P27" s="4">
        <v>15.599999999999994</v>
      </c>
      <c r="Q27" s="4">
        <v>17.599999999999994</v>
      </c>
      <c r="R27" s="4">
        <v>19.599999999999994</v>
      </c>
      <c r="S27" s="4">
        <v>21.700000000000003</v>
      </c>
      <c r="T27" s="4">
        <v>22.5</v>
      </c>
      <c r="U27" s="4">
        <v>24.299999999999997</v>
      </c>
      <c r="V27" s="4">
        <v>24.099999999999994</v>
      </c>
      <c r="W27" s="4">
        <v>24</v>
      </c>
      <c r="X27" s="4">
        <v>20.299999999999997</v>
      </c>
      <c r="Y27" s="4">
        <v>22</v>
      </c>
      <c r="Z27" s="4">
        <v>21.799999999999997</v>
      </c>
      <c r="AA27" s="4">
        <v>19.099999999999994</v>
      </c>
      <c r="AB27" s="4">
        <v>18.700000000000003</v>
      </c>
      <c r="AC27" s="4">
        <v>15.900000000000006</v>
      </c>
      <c r="AD27" s="4">
        <v>12.799999999999997</v>
      </c>
      <c r="AE27" s="4">
        <v>8</v>
      </c>
      <c r="AF27" s="4">
        <v>6.5</v>
      </c>
      <c r="AG27" s="4">
        <v>5.5999999999999943</v>
      </c>
      <c r="AH27" s="4">
        <v>6.2000000000000028</v>
      </c>
      <c r="AI27" s="4">
        <v>6.7000000000000028</v>
      </c>
      <c r="AJ27" s="4">
        <v>9.7000000000000028</v>
      </c>
      <c r="AK27" s="4">
        <v>7.7000000000000028</v>
      </c>
      <c r="AL27" s="4">
        <v>7.2999999999999972</v>
      </c>
      <c r="AM27" s="4">
        <v>7.7999999999999972</v>
      </c>
      <c r="AN27" s="4">
        <v>6.7000000000000028</v>
      </c>
      <c r="AO27" s="4">
        <v>8.5</v>
      </c>
      <c r="AP27" s="4">
        <v>10.200000000000003</v>
      </c>
      <c r="AQ27" s="4">
        <v>13.599999999999994</v>
      </c>
      <c r="AR27" s="4">
        <v>14.400000000000006</v>
      </c>
      <c r="AS27" s="4">
        <v>12.900000000000006</v>
      </c>
      <c r="AT27" s="4">
        <v>12</v>
      </c>
      <c r="AU27" s="4">
        <v>11.099999999999994</v>
      </c>
      <c r="AV27" s="4">
        <v>11.599999999999994</v>
      </c>
      <c r="AW27" s="4">
        <v>12.200000000000003</v>
      </c>
      <c r="AX27" s="4">
        <v>11.400000000000006</v>
      </c>
      <c r="AY27" s="4">
        <v>11</v>
      </c>
      <c r="AZ27" s="4">
        <v>11.400000000000006</v>
      </c>
      <c r="BA27" s="4">
        <v>12.599999999999994</v>
      </c>
      <c r="BB27" s="4">
        <v>12.400000000000006</v>
      </c>
      <c r="BC27" s="4">
        <v>11.099999999999994</v>
      </c>
      <c r="BD27" s="4">
        <v>10.700000000000003</v>
      </c>
      <c r="BE27" s="4">
        <v>11</v>
      </c>
      <c r="BF27" s="4">
        <v>10.400000000000006</v>
      </c>
      <c r="BG27" s="4">
        <v>9.5</v>
      </c>
      <c r="BH27" s="4">
        <v>8.7999999999999972</v>
      </c>
      <c r="BI27" s="4">
        <v>7.7999999999999972</v>
      </c>
      <c r="BJ27" s="4">
        <v>6.7000000000000028</v>
      </c>
      <c r="BK27" s="4">
        <v>6.5999999999999943</v>
      </c>
      <c r="BL27" s="4">
        <v>6.2999999999999972</v>
      </c>
      <c r="BM27" s="4">
        <v>3.9000000000000057</v>
      </c>
      <c r="BN27" s="4">
        <v>2.4000000000000057</v>
      </c>
      <c r="BO27" s="4">
        <v>1.7000000000000028</v>
      </c>
      <c r="BP27" s="4">
        <v>0.70000000000000284</v>
      </c>
      <c r="BQ27" s="4">
        <v>0.20000000000000284</v>
      </c>
      <c r="BR27" s="4">
        <v>0.29999999999999716</v>
      </c>
      <c r="BS27" s="4">
        <v>0.29999999999999716</v>
      </c>
      <c r="BT27" s="4">
        <v>0</v>
      </c>
      <c r="BU27" s="4">
        <v>0.5</v>
      </c>
    </row>
    <row r="28" spans="1:74" ht="15.6" x14ac:dyDescent="0.3">
      <c r="A28" s="139" t="str">
        <f>IF('0'!A1=1,"виробництво машин та устатковання","manufacture of machinery and equipment")</f>
        <v>виробництво машин та устатковання</v>
      </c>
      <c r="B28" s="4">
        <v>9.2999999999999972</v>
      </c>
      <c r="C28" s="4">
        <v>10</v>
      </c>
      <c r="D28" s="4">
        <v>10.700000000000003</v>
      </c>
      <c r="E28" s="4">
        <v>10.299999999999997</v>
      </c>
      <c r="F28" s="4">
        <v>10.5</v>
      </c>
      <c r="G28" s="4">
        <v>10.400000000000006</v>
      </c>
      <c r="H28" s="4">
        <v>10.700000000000003</v>
      </c>
      <c r="I28" s="4">
        <v>10</v>
      </c>
      <c r="J28" s="4">
        <v>9.0999999999999943</v>
      </c>
      <c r="K28" s="4">
        <v>9.7000000000000028</v>
      </c>
      <c r="L28" s="4">
        <v>9.5</v>
      </c>
      <c r="M28" s="4">
        <v>9.2000000000000028</v>
      </c>
      <c r="N28" s="4">
        <v>9.9000000000000057</v>
      </c>
      <c r="O28" s="4">
        <v>10.400000000000006</v>
      </c>
      <c r="P28" s="4">
        <v>10.599999999999994</v>
      </c>
      <c r="Q28" s="4">
        <v>12.700000000000003</v>
      </c>
      <c r="R28" s="4">
        <v>14.299999999999997</v>
      </c>
      <c r="S28" s="4">
        <v>15</v>
      </c>
      <c r="T28" s="4">
        <v>16</v>
      </c>
      <c r="U28" s="4">
        <v>17.5</v>
      </c>
      <c r="V28" s="4">
        <v>19</v>
      </c>
      <c r="W28" s="4">
        <v>18.700000000000003</v>
      </c>
      <c r="X28" s="4">
        <v>19.700000000000003</v>
      </c>
      <c r="Y28" s="4">
        <v>21.099999999999994</v>
      </c>
      <c r="Z28" s="4">
        <v>20.5</v>
      </c>
      <c r="AA28" s="4">
        <v>20.099999999999994</v>
      </c>
      <c r="AB28" s="4">
        <v>20.400000000000006</v>
      </c>
      <c r="AC28" s="4">
        <v>18.200000000000003</v>
      </c>
      <c r="AD28" s="4">
        <v>16</v>
      </c>
      <c r="AE28" s="4">
        <v>14.799999999999997</v>
      </c>
      <c r="AF28" s="4">
        <v>13.200000000000003</v>
      </c>
      <c r="AG28" s="4">
        <v>12.799999999999997</v>
      </c>
      <c r="AH28" s="4">
        <v>11.599999999999994</v>
      </c>
      <c r="AI28" s="4">
        <v>11.599999999999994</v>
      </c>
      <c r="AJ28" s="4">
        <v>10.599999999999994</v>
      </c>
      <c r="AK28" s="4">
        <v>9.0999999999999943</v>
      </c>
      <c r="AL28" s="4">
        <v>7.7999999999999972</v>
      </c>
      <c r="AM28" s="4">
        <v>7.2999999999999972</v>
      </c>
      <c r="AN28" s="4">
        <v>6.5</v>
      </c>
      <c r="AO28" s="4">
        <v>7.0999999999999943</v>
      </c>
      <c r="AP28" s="4">
        <v>6.9000000000000057</v>
      </c>
      <c r="AQ28" s="4">
        <v>7.2999999999999972</v>
      </c>
      <c r="AR28" s="4">
        <v>7.7000000000000028</v>
      </c>
      <c r="AS28" s="4">
        <v>6.7999999999999972</v>
      </c>
      <c r="AT28" s="4">
        <v>6.7000000000000028</v>
      </c>
      <c r="AU28" s="4">
        <v>6.2000000000000028</v>
      </c>
      <c r="AV28" s="4">
        <v>6.0999999999999943</v>
      </c>
      <c r="AW28" s="4">
        <v>6.0999999999999943</v>
      </c>
      <c r="AX28" s="4">
        <v>5.5999999999999943</v>
      </c>
      <c r="AY28" s="4">
        <v>5.7999999999999972</v>
      </c>
      <c r="AZ28" s="4">
        <v>6.2999999999999972</v>
      </c>
      <c r="BA28" s="4">
        <v>6.7000000000000028</v>
      </c>
      <c r="BB28" s="4">
        <v>7.7999999999999972</v>
      </c>
      <c r="BC28" s="4">
        <v>7.5</v>
      </c>
      <c r="BD28" s="4">
        <v>7.4000000000000057</v>
      </c>
      <c r="BE28" s="4">
        <v>7.2000000000000028</v>
      </c>
      <c r="BF28" s="4">
        <v>6.9000000000000057</v>
      </c>
      <c r="BG28" s="4">
        <v>6.7999999999999972</v>
      </c>
      <c r="BH28" s="4">
        <v>6.7999999999999972</v>
      </c>
      <c r="BI28" s="4">
        <v>6.0999999999999943</v>
      </c>
      <c r="BJ28" s="4">
        <v>5.7999999999999972</v>
      </c>
      <c r="BK28" s="4">
        <v>7</v>
      </c>
      <c r="BL28" s="4">
        <v>6.5</v>
      </c>
      <c r="BM28" s="4">
        <v>5.5</v>
      </c>
      <c r="BN28" s="4">
        <v>4.2999999999999972</v>
      </c>
      <c r="BO28" s="4">
        <v>4.2000000000000028</v>
      </c>
      <c r="BP28" s="4">
        <v>4</v>
      </c>
      <c r="BQ28" s="4">
        <v>3.7999999999999972</v>
      </c>
      <c r="BR28" s="4">
        <v>3.7999999999999972</v>
      </c>
      <c r="BS28" s="4">
        <v>3.5999999999999943</v>
      </c>
      <c r="BT28" s="4">
        <v>3.2000000000000028</v>
      </c>
      <c r="BU28" s="4">
        <v>4</v>
      </c>
    </row>
    <row r="29" spans="1:74" ht="31.2" x14ac:dyDescent="0.3">
      <c r="A29" s="139" t="str">
        <f>IF('0'!A1=1,"виробництво електричного, електронного та оптичного устатковання","manufacture of electrical and optical equipment")</f>
        <v>виробництво електричного, електронного та оптичного устатковання</v>
      </c>
      <c r="B29" s="4">
        <v>8.0999999999999943</v>
      </c>
      <c r="C29" s="4">
        <v>8.2999999999999972</v>
      </c>
      <c r="D29" s="4">
        <v>7.5</v>
      </c>
      <c r="E29" s="4">
        <v>9</v>
      </c>
      <c r="F29" s="4">
        <v>9.2000000000000028</v>
      </c>
      <c r="G29" s="4">
        <v>7.5</v>
      </c>
      <c r="H29" s="4">
        <v>7.2999999999999972</v>
      </c>
      <c r="I29" s="4">
        <v>8.2999999999999972</v>
      </c>
      <c r="J29" s="4">
        <v>8.2000000000000028</v>
      </c>
      <c r="K29" s="4">
        <v>8.0999999999999943</v>
      </c>
      <c r="L29" s="4">
        <v>9.0999999999999943</v>
      </c>
      <c r="M29" s="4">
        <v>8.9000000000000057</v>
      </c>
      <c r="N29" s="4">
        <v>9</v>
      </c>
      <c r="O29" s="4">
        <v>9.4000000000000057</v>
      </c>
      <c r="P29" s="4">
        <v>10.400000000000006</v>
      </c>
      <c r="Q29" s="4">
        <v>10.599999999999994</v>
      </c>
      <c r="R29" s="4">
        <v>11.700000000000003</v>
      </c>
      <c r="S29" s="4">
        <v>12.099999999999994</v>
      </c>
      <c r="T29" s="4">
        <v>13.099999999999994</v>
      </c>
      <c r="U29" s="4">
        <v>11.299999999999997</v>
      </c>
      <c r="V29" s="4">
        <v>11.799999999999997</v>
      </c>
      <c r="W29" s="4">
        <v>11.700000000000003</v>
      </c>
      <c r="X29" s="4">
        <v>10.5</v>
      </c>
      <c r="Y29" s="4">
        <v>12.599999999999994</v>
      </c>
      <c r="Z29" s="4">
        <v>15.299999999999997</v>
      </c>
      <c r="AA29" s="4">
        <v>14</v>
      </c>
      <c r="AB29" s="4">
        <v>14.299999999999997</v>
      </c>
      <c r="AC29" s="4">
        <v>13</v>
      </c>
      <c r="AD29" s="4">
        <v>13.799999999999997</v>
      </c>
      <c r="AE29" s="4">
        <v>14</v>
      </c>
      <c r="AF29" s="4">
        <v>12.900000000000006</v>
      </c>
      <c r="AG29" s="4">
        <v>14.099999999999994</v>
      </c>
      <c r="AH29" s="4">
        <v>14.799999999999997</v>
      </c>
      <c r="AI29" s="4">
        <v>16.299999999999997</v>
      </c>
      <c r="AJ29" s="4">
        <v>16.900000000000006</v>
      </c>
      <c r="AK29" s="4">
        <v>14.700000000000003</v>
      </c>
      <c r="AL29" s="4">
        <v>12.099999999999994</v>
      </c>
      <c r="AM29" s="4">
        <v>12.900000000000006</v>
      </c>
      <c r="AN29" s="4">
        <v>12.400000000000006</v>
      </c>
      <c r="AO29" s="4">
        <v>12.599999999999994</v>
      </c>
      <c r="AP29" s="4">
        <v>10.900000000000006</v>
      </c>
      <c r="AQ29" s="4">
        <v>9.5999999999999943</v>
      </c>
      <c r="AR29" s="4">
        <v>9.4000000000000057</v>
      </c>
      <c r="AS29" s="4">
        <v>8.7999999999999972</v>
      </c>
      <c r="AT29" s="4">
        <v>8</v>
      </c>
      <c r="AU29" s="4">
        <v>6.7000000000000028</v>
      </c>
      <c r="AV29" s="4">
        <v>7.0999999999999943</v>
      </c>
      <c r="AW29" s="4">
        <v>6.9000000000000057</v>
      </c>
      <c r="AX29" s="4">
        <v>6.2000000000000028</v>
      </c>
      <c r="AY29" s="4">
        <v>6</v>
      </c>
      <c r="AZ29" s="4">
        <v>6.2999999999999972</v>
      </c>
      <c r="BA29" s="4">
        <v>7</v>
      </c>
      <c r="BB29" s="4">
        <v>7</v>
      </c>
      <c r="BC29" s="4">
        <v>7.9000000000000057</v>
      </c>
      <c r="BD29" s="4">
        <v>7.9000000000000057</v>
      </c>
      <c r="BE29" s="4">
        <v>8</v>
      </c>
      <c r="BF29" s="4">
        <v>7.2000000000000028</v>
      </c>
      <c r="BG29" s="4">
        <v>6.5</v>
      </c>
      <c r="BH29" s="4">
        <v>5.2000000000000028</v>
      </c>
      <c r="BI29" s="4">
        <v>4.2999999999999972</v>
      </c>
      <c r="BJ29" s="4">
        <v>3.5999999999999943</v>
      </c>
      <c r="BK29" s="4">
        <v>3.4000000000000057</v>
      </c>
      <c r="BL29" s="4">
        <v>2.9000000000000057</v>
      </c>
      <c r="BM29" s="4">
        <v>1.5999999999999943</v>
      </c>
      <c r="BN29" s="4">
        <v>1.0999999999999943</v>
      </c>
      <c r="BO29" s="4">
        <v>0.5</v>
      </c>
      <c r="BP29" s="4">
        <v>0.40000000000000568</v>
      </c>
      <c r="BQ29" s="4">
        <v>9.9999999999994316E-2</v>
      </c>
      <c r="BR29" s="4">
        <v>9.9999999999994316E-2</v>
      </c>
      <c r="BS29" s="4">
        <v>0.59999999999999432</v>
      </c>
      <c r="BT29" s="4">
        <v>1.0999999999999943</v>
      </c>
      <c r="BU29" s="4">
        <v>1.7000000000000028</v>
      </c>
      <c r="BV29" s="4"/>
    </row>
    <row r="30" spans="1:74" ht="31.2" x14ac:dyDescent="0.3">
      <c r="A30" s="139" t="str">
        <f>IF('0'!A1=1,"виробництво транспортних засобів та устатковання","manufacture of transport equipment")</f>
        <v>виробництво транспортних засобів та устатковання</v>
      </c>
      <c r="B30" s="4">
        <v>4.7999999999999972</v>
      </c>
      <c r="C30" s="4">
        <v>4.9000000000000057</v>
      </c>
      <c r="D30" s="4">
        <v>6.2999999999999972</v>
      </c>
      <c r="E30" s="4">
        <v>8.5999999999999943</v>
      </c>
      <c r="F30" s="4">
        <v>8.5999999999999943</v>
      </c>
      <c r="G30" s="4">
        <v>10.599999999999994</v>
      </c>
      <c r="H30" s="4">
        <v>13</v>
      </c>
      <c r="I30" s="4">
        <v>11.799999999999997</v>
      </c>
      <c r="J30" s="4">
        <v>13.5</v>
      </c>
      <c r="K30" s="4">
        <v>14.799999999999997</v>
      </c>
      <c r="L30" s="4">
        <v>16</v>
      </c>
      <c r="M30" s="4">
        <v>15.400000000000006</v>
      </c>
      <c r="N30" s="4">
        <v>16.799999999999997</v>
      </c>
      <c r="O30" s="4">
        <v>20</v>
      </c>
      <c r="P30" s="4">
        <v>21.799999999999997</v>
      </c>
      <c r="Q30" s="4">
        <v>24.5</v>
      </c>
      <c r="R30" s="4">
        <v>27.5</v>
      </c>
      <c r="S30" s="4">
        <v>31.400000000000006</v>
      </c>
      <c r="T30" s="4">
        <v>31.800000000000011</v>
      </c>
      <c r="U30" s="4">
        <v>35.699999999999989</v>
      </c>
      <c r="V30" s="4">
        <v>33.400000000000006</v>
      </c>
      <c r="W30" s="4">
        <v>33.699999999999989</v>
      </c>
      <c r="X30" s="4">
        <v>25.5</v>
      </c>
      <c r="Y30" s="4">
        <v>26.400000000000006</v>
      </c>
      <c r="Z30" s="4">
        <v>25.099999999999994</v>
      </c>
      <c r="AA30" s="4">
        <v>20.5</v>
      </c>
      <c r="AB30" s="4">
        <v>19.5</v>
      </c>
      <c r="AC30" s="4">
        <v>15.5</v>
      </c>
      <c r="AD30" s="4">
        <v>10.200000000000003</v>
      </c>
      <c r="AE30" s="4">
        <v>1.2999999999999972</v>
      </c>
      <c r="AF30" s="4">
        <v>-0.29999999999999716</v>
      </c>
      <c r="AG30" s="4">
        <v>-2.2999999999999972</v>
      </c>
      <c r="AH30" s="4">
        <v>-0.70000000000000284</v>
      </c>
      <c r="AI30" s="4">
        <v>-0.20000000000000284</v>
      </c>
      <c r="AJ30" s="4">
        <v>6</v>
      </c>
      <c r="AK30" s="4">
        <v>4.2000000000000028</v>
      </c>
      <c r="AL30" s="4">
        <v>5.0999999999999943</v>
      </c>
      <c r="AM30" s="4">
        <v>6</v>
      </c>
      <c r="AN30" s="4">
        <v>4.4000000000000057</v>
      </c>
      <c r="AO30" s="4">
        <v>7.2999999999999972</v>
      </c>
      <c r="AP30" s="4">
        <v>11.700000000000003</v>
      </c>
      <c r="AQ30" s="4">
        <v>19</v>
      </c>
      <c r="AR30" s="4">
        <v>20.599999999999994</v>
      </c>
      <c r="AS30" s="4">
        <v>18.299999999999997</v>
      </c>
      <c r="AT30" s="4">
        <v>16.900000000000006</v>
      </c>
      <c r="AU30" s="4">
        <v>15.900000000000006</v>
      </c>
      <c r="AV30" s="4">
        <v>16.799999999999997</v>
      </c>
      <c r="AW30" s="4">
        <v>17.599999999999994</v>
      </c>
      <c r="AX30" s="4">
        <v>16.700000000000003</v>
      </c>
      <c r="AY30" s="4">
        <v>15.799999999999997</v>
      </c>
      <c r="AZ30" s="4">
        <v>16.200000000000003</v>
      </c>
      <c r="BA30" s="4">
        <v>19.900000000000006</v>
      </c>
      <c r="BB30" s="4">
        <v>18.599999999999994</v>
      </c>
      <c r="BC30" s="4">
        <v>15.900000000000006</v>
      </c>
      <c r="BD30" s="4">
        <v>15.099999999999994</v>
      </c>
      <c r="BE30" s="4">
        <v>16.099999999999994</v>
      </c>
      <c r="BF30" s="4">
        <v>15.599999999999994</v>
      </c>
      <c r="BG30" s="4">
        <v>14.200000000000003</v>
      </c>
      <c r="BH30" s="4">
        <v>13.5</v>
      </c>
      <c r="BI30" s="4">
        <v>12.700000000000003</v>
      </c>
      <c r="BJ30" s="4">
        <v>10.5</v>
      </c>
      <c r="BK30" s="4">
        <v>9.7000000000000028</v>
      </c>
      <c r="BL30" s="4">
        <v>9.5999999999999943</v>
      </c>
      <c r="BM30" s="4">
        <v>4.4000000000000057</v>
      </c>
      <c r="BN30" s="4">
        <v>2.5</v>
      </c>
      <c r="BO30" s="4">
        <v>0.90000000000000568</v>
      </c>
      <c r="BP30" s="4">
        <v>-1.2000000000000028</v>
      </c>
      <c r="BQ30" s="4">
        <v>-2.0999999999999943</v>
      </c>
      <c r="BR30" s="4">
        <v>-1.9000000000000057</v>
      </c>
      <c r="BS30" s="4">
        <v>-2.0999999999999943</v>
      </c>
      <c r="BT30" s="4">
        <v>-2.9000000000000057</v>
      </c>
      <c r="BU30" s="4">
        <v>-2.7000000000000028</v>
      </c>
      <c r="BV30" s="4"/>
    </row>
    <row r="31" spans="1:74" ht="31.8" thickBot="1" x14ac:dyDescent="0.35">
      <c r="A31" s="141" t="str">
        <f>IF('0'!A1=1,"Виробництво та розподілення електроенергії, газу та води","Electricity, gas and water supply")</f>
        <v>Виробництво та розподілення електроенергії, газу та води</v>
      </c>
      <c r="B31" s="9">
        <v>29.400000000000006</v>
      </c>
      <c r="C31" s="9">
        <v>33.400000000000006</v>
      </c>
      <c r="D31" s="9">
        <v>38.400000000000006</v>
      </c>
      <c r="E31" s="9">
        <v>39</v>
      </c>
      <c r="F31" s="9">
        <v>41.699999999999989</v>
      </c>
      <c r="G31" s="9">
        <v>41.5</v>
      </c>
      <c r="H31" s="9">
        <v>41.300000000000011</v>
      </c>
      <c r="I31" s="9">
        <v>33.400000000000006</v>
      </c>
      <c r="J31" s="9">
        <v>22.700000000000003</v>
      </c>
      <c r="K31" s="9">
        <v>19.900000000000006</v>
      </c>
      <c r="L31" s="9">
        <v>11.799999999999997</v>
      </c>
      <c r="M31" s="9">
        <v>20.900000000000006</v>
      </c>
      <c r="N31" s="9">
        <v>9.7999999999999972</v>
      </c>
      <c r="O31" s="9">
        <v>8.5</v>
      </c>
      <c r="P31" s="9">
        <v>21.099999999999994</v>
      </c>
      <c r="Q31" s="9">
        <v>20.900000000000006</v>
      </c>
      <c r="R31" s="9">
        <v>21.900000000000006</v>
      </c>
      <c r="S31" s="9">
        <v>33</v>
      </c>
      <c r="T31" s="9">
        <v>33.099999999999994</v>
      </c>
      <c r="U31" s="9">
        <v>34.099999999999994</v>
      </c>
      <c r="V31" s="9">
        <v>40.300000000000011</v>
      </c>
      <c r="W31" s="9">
        <v>54.400000000000006</v>
      </c>
      <c r="X31" s="9">
        <v>54.800000000000011</v>
      </c>
      <c r="Y31" s="9">
        <v>42.199999999999989</v>
      </c>
      <c r="Z31" s="9">
        <v>35.300000000000011</v>
      </c>
      <c r="AA31" s="9">
        <v>33.5</v>
      </c>
      <c r="AB31" s="9">
        <v>22.200000000000003</v>
      </c>
      <c r="AC31" s="9">
        <v>22.299999999999997</v>
      </c>
      <c r="AD31" s="9">
        <v>12.700000000000003</v>
      </c>
      <c r="AE31" s="9">
        <v>7.5</v>
      </c>
      <c r="AF31" s="9">
        <v>9.5999999999999943</v>
      </c>
      <c r="AG31" s="9">
        <v>7.5999999999999943</v>
      </c>
      <c r="AH31" s="9">
        <v>6.2999999999999972</v>
      </c>
      <c r="AI31" s="9">
        <v>-5.4000000000000057</v>
      </c>
      <c r="AJ31" s="9">
        <v>0.79999999999999716</v>
      </c>
      <c r="AK31" s="9">
        <v>3.9000000000000057</v>
      </c>
      <c r="AL31" s="9">
        <v>14.299999999999997</v>
      </c>
      <c r="AM31" s="9">
        <v>11.900000000000006</v>
      </c>
      <c r="AN31" s="9">
        <v>12.799999999999997</v>
      </c>
      <c r="AO31" s="9">
        <v>11.799999999999997</v>
      </c>
      <c r="AP31" s="9">
        <v>26.799999999999997</v>
      </c>
      <c r="AQ31" s="9">
        <v>24.200000000000003</v>
      </c>
      <c r="AR31" s="9">
        <v>22.400000000000006</v>
      </c>
      <c r="AS31" s="9">
        <v>25.400000000000006</v>
      </c>
      <c r="AT31" s="9">
        <v>18.900000000000006</v>
      </c>
      <c r="AU31" s="9">
        <v>25.799999999999997</v>
      </c>
      <c r="AV31" s="9">
        <v>17.599999999999994</v>
      </c>
      <c r="AW31" s="9">
        <v>12.5</v>
      </c>
      <c r="AX31" s="9">
        <v>8</v>
      </c>
      <c r="AY31" s="9">
        <v>18.700000000000003</v>
      </c>
      <c r="AZ31" s="9">
        <v>14.700000000000003</v>
      </c>
      <c r="BA31" s="9">
        <v>23.900000000000006</v>
      </c>
      <c r="BB31" s="9">
        <v>23.299999999999997</v>
      </c>
      <c r="BC31" s="9">
        <v>20.299999999999997</v>
      </c>
      <c r="BD31" s="9">
        <v>14.200000000000003</v>
      </c>
      <c r="BE31" s="9">
        <v>12.700000000000003</v>
      </c>
      <c r="BF31" s="9">
        <v>22.299999999999997</v>
      </c>
      <c r="BG31" s="9">
        <v>10.400000000000006</v>
      </c>
      <c r="BH31" s="9">
        <v>26.400000000000006</v>
      </c>
      <c r="BI31" s="9">
        <v>21</v>
      </c>
      <c r="BJ31" s="9">
        <v>21.099999999999994</v>
      </c>
      <c r="BK31" s="9">
        <v>14.299999999999997</v>
      </c>
      <c r="BL31" s="9">
        <v>13.099999999999994</v>
      </c>
      <c r="BM31" s="9">
        <v>19</v>
      </c>
      <c r="BN31" s="9">
        <v>9.7000000000000028</v>
      </c>
      <c r="BO31" s="9">
        <v>17.599999999999994</v>
      </c>
      <c r="BP31" s="9">
        <v>13.700000000000003</v>
      </c>
      <c r="BQ31" s="9">
        <v>18</v>
      </c>
      <c r="BR31" s="9">
        <v>12.599999999999994</v>
      </c>
      <c r="BS31" s="9">
        <v>14.099999999999994</v>
      </c>
      <c r="BT31" s="9">
        <v>9.7999999999999972</v>
      </c>
      <c r="BU31" s="9">
        <v>9.0999999999999943</v>
      </c>
      <c r="BV31" s="4"/>
    </row>
    <row r="32" spans="1:74" ht="15" thickTop="1" x14ac:dyDescent="0.3"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</row>
    <row r="33" spans="1:37" x14ac:dyDescent="0.3">
      <c r="A33" s="10" t="str">
        <f>IF('0'!A1=1,"*Дані наведено відповідно до  Класифікації видів економічної діяльності (ДК 009:2005).","*Data are presented  according to the Classification of Economic Activities (SK 009:2005).")</f>
        <v>*Дані наведено відповідно до  Класифікації видів економічної діяльності (ДК 009:2005).</v>
      </c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</sheetData>
  <sheetProtection algorithmName="SHA-512" hashValue="7i9QtwAkvSyvjM1Z7i+Yeg9w+bCoolPYqaCGaNIPU8B38UYtvoeWzV+GhIF8GR1yvzZTvZgfNBqVwzHswzQ4Jg==" saltValue="aSHmCKKzgSKfCYkAtyNfpg==" spinCount="100000" sheet="1" objects="1" scenarios="1"/>
  <hyperlinks>
    <hyperlink ref="A1" location="'0'!A1" display="'0'!A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FC53"/>
  <sheetViews>
    <sheetView showGridLines="0" showRowColHeaders="0" zoomScale="80" zoomScaleNormal="80" workbookViewId="0">
      <pane xSplit="1" topLeftCell="EK1" activePane="topRight" state="frozen"/>
      <selection pane="topRight" activeCell="FA2" sqref="FA2"/>
    </sheetView>
  </sheetViews>
  <sheetFormatPr defaultRowHeight="14.4" x14ac:dyDescent="0.3"/>
  <cols>
    <col min="1" max="1" width="45.77734375" customWidth="1"/>
    <col min="2" max="157" width="10.77734375" customWidth="1"/>
  </cols>
  <sheetData>
    <row r="1" spans="1:159" ht="15" customHeight="1" x14ac:dyDescent="0.3">
      <c r="A1" s="136" t="s">
        <v>44</v>
      </c>
    </row>
    <row r="2" spans="1:159" ht="51" customHeight="1" x14ac:dyDescent="0.3">
      <c r="A2" s="145" t="str">
        <f>IF('0'!A1=1,"Індекси цін виробників промислової продукції за 2013-2025 роки (до попереднього місяця, %)*","Industrial Producer Price Indices 2013-2025                            (to the previous month, %)*")</f>
        <v>Індекси цін виробників промислової продукції за 2013-2025 роки (до попереднього місяця, %)*</v>
      </c>
      <c r="B2" s="8">
        <v>41275</v>
      </c>
      <c r="C2" s="8">
        <v>41306</v>
      </c>
      <c r="D2" s="8">
        <v>41334</v>
      </c>
      <c r="E2" s="8">
        <v>41365</v>
      </c>
      <c r="F2" s="8">
        <v>41395</v>
      </c>
      <c r="G2" s="8">
        <v>41426</v>
      </c>
      <c r="H2" s="8">
        <v>41456</v>
      </c>
      <c r="I2" s="8">
        <v>41487</v>
      </c>
      <c r="J2" s="8">
        <v>41518</v>
      </c>
      <c r="K2" s="8">
        <v>41548</v>
      </c>
      <c r="L2" s="8">
        <v>41579</v>
      </c>
      <c r="M2" s="8">
        <v>41609</v>
      </c>
      <c r="N2" s="8">
        <v>41640</v>
      </c>
      <c r="O2" s="8">
        <v>41671</v>
      </c>
      <c r="P2" s="8">
        <v>41699</v>
      </c>
      <c r="Q2" s="8">
        <v>41730</v>
      </c>
      <c r="R2" s="8">
        <v>41760</v>
      </c>
      <c r="S2" s="8">
        <v>41791</v>
      </c>
      <c r="T2" s="8">
        <v>41821</v>
      </c>
      <c r="U2" s="8">
        <v>41852</v>
      </c>
      <c r="V2" s="8">
        <v>41883</v>
      </c>
      <c r="W2" s="8">
        <v>41913</v>
      </c>
      <c r="X2" s="8">
        <v>41944</v>
      </c>
      <c r="Y2" s="8">
        <v>41974</v>
      </c>
      <c r="Z2" s="8">
        <v>42005</v>
      </c>
      <c r="AA2" s="8">
        <v>42036</v>
      </c>
      <c r="AB2" s="8">
        <v>42064</v>
      </c>
      <c r="AC2" s="8">
        <v>42095</v>
      </c>
      <c r="AD2" s="8">
        <v>42125</v>
      </c>
      <c r="AE2" s="8">
        <v>42156</v>
      </c>
      <c r="AF2" s="8">
        <v>42186</v>
      </c>
      <c r="AG2" s="8">
        <v>42217</v>
      </c>
      <c r="AH2" s="8">
        <v>42248</v>
      </c>
      <c r="AI2" s="8">
        <v>42278</v>
      </c>
      <c r="AJ2" s="8">
        <v>42309</v>
      </c>
      <c r="AK2" s="8">
        <v>42339</v>
      </c>
      <c r="AL2" s="8">
        <v>42370</v>
      </c>
      <c r="AM2" s="8">
        <v>42401</v>
      </c>
      <c r="AN2" s="8">
        <v>42430</v>
      </c>
      <c r="AO2" s="8">
        <v>42461</v>
      </c>
      <c r="AP2" s="8">
        <v>42491</v>
      </c>
      <c r="AQ2" s="8">
        <v>42522</v>
      </c>
      <c r="AR2" s="8">
        <v>42552</v>
      </c>
      <c r="AS2" s="8">
        <v>42583</v>
      </c>
      <c r="AT2" s="8">
        <v>42614</v>
      </c>
      <c r="AU2" s="8">
        <v>42644</v>
      </c>
      <c r="AV2" s="8">
        <v>42675</v>
      </c>
      <c r="AW2" s="8">
        <v>42705</v>
      </c>
      <c r="AX2" s="8">
        <v>42736</v>
      </c>
      <c r="AY2" s="8">
        <v>42767</v>
      </c>
      <c r="AZ2" s="8">
        <v>42795</v>
      </c>
      <c r="BA2" s="8">
        <v>42826</v>
      </c>
      <c r="BB2" s="8">
        <v>42856</v>
      </c>
      <c r="BC2" s="8">
        <v>42887</v>
      </c>
      <c r="BD2" s="8">
        <v>42917</v>
      </c>
      <c r="BE2" s="8">
        <v>42948</v>
      </c>
      <c r="BF2" s="8">
        <v>42979</v>
      </c>
      <c r="BG2" s="8">
        <v>43009</v>
      </c>
      <c r="BH2" s="8">
        <v>43040</v>
      </c>
      <c r="BI2" s="8">
        <v>43070</v>
      </c>
      <c r="BJ2" s="8">
        <v>43101</v>
      </c>
      <c r="BK2" s="8">
        <v>43132</v>
      </c>
      <c r="BL2" s="8">
        <v>43160</v>
      </c>
      <c r="BM2" s="8">
        <v>43191</v>
      </c>
      <c r="BN2" s="8">
        <v>43221</v>
      </c>
      <c r="BO2" s="8">
        <v>43252</v>
      </c>
      <c r="BP2" s="8">
        <v>43282</v>
      </c>
      <c r="BQ2" s="8">
        <v>43313</v>
      </c>
      <c r="BR2" s="8">
        <v>43344</v>
      </c>
      <c r="BS2" s="8">
        <v>43374</v>
      </c>
      <c r="BT2" s="8">
        <v>43405</v>
      </c>
      <c r="BU2" s="8">
        <v>43435</v>
      </c>
      <c r="BV2" s="8">
        <v>43466</v>
      </c>
      <c r="BW2" s="8">
        <v>43497</v>
      </c>
      <c r="BX2" s="8">
        <v>43525</v>
      </c>
      <c r="BY2" s="8">
        <v>43556</v>
      </c>
      <c r="BZ2" s="8">
        <v>43586</v>
      </c>
      <c r="CA2" s="8">
        <v>43617</v>
      </c>
      <c r="CB2" s="8">
        <v>43647</v>
      </c>
      <c r="CC2" s="8">
        <v>43678</v>
      </c>
      <c r="CD2" s="8">
        <v>43709</v>
      </c>
      <c r="CE2" s="8">
        <v>43739</v>
      </c>
      <c r="CF2" s="8">
        <v>43770</v>
      </c>
      <c r="CG2" s="8">
        <v>43800</v>
      </c>
      <c r="CH2" s="8">
        <v>43831</v>
      </c>
      <c r="CI2" s="8">
        <v>43862</v>
      </c>
      <c r="CJ2" s="8">
        <v>43891</v>
      </c>
      <c r="CK2" s="8">
        <v>43922</v>
      </c>
      <c r="CL2" s="8">
        <v>43952</v>
      </c>
      <c r="CM2" s="8">
        <v>43983</v>
      </c>
      <c r="CN2" s="8">
        <v>44013</v>
      </c>
      <c r="CO2" s="8">
        <v>44044</v>
      </c>
      <c r="CP2" s="8">
        <v>44075</v>
      </c>
      <c r="CQ2" s="8">
        <v>44105</v>
      </c>
      <c r="CR2" s="8">
        <v>44136</v>
      </c>
      <c r="CS2" s="8">
        <v>44166</v>
      </c>
      <c r="CT2" s="8">
        <v>44197</v>
      </c>
      <c r="CU2" s="8">
        <v>44228</v>
      </c>
      <c r="CV2" s="8">
        <v>44256</v>
      </c>
      <c r="CW2" s="8">
        <v>44287</v>
      </c>
      <c r="CX2" s="8">
        <v>44317</v>
      </c>
      <c r="CY2" s="8">
        <v>44348</v>
      </c>
      <c r="CZ2" s="8">
        <v>44378</v>
      </c>
      <c r="DA2" s="8">
        <v>44409</v>
      </c>
      <c r="DB2" s="8">
        <v>44440</v>
      </c>
      <c r="DC2" s="8">
        <v>44470</v>
      </c>
      <c r="DD2" s="8">
        <v>44501</v>
      </c>
      <c r="DE2" s="8">
        <v>44531</v>
      </c>
      <c r="DF2" s="8">
        <v>44562</v>
      </c>
      <c r="DG2" s="8">
        <v>44593</v>
      </c>
      <c r="DH2" s="8">
        <v>44621</v>
      </c>
      <c r="DI2" s="8">
        <v>44652</v>
      </c>
      <c r="DJ2" s="8">
        <v>44682</v>
      </c>
      <c r="DK2" s="8">
        <v>44713</v>
      </c>
      <c r="DL2" s="8">
        <v>44743</v>
      </c>
      <c r="DM2" s="8">
        <v>44774</v>
      </c>
      <c r="DN2" s="8">
        <v>44805</v>
      </c>
      <c r="DO2" s="8">
        <v>44835</v>
      </c>
      <c r="DP2" s="8">
        <v>44866</v>
      </c>
      <c r="DQ2" s="8">
        <v>44896</v>
      </c>
      <c r="DR2" s="8">
        <v>44927</v>
      </c>
      <c r="DS2" s="8">
        <v>44958</v>
      </c>
      <c r="DT2" s="8">
        <v>44986</v>
      </c>
      <c r="DU2" s="8">
        <v>45017</v>
      </c>
      <c r="DV2" s="8">
        <v>45047</v>
      </c>
      <c r="DW2" s="8">
        <v>45078</v>
      </c>
      <c r="DX2" s="8">
        <v>45108</v>
      </c>
      <c r="DY2" s="8">
        <v>45139</v>
      </c>
      <c r="DZ2" s="8">
        <v>45170</v>
      </c>
      <c r="EA2" s="8">
        <v>45200</v>
      </c>
      <c r="EB2" s="8">
        <v>45231</v>
      </c>
      <c r="EC2" s="8">
        <v>45261</v>
      </c>
      <c r="ED2" s="8">
        <v>45292</v>
      </c>
      <c r="EE2" s="8">
        <v>45323</v>
      </c>
      <c r="EF2" s="8">
        <v>45352</v>
      </c>
      <c r="EG2" s="8">
        <v>45383</v>
      </c>
      <c r="EH2" s="8">
        <v>45413</v>
      </c>
      <c r="EI2" s="8">
        <v>45444</v>
      </c>
      <c r="EJ2" s="8">
        <v>45474</v>
      </c>
      <c r="EK2" s="8">
        <v>45505</v>
      </c>
      <c r="EL2" s="8">
        <v>45536</v>
      </c>
      <c r="EM2" s="8">
        <v>45566</v>
      </c>
      <c r="EN2" s="8">
        <v>45597</v>
      </c>
      <c r="EO2" s="8">
        <v>45627</v>
      </c>
      <c r="EP2" s="8">
        <v>45658</v>
      </c>
      <c r="EQ2" s="8">
        <v>45689</v>
      </c>
      <c r="ER2" s="8">
        <v>45717</v>
      </c>
      <c r="ES2" s="8">
        <v>45748</v>
      </c>
      <c r="ET2" s="8">
        <v>45778</v>
      </c>
      <c r="EU2" s="8">
        <v>45809</v>
      </c>
      <c r="EV2" s="8">
        <v>45839</v>
      </c>
      <c r="EW2" s="8">
        <v>45870</v>
      </c>
      <c r="EX2" s="8">
        <v>45901</v>
      </c>
      <c r="EY2" s="8">
        <v>45931</v>
      </c>
      <c r="EZ2" s="8">
        <v>45962</v>
      </c>
      <c r="FA2" s="8">
        <v>45992</v>
      </c>
    </row>
    <row r="3" spans="1:159" ht="42" customHeight="1" x14ac:dyDescent="0.3">
      <c r="A3" s="138" t="str">
        <f>IF('0'!A1=1,"Промисловість","Industry")</f>
        <v>Промисловість</v>
      </c>
      <c r="B3" s="7">
        <v>0.29999999999999716</v>
      </c>
      <c r="C3" s="7">
        <v>-1.5999999999999943</v>
      </c>
      <c r="D3" s="7">
        <v>2.2000000000000028</v>
      </c>
      <c r="E3" s="7">
        <v>2.5</v>
      </c>
      <c r="F3" s="7">
        <v>3.0999999999999943</v>
      </c>
      <c r="G3" s="7">
        <v>-2.7000000000000028</v>
      </c>
      <c r="H3" s="7">
        <v>-2.9000000000000057</v>
      </c>
      <c r="I3" s="7">
        <v>1.2000000000000028</v>
      </c>
      <c r="J3" s="7">
        <v>0.20000000000000284</v>
      </c>
      <c r="K3" s="7">
        <v>0.20000000000000284</v>
      </c>
      <c r="L3" s="7">
        <v>-1.2999999999999972</v>
      </c>
      <c r="M3" s="7">
        <v>0.70000000000000284</v>
      </c>
      <c r="N3" s="7">
        <v>0.5</v>
      </c>
      <c r="O3" s="7">
        <v>-0.29999999999999716</v>
      </c>
      <c r="P3" s="7">
        <v>2.7000000000000028</v>
      </c>
      <c r="Q3" s="7">
        <v>6.0999999999999943</v>
      </c>
      <c r="R3" s="7">
        <v>4.2999999999999972</v>
      </c>
      <c r="S3" s="7">
        <v>3.5999999999999943</v>
      </c>
      <c r="T3" s="7">
        <v>2.7000000000000028</v>
      </c>
      <c r="U3" s="7">
        <v>2.5999999999999943</v>
      </c>
      <c r="V3" s="7">
        <v>2.4000000000000057</v>
      </c>
      <c r="W3" s="7">
        <v>-0.70000000000000284</v>
      </c>
      <c r="X3" s="7">
        <v>4.2000000000000028</v>
      </c>
      <c r="Y3" s="7">
        <v>0</v>
      </c>
      <c r="Z3" s="7">
        <v>2.2999999999999972</v>
      </c>
      <c r="AA3" s="7">
        <v>4.7999999999999972</v>
      </c>
      <c r="AB3" s="7">
        <v>10.5</v>
      </c>
      <c r="AC3" s="7">
        <v>4</v>
      </c>
      <c r="AD3" s="7">
        <v>-0.40000000000000568</v>
      </c>
      <c r="AE3" s="7">
        <v>0.59999999999999432</v>
      </c>
      <c r="AF3" s="7">
        <v>2</v>
      </c>
      <c r="AG3" s="7">
        <v>-0.29999999999999716</v>
      </c>
      <c r="AH3" s="7">
        <v>2</v>
      </c>
      <c r="AI3" s="7">
        <v>-2.4000000000000057</v>
      </c>
      <c r="AJ3" s="7">
        <v>9.9999999999994316E-2</v>
      </c>
      <c r="AK3" s="7">
        <v>0.29999999999999716</v>
      </c>
      <c r="AL3" s="7">
        <v>-1.0999999999999943</v>
      </c>
      <c r="AM3" s="7">
        <v>1.5</v>
      </c>
      <c r="AN3" s="7">
        <v>4</v>
      </c>
      <c r="AO3" s="7">
        <v>3.6</v>
      </c>
      <c r="AP3" s="7">
        <v>5.3</v>
      </c>
      <c r="AQ3" s="7">
        <v>0</v>
      </c>
      <c r="AR3" s="7">
        <v>4.3</v>
      </c>
      <c r="AS3" s="7">
        <v>0.2</v>
      </c>
      <c r="AT3" s="7">
        <v>2.6</v>
      </c>
      <c r="AU3" s="7">
        <v>5.4</v>
      </c>
      <c r="AV3" s="7">
        <v>2.2000000000000002</v>
      </c>
      <c r="AW3" s="7">
        <v>3.2</v>
      </c>
      <c r="AX3" s="7">
        <v>-0.3</v>
      </c>
      <c r="AY3" s="7">
        <v>3.1</v>
      </c>
      <c r="AZ3" s="7">
        <v>3.5</v>
      </c>
      <c r="BA3" s="7">
        <v>1.6</v>
      </c>
      <c r="BB3" s="7">
        <v>-1.3</v>
      </c>
      <c r="BC3" s="7">
        <v>-0.59999999999999432</v>
      </c>
      <c r="BD3" s="7">
        <v>1.8</v>
      </c>
      <c r="BE3" s="7">
        <v>0.4</v>
      </c>
      <c r="BF3" s="7">
        <v>1.6</v>
      </c>
      <c r="BG3" s="7">
        <v>2.2999999999999998</v>
      </c>
      <c r="BH3" s="7">
        <v>1.8</v>
      </c>
      <c r="BI3" s="7">
        <v>1.7</v>
      </c>
      <c r="BJ3" s="7">
        <v>4.4000000000000057</v>
      </c>
      <c r="BK3" s="7">
        <v>1.2000000000000028</v>
      </c>
      <c r="BL3" s="7">
        <v>0.29999999999999716</v>
      </c>
      <c r="BM3" s="7">
        <v>0</v>
      </c>
      <c r="BN3" s="7">
        <v>0.79999999999999716</v>
      </c>
      <c r="BO3" s="7">
        <v>1.0999999999999943</v>
      </c>
      <c r="BP3" s="7">
        <v>1.5999999999999943</v>
      </c>
      <c r="BQ3" s="7">
        <v>1.2999999999999972</v>
      </c>
      <c r="BR3" s="7">
        <v>1.2000000000000028</v>
      </c>
      <c r="BS3" s="7">
        <v>0.29999999999999716</v>
      </c>
      <c r="BT3" s="7">
        <v>1.7000000000000028</v>
      </c>
      <c r="BU3" s="7">
        <v>-0.40000000000000568</v>
      </c>
      <c r="BV3" s="7">
        <v>1</v>
      </c>
      <c r="BW3" s="7">
        <v>1</v>
      </c>
      <c r="BX3" s="7">
        <v>-1</v>
      </c>
      <c r="BY3" s="7">
        <v>-1.5</v>
      </c>
      <c r="BZ3" s="7">
        <v>2.0999999999999943</v>
      </c>
      <c r="CA3" s="7">
        <v>-2.7000000000000028</v>
      </c>
      <c r="CB3" s="7">
        <v>3.5999999999999943</v>
      </c>
      <c r="CC3" s="7">
        <v>-0.70000000000000284</v>
      </c>
      <c r="CD3" s="7">
        <v>-1.5</v>
      </c>
      <c r="CE3" s="7">
        <v>-1.2000000000000028</v>
      </c>
      <c r="CF3" s="7">
        <v>-3</v>
      </c>
      <c r="CG3" s="7">
        <v>-3.5999999999999943</v>
      </c>
      <c r="CH3" s="7">
        <v>2.5</v>
      </c>
      <c r="CI3" s="7">
        <v>9.9999999999994316E-2</v>
      </c>
      <c r="CJ3" s="7">
        <v>1.7999999999999972</v>
      </c>
      <c r="CK3" s="7">
        <v>9.9999999999994316E-2</v>
      </c>
      <c r="CL3" s="7">
        <v>-0.59999999999999432</v>
      </c>
      <c r="CM3" s="7">
        <v>-2</v>
      </c>
      <c r="CN3" s="7">
        <v>0.40000000000000568</v>
      </c>
      <c r="CO3" s="7">
        <v>2.2999999999999972</v>
      </c>
      <c r="CP3" s="7">
        <v>1.7000000000000028</v>
      </c>
      <c r="CQ3" s="7">
        <v>3.7999999999999972</v>
      </c>
      <c r="CR3" s="7">
        <v>2</v>
      </c>
      <c r="CS3" s="7">
        <v>1.7999999999999972</v>
      </c>
      <c r="CT3" s="7">
        <v>5.2000000000000028</v>
      </c>
      <c r="CU3" s="7">
        <v>7.7999999999999972</v>
      </c>
      <c r="CV3" s="7">
        <v>1.5999999999999943</v>
      </c>
      <c r="CW3" s="7">
        <v>1.2000000000000028</v>
      </c>
      <c r="CX3" s="7">
        <v>3.5999999999999943</v>
      </c>
      <c r="CY3" s="7">
        <v>2.4000000000000057</v>
      </c>
      <c r="CZ3" s="7">
        <v>2.5999999999999943</v>
      </c>
      <c r="DA3" s="7">
        <v>5.4000000000000057</v>
      </c>
      <c r="DB3" s="7">
        <v>0.70000000000000284</v>
      </c>
      <c r="DC3" s="7">
        <v>12.5</v>
      </c>
      <c r="DD3" s="7">
        <v>4.2999999999999972</v>
      </c>
      <c r="DE3" s="7">
        <v>2.7000000000000028</v>
      </c>
      <c r="DF3" s="7">
        <v>9.5999999999999943</v>
      </c>
      <c r="DG3" s="7">
        <v>-2.0999999999999943</v>
      </c>
      <c r="DH3" s="7">
        <v>0.20000000000000284</v>
      </c>
      <c r="DI3" s="7">
        <v>-0.90000000000000568</v>
      </c>
      <c r="DJ3" s="7">
        <v>1</v>
      </c>
      <c r="DK3" s="7">
        <v>4.5999999999999943</v>
      </c>
      <c r="DL3" s="7">
        <v>1.7000000000000028</v>
      </c>
      <c r="DM3" s="7">
        <v>5.5999999999999943</v>
      </c>
      <c r="DN3" s="7">
        <v>4.0999999999999943</v>
      </c>
      <c r="DO3" s="7">
        <v>5.2000000000000028</v>
      </c>
      <c r="DP3" s="7">
        <v>2.0999999999999943</v>
      </c>
      <c r="DQ3" s="7">
        <v>2.2999999999999972</v>
      </c>
      <c r="DR3" s="7">
        <v>2.2000000000000028</v>
      </c>
      <c r="DS3" s="7">
        <v>9.9999999999994316E-2</v>
      </c>
      <c r="DT3" s="7">
        <v>-2</v>
      </c>
      <c r="DU3" s="7">
        <v>-1.7000000000000028</v>
      </c>
      <c r="DV3" s="7">
        <v>-2</v>
      </c>
      <c r="DW3" s="7">
        <v>3.2999999999999972</v>
      </c>
      <c r="DX3" s="7">
        <v>3.5</v>
      </c>
      <c r="DY3" s="7">
        <v>3.9000000000000057</v>
      </c>
      <c r="DZ3" s="7">
        <v>5.4000000000000057</v>
      </c>
      <c r="EA3" s="7">
        <v>3</v>
      </c>
      <c r="EB3" s="7">
        <v>1.5</v>
      </c>
      <c r="EC3" s="7">
        <v>-1.5</v>
      </c>
      <c r="ED3" s="7">
        <v>-3</v>
      </c>
      <c r="EE3" s="7">
        <v>-2.2000000000000028</v>
      </c>
      <c r="EF3" s="7">
        <v>-9.0999999999999943</v>
      </c>
      <c r="EG3" s="7">
        <v>3.2999999999999972</v>
      </c>
      <c r="EH3" s="7">
        <v>7.2000000000000028</v>
      </c>
      <c r="EI3" s="7">
        <v>14</v>
      </c>
      <c r="EJ3" s="7">
        <v>8.7999999999999972</v>
      </c>
      <c r="EK3" s="7">
        <v>2.2000000000000028</v>
      </c>
      <c r="EL3" s="7">
        <v>2.2000000000000028</v>
      </c>
      <c r="EM3" s="7">
        <v>0.79999999999999716</v>
      </c>
      <c r="EN3" s="7">
        <v>1.0999999999999943</v>
      </c>
      <c r="EO3" s="7">
        <v>1.2999999999999972</v>
      </c>
      <c r="EP3" s="7">
        <v>0.59999999999999432</v>
      </c>
      <c r="EQ3" s="7">
        <v>1.0999999999999943</v>
      </c>
      <c r="ER3" s="7">
        <v>0.70000000000000284</v>
      </c>
      <c r="ES3" s="7">
        <v>-3.7000000000000028</v>
      </c>
      <c r="ET3" s="7">
        <v>-2.4000000000000057</v>
      </c>
      <c r="EU3" s="7">
        <v>9.9999999999994316E-2</v>
      </c>
      <c r="EV3" s="7">
        <v>0.70000000000000284</v>
      </c>
      <c r="EW3" s="7">
        <v>4.7000000000000028</v>
      </c>
      <c r="EX3" s="7">
        <v>-3.5</v>
      </c>
      <c r="EY3" s="7">
        <v>4.9000000000000004</v>
      </c>
      <c r="EZ3" s="7">
        <v>5.4</v>
      </c>
      <c r="FA3" s="7">
        <v>-0.1</v>
      </c>
      <c r="FB3" s="152"/>
      <c r="FC3" s="7"/>
    </row>
    <row r="4" spans="1:159" ht="42" customHeight="1" x14ac:dyDescent="0.3">
      <c r="A4" s="139" t="str">
        <f>IF('0'!A1=1,"Добувна промисловість і розроблення кар'єрів","Mining and quarrying")</f>
        <v>Добувна промисловість і розроблення кар'єрів</v>
      </c>
      <c r="B4" s="4">
        <v>2.9000000000000057</v>
      </c>
      <c r="C4" s="4">
        <v>-0.5</v>
      </c>
      <c r="D4" s="4">
        <v>-0.29999999999999716</v>
      </c>
      <c r="E4" s="4">
        <v>5.5</v>
      </c>
      <c r="F4" s="4">
        <v>1.0999999999999943</v>
      </c>
      <c r="G4" s="4">
        <v>-0.79999999999999716</v>
      </c>
      <c r="H4" s="4">
        <v>-4.5999999999999943</v>
      </c>
      <c r="I4" s="4">
        <v>9.9999999999994316E-2</v>
      </c>
      <c r="J4" s="4">
        <v>0.40000000000000568</v>
      </c>
      <c r="K4" s="4">
        <v>0.40000000000000568</v>
      </c>
      <c r="L4" s="4">
        <v>1.0999999999999943</v>
      </c>
      <c r="M4" s="4">
        <v>0.79999999999999716</v>
      </c>
      <c r="N4" s="4">
        <v>-0.40000000000000568</v>
      </c>
      <c r="O4" s="4">
        <v>0.29999999999999716</v>
      </c>
      <c r="P4" s="4">
        <v>1.4000000000000057</v>
      </c>
      <c r="Q4" s="4">
        <v>3.5</v>
      </c>
      <c r="R4" s="4">
        <v>4.5</v>
      </c>
      <c r="S4" s="4">
        <v>3.2000000000000028</v>
      </c>
      <c r="T4" s="4">
        <v>-0.40000000000000568</v>
      </c>
      <c r="U4" s="4">
        <v>5.2999999999999972</v>
      </c>
      <c r="V4" s="4">
        <v>4.0999999999999943</v>
      </c>
      <c r="W4" s="4">
        <v>-3.2999999999999972</v>
      </c>
      <c r="X4" s="4">
        <v>2.4000000000000057</v>
      </c>
      <c r="Y4" s="4">
        <v>1.7000000000000028</v>
      </c>
      <c r="Z4" s="4">
        <v>0.40000000000000568</v>
      </c>
      <c r="AA4" s="4">
        <v>7.2999999999999972</v>
      </c>
      <c r="AB4" s="4">
        <v>10.799999999999997</v>
      </c>
      <c r="AC4" s="4">
        <v>11.5</v>
      </c>
      <c r="AD4" s="4">
        <v>-4.2999999999999972</v>
      </c>
      <c r="AE4" s="4">
        <v>-9.9999999999994316E-2</v>
      </c>
      <c r="AF4" s="4">
        <v>1.5999999999999943</v>
      </c>
      <c r="AG4" s="4">
        <v>-3.2000000000000028</v>
      </c>
      <c r="AH4" s="4">
        <v>0.70000000000000284</v>
      </c>
      <c r="AI4" s="4">
        <v>-0.70000000000000284</v>
      </c>
      <c r="AJ4" s="4">
        <v>-1.7999999999999972</v>
      </c>
      <c r="AK4" s="4">
        <v>-4.2000000000000028</v>
      </c>
      <c r="AL4" s="4">
        <v>-3.7000000000000028</v>
      </c>
      <c r="AM4" s="4">
        <v>6.4</v>
      </c>
      <c r="AN4" s="4">
        <v>7.7</v>
      </c>
      <c r="AO4" s="4">
        <v>13.1</v>
      </c>
      <c r="AP4" s="4">
        <v>19.7</v>
      </c>
      <c r="AQ4" s="4">
        <v>-2</v>
      </c>
      <c r="AR4" s="4">
        <v>-4</v>
      </c>
      <c r="AS4" s="4">
        <v>1.8</v>
      </c>
      <c r="AT4" s="4">
        <v>8.3000000000000007</v>
      </c>
      <c r="AU4" s="4">
        <v>0.8</v>
      </c>
      <c r="AV4" s="4">
        <v>4.4000000000000004</v>
      </c>
      <c r="AW4" s="4">
        <v>13.5</v>
      </c>
      <c r="AX4" s="4">
        <v>8.8000000000000007</v>
      </c>
      <c r="AY4" s="4">
        <v>2.2999999999999998</v>
      </c>
      <c r="AZ4" s="4">
        <v>4.3</v>
      </c>
      <c r="BA4" s="4">
        <v>2.1</v>
      </c>
      <c r="BB4" s="4">
        <v>-9.8000000000000007</v>
      </c>
      <c r="BC4" s="4">
        <v>-3.4000000000000057</v>
      </c>
      <c r="BD4" s="4">
        <v>-0.2</v>
      </c>
      <c r="BE4" s="4">
        <v>4.7</v>
      </c>
      <c r="BF4" s="4">
        <v>4.8</v>
      </c>
      <c r="BG4" s="4">
        <v>2.8</v>
      </c>
      <c r="BH4" s="4">
        <v>8.9</v>
      </c>
      <c r="BI4" s="4">
        <v>2.9</v>
      </c>
      <c r="BJ4" s="4">
        <v>2.7000000000000028</v>
      </c>
      <c r="BK4" s="4">
        <v>2.5999999999999943</v>
      </c>
      <c r="BL4" s="4">
        <v>-4.7999999999999972</v>
      </c>
      <c r="BM4" s="4">
        <v>-1.9000000000000057</v>
      </c>
      <c r="BN4" s="4">
        <v>-0.90000000000000568</v>
      </c>
      <c r="BO4" s="4">
        <v>1.5999999999999943</v>
      </c>
      <c r="BP4" s="4">
        <v>0.90000000000000568</v>
      </c>
      <c r="BQ4" s="4">
        <v>0.20000000000000284</v>
      </c>
      <c r="BR4" s="4">
        <v>2</v>
      </c>
      <c r="BS4" s="4">
        <v>2.7000000000000028</v>
      </c>
      <c r="BT4" s="4">
        <v>5.2999999999999972</v>
      </c>
      <c r="BU4" s="4">
        <v>3.4000000000000057</v>
      </c>
      <c r="BV4" s="4">
        <v>-2.5999999999999943</v>
      </c>
      <c r="BW4" s="4">
        <v>1.0999999999999943</v>
      </c>
      <c r="BX4" s="4">
        <v>1.9000000000000057</v>
      </c>
      <c r="BY4" s="4">
        <v>-1.4000000000000057</v>
      </c>
      <c r="BZ4" s="4">
        <v>3.4000000000000057</v>
      </c>
      <c r="CA4" s="4">
        <v>0.59999999999999432</v>
      </c>
      <c r="CB4" s="4">
        <v>-3.5</v>
      </c>
      <c r="CC4" s="4">
        <v>-2</v>
      </c>
      <c r="CD4" s="4">
        <v>-10.900000000000006</v>
      </c>
      <c r="CE4" s="4">
        <v>-7.4000000000000057</v>
      </c>
      <c r="CF4" s="4">
        <v>-9.9999999999994316E-2</v>
      </c>
      <c r="CG4" s="4">
        <v>-3.7999999999999972</v>
      </c>
      <c r="CH4" s="4">
        <v>5.2000000000000028</v>
      </c>
      <c r="CI4" s="4">
        <v>-1.2000000000000028</v>
      </c>
      <c r="CJ4" s="4">
        <v>-4.5</v>
      </c>
      <c r="CK4" s="4">
        <v>-5.4000000000000057</v>
      </c>
      <c r="CL4" s="4">
        <v>-4.5</v>
      </c>
      <c r="CM4" s="4">
        <v>-5.2000000000000028</v>
      </c>
      <c r="CN4" s="4">
        <v>0</v>
      </c>
      <c r="CO4" s="4">
        <v>10.099999999999994</v>
      </c>
      <c r="CP4" s="4">
        <v>10.099999999999994</v>
      </c>
      <c r="CQ4" s="4">
        <v>15.5</v>
      </c>
      <c r="CR4" s="4">
        <v>5.2999999999999972</v>
      </c>
      <c r="CS4" s="4">
        <v>3.4000000000000057</v>
      </c>
      <c r="CT4" s="4">
        <v>12.400000000000006</v>
      </c>
      <c r="CU4" s="4">
        <v>21.900000000000006</v>
      </c>
      <c r="CV4" s="4">
        <v>2.2999999999999972</v>
      </c>
      <c r="CW4" s="4">
        <v>3.7999999999999972</v>
      </c>
      <c r="CX4" s="4">
        <v>2.4000000000000057</v>
      </c>
      <c r="CY4" s="4">
        <v>10.900000000000006</v>
      </c>
      <c r="CZ4" s="4">
        <v>3</v>
      </c>
      <c r="DA4" s="4">
        <v>-2.2000000000000028</v>
      </c>
      <c r="DB4" s="4">
        <v>-11.599999999999994</v>
      </c>
      <c r="DC4" s="4">
        <v>-4.4000000000000057</v>
      </c>
      <c r="DD4" s="4">
        <v>7.2000000000000028</v>
      </c>
      <c r="DE4" s="4">
        <v>3.7999999999999972</v>
      </c>
      <c r="DF4" s="4">
        <v>6.4000000000000057</v>
      </c>
      <c r="DG4" s="4">
        <v>19.599999999999994</v>
      </c>
      <c r="DH4" s="4">
        <v>1</v>
      </c>
      <c r="DI4" s="4">
        <v>0.90000000000000568</v>
      </c>
      <c r="DJ4" s="4">
        <v>7.0999999999999943</v>
      </c>
      <c r="DK4" s="4">
        <v>-1.5</v>
      </c>
      <c r="DL4" s="4">
        <v>9.9999999999994316E-2</v>
      </c>
      <c r="DM4" s="4">
        <v>-1.7999999999999972</v>
      </c>
      <c r="DN4" s="4">
        <v>5.5999999999999943</v>
      </c>
      <c r="DO4" s="4">
        <v>3.5</v>
      </c>
      <c r="DP4" s="4">
        <v>4.0999999999999943</v>
      </c>
      <c r="DQ4" s="4">
        <v>8</v>
      </c>
      <c r="DR4" s="4">
        <v>3.5</v>
      </c>
      <c r="DS4" s="4">
        <v>7.2999999999999972</v>
      </c>
      <c r="DT4" s="4">
        <v>1.5</v>
      </c>
      <c r="DU4" s="4">
        <v>-3.2000000000000028</v>
      </c>
      <c r="DV4" s="4">
        <v>-4.2999999999999972</v>
      </c>
      <c r="DW4" s="4">
        <v>-9.9999999999994316E-2</v>
      </c>
      <c r="DX4" s="4">
        <v>1.2000000000000028</v>
      </c>
      <c r="DY4" s="4">
        <v>3</v>
      </c>
      <c r="DZ4" s="4">
        <v>5.4000000000000057</v>
      </c>
      <c r="EA4" s="4">
        <v>4.2000000000000028</v>
      </c>
      <c r="EB4" s="4">
        <v>-1.5999999999999943</v>
      </c>
      <c r="EC4" s="4">
        <v>-2.2000000000000028</v>
      </c>
      <c r="ED4" s="4">
        <v>0.29999999999999716</v>
      </c>
      <c r="EE4" s="4">
        <v>-0.40000000000000568</v>
      </c>
      <c r="EF4" s="4">
        <v>-2.2999999999999972</v>
      </c>
      <c r="EG4" s="4">
        <v>-0.29999999999999716</v>
      </c>
      <c r="EH4" s="4">
        <v>1.9000000000000057</v>
      </c>
      <c r="EI4" s="4">
        <v>1.0999999999999943</v>
      </c>
      <c r="EJ4" s="4">
        <v>0.59999999999999432</v>
      </c>
      <c r="EK4" s="4">
        <v>0.40000000000000568</v>
      </c>
      <c r="EL4" s="4">
        <v>-1.4000000000000057</v>
      </c>
      <c r="EM4" s="4">
        <v>3.4000000000000057</v>
      </c>
      <c r="EN4" s="4">
        <v>1.2000000000000028</v>
      </c>
      <c r="EO4" s="4">
        <v>1.0999999999999943</v>
      </c>
      <c r="EP4" s="4">
        <v>1.5999999999999943</v>
      </c>
      <c r="EQ4" s="4">
        <v>0.29999999999999716</v>
      </c>
      <c r="ER4" s="4">
        <v>-0.40000000000000568</v>
      </c>
      <c r="ES4" s="4">
        <v>-4</v>
      </c>
      <c r="ET4" s="4">
        <v>-0.70000000000000284</v>
      </c>
      <c r="EU4" s="4">
        <v>-1.0999999999999943</v>
      </c>
      <c r="EV4" s="4">
        <v>4.2999999999999972</v>
      </c>
      <c r="EW4" s="4">
        <v>1.2000000000000028</v>
      </c>
      <c r="EX4" s="4">
        <v>0.20000000000000284</v>
      </c>
      <c r="EY4" s="4">
        <v>1</v>
      </c>
      <c r="EZ4" s="4">
        <v>-2.2999999999999998</v>
      </c>
      <c r="FA4" s="4">
        <v>-0.1</v>
      </c>
      <c r="FB4" s="152"/>
    </row>
    <row r="5" spans="1:159" ht="42" customHeight="1" x14ac:dyDescent="0.3">
      <c r="A5" s="149" t="str">
        <f>IF('0'!A1=1,"добування кам'яного вугілля","manufacturing of coal")</f>
        <v>добування кам'яного вугілля</v>
      </c>
      <c r="B5" s="4">
        <v>0.59999999999999432</v>
      </c>
      <c r="C5" s="4">
        <v>-3</v>
      </c>
      <c r="D5" s="4">
        <v>-0.90000000000000568</v>
      </c>
      <c r="E5" s="4">
        <v>-0.20000000000000284</v>
      </c>
      <c r="F5" s="4">
        <v>3.2999999999999972</v>
      </c>
      <c r="G5" s="4">
        <v>-1.9000000000000057</v>
      </c>
      <c r="H5" s="4">
        <v>-1.2000000000000028</v>
      </c>
      <c r="I5" s="4">
        <v>-1.4000000000000057</v>
      </c>
      <c r="J5" s="4">
        <v>-0.90000000000000568</v>
      </c>
      <c r="K5" s="4">
        <v>0.5</v>
      </c>
      <c r="L5" s="4">
        <v>2</v>
      </c>
      <c r="M5" s="4">
        <v>1.0999999999999943</v>
      </c>
      <c r="N5" s="4">
        <v>-2.2999999999999972</v>
      </c>
      <c r="O5" s="4">
        <v>-0.29999999999999716</v>
      </c>
      <c r="P5" s="4">
        <v>-4.7000000000000028</v>
      </c>
      <c r="Q5" s="4">
        <v>0.79999999999999716</v>
      </c>
      <c r="R5" s="4">
        <v>0.40000000000000568</v>
      </c>
      <c r="S5" s="4">
        <v>10.900000000000006</v>
      </c>
      <c r="T5" s="4">
        <v>0.90000000000000568</v>
      </c>
      <c r="U5" s="4">
        <v>5.5999999999999943</v>
      </c>
      <c r="V5" s="4">
        <v>12.700000000000003</v>
      </c>
      <c r="W5" s="4">
        <v>3.5</v>
      </c>
      <c r="X5" s="4">
        <v>6.5999999999999943</v>
      </c>
      <c r="Y5" s="4">
        <v>-1.2999999999999972</v>
      </c>
      <c r="Z5" s="4">
        <v>1.0999999999999943</v>
      </c>
      <c r="AA5" s="4">
        <v>-0.20000000000000284</v>
      </c>
      <c r="AB5" s="4">
        <v>1.0999999999999943</v>
      </c>
      <c r="AC5" s="4">
        <v>-0.29999999999999716</v>
      </c>
      <c r="AD5" s="4">
        <v>0.40000000000000568</v>
      </c>
      <c r="AE5" s="4">
        <v>-9.9999999999994316E-2</v>
      </c>
      <c r="AF5" s="4">
        <v>9.9999999999994316E-2</v>
      </c>
      <c r="AG5" s="4">
        <v>9.9999999999994316E-2</v>
      </c>
      <c r="AH5" s="4">
        <v>5.5</v>
      </c>
      <c r="AI5" s="4">
        <v>-5.4000000000000057</v>
      </c>
      <c r="AJ5" s="4">
        <v>-0.20000000000000284</v>
      </c>
      <c r="AK5" s="4">
        <v>-2.5999999999999943</v>
      </c>
      <c r="AL5" s="4">
        <v>5.4000000000000057</v>
      </c>
      <c r="AM5" s="4">
        <v>17.2</v>
      </c>
      <c r="AN5" s="4">
        <v>0.4</v>
      </c>
      <c r="AO5" s="4">
        <v>0.2</v>
      </c>
      <c r="AP5" s="4">
        <v>-0.1</v>
      </c>
      <c r="AQ5" s="4">
        <v>-8.1</v>
      </c>
      <c r="AR5" s="4">
        <v>-0.9</v>
      </c>
      <c r="AS5" s="4">
        <v>-1.7</v>
      </c>
      <c r="AT5" s="4">
        <v>0.2</v>
      </c>
      <c r="AU5" s="4">
        <v>6.4</v>
      </c>
      <c r="AV5" s="4">
        <v>0</v>
      </c>
      <c r="AW5" s="4">
        <v>18.600000000000001</v>
      </c>
      <c r="AX5" s="4">
        <v>7.7</v>
      </c>
      <c r="AY5" s="4">
        <v>-1.2</v>
      </c>
      <c r="AZ5" s="4">
        <v>0</v>
      </c>
      <c r="BA5" s="4">
        <v>12.6</v>
      </c>
      <c r="BB5" s="4">
        <v>1.1000000000000001</v>
      </c>
      <c r="BC5" s="4">
        <v>0.40000000000000568</v>
      </c>
      <c r="BD5" s="4">
        <v>0.5</v>
      </c>
      <c r="BE5" s="4">
        <v>6</v>
      </c>
      <c r="BF5" s="4">
        <v>4.3</v>
      </c>
      <c r="BG5" s="4">
        <v>0.6</v>
      </c>
      <c r="BH5" s="4">
        <v>8.6999999999999993</v>
      </c>
      <c r="BI5" s="4">
        <v>0.1</v>
      </c>
      <c r="BJ5" s="4">
        <v>-9.9999999999994316E-2</v>
      </c>
      <c r="BK5" s="4">
        <v>0.20000000000000284</v>
      </c>
      <c r="BL5" s="4">
        <v>0</v>
      </c>
      <c r="BM5" s="4">
        <v>-1.2000000000000028</v>
      </c>
      <c r="BN5" s="4">
        <v>4.2999999999999972</v>
      </c>
      <c r="BO5" s="4">
        <v>0</v>
      </c>
      <c r="BP5" s="4">
        <v>-0.29999999999999716</v>
      </c>
      <c r="BQ5" s="4">
        <v>2.5999999999999943</v>
      </c>
      <c r="BR5" s="4">
        <v>0.20000000000000284</v>
      </c>
      <c r="BS5" s="4">
        <v>-0.20000000000000284</v>
      </c>
      <c r="BT5" s="4">
        <v>-9.9999999999994316E-2</v>
      </c>
      <c r="BU5" s="4">
        <v>9.9999999999994316E-2</v>
      </c>
      <c r="BV5" s="4">
        <v>5.5999999999999943</v>
      </c>
      <c r="BW5" s="4">
        <v>9.9999999999994316E-2</v>
      </c>
      <c r="BX5" s="4">
        <v>-0.20000000000000284</v>
      </c>
      <c r="BY5" s="4">
        <v>-9.9999999999994316E-2</v>
      </c>
      <c r="BZ5" s="4">
        <v>0</v>
      </c>
      <c r="CA5" s="4">
        <v>-0.20000000000000284</v>
      </c>
      <c r="CB5" s="4">
        <v>-11.299999999999997</v>
      </c>
      <c r="CC5" s="4">
        <v>5.4000000000000057</v>
      </c>
      <c r="CD5" s="4">
        <v>-1.9000000000000057</v>
      </c>
      <c r="CE5" s="4">
        <v>-9.2000000000000028</v>
      </c>
      <c r="CF5" s="4">
        <v>-10.599999999999994</v>
      </c>
      <c r="CG5" s="4">
        <v>-2.2999999999999972</v>
      </c>
      <c r="CH5" s="4">
        <v>-5.2000000000000028</v>
      </c>
      <c r="CI5" s="4">
        <v>-3.7000000000000028</v>
      </c>
      <c r="CJ5" s="4">
        <v>-0.90000000000000568</v>
      </c>
      <c r="CK5" s="4">
        <v>0</v>
      </c>
      <c r="CL5" s="4">
        <v>1.7000000000000028</v>
      </c>
      <c r="CM5" s="4">
        <v>-2.5</v>
      </c>
      <c r="CN5" s="4">
        <v>-0.90000000000000568</v>
      </c>
      <c r="CO5" s="4">
        <v>-0.29999999999999716</v>
      </c>
      <c r="CP5" s="4">
        <v>-0.59999999999999432</v>
      </c>
      <c r="CQ5" s="4">
        <v>5.4000000000000057</v>
      </c>
      <c r="CR5" s="4">
        <v>1.2000000000000028</v>
      </c>
      <c r="CS5" s="4">
        <v>-1.2000000000000028</v>
      </c>
      <c r="CT5" s="4">
        <v>3.2999999999999972</v>
      </c>
      <c r="CU5" s="4">
        <v>6.2999999999999972</v>
      </c>
      <c r="CV5" s="4">
        <v>1.7999999999999972</v>
      </c>
      <c r="CW5" s="4">
        <v>-0.29999999999999716</v>
      </c>
      <c r="CX5" s="4">
        <v>-1.9000000000000057</v>
      </c>
      <c r="CY5" s="4">
        <v>-0.59999999999999432</v>
      </c>
      <c r="CZ5" s="4">
        <v>11.5</v>
      </c>
      <c r="DA5" s="4">
        <v>2.2999999999999972</v>
      </c>
      <c r="DB5" s="4">
        <v>4</v>
      </c>
      <c r="DC5" s="4">
        <v>10.099999999999994</v>
      </c>
      <c r="DD5" s="4">
        <v>9.2999999999999972</v>
      </c>
      <c r="DE5" s="4">
        <v>61.599999999999994</v>
      </c>
      <c r="DF5" s="4">
        <v>0</v>
      </c>
      <c r="DG5" s="4">
        <v>0</v>
      </c>
      <c r="DH5" s="4">
        <v>0.40000000000000568</v>
      </c>
      <c r="DI5" s="4">
        <v>6.5</v>
      </c>
      <c r="DJ5" s="4">
        <v>23.200000000000003</v>
      </c>
      <c r="DK5" s="4">
        <v>-1.4000000000000057</v>
      </c>
      <c r="DL5" s="4">
        <v>2.2999999999999972</v>
      </c>
      <c r="DM5" s="4">
        <v>-16.799999999999997</v>
      </c>
      <c r="DN5" s="4">
        <v>3.2999999999999972</v>
      </c>
      <c r="DO5" s="4">
        <v>1.9000000000000057</v>
      </c>
      <c r="DP5" s="4">
        <v>5.2000000000000028</v>
      </c>
      <c r="DQ5" s="4">
        <v>47.5</v>
      </c>
      <c r="DR5" s="4">
        <v>9.9999999999994316E-2</v>
      </c>
      <c r="DS5" s="4">
        <v>0</v>
      </c>
      <c r="DT5" s="4">
        <v>3.5999999999999943</v>
      </c>
      <c r="DU5" s="4">
        <v>0.59999999999999432</v>
      </c>
      <c r="DV5" s="4">
        <v>9.9999999999994316E-2</v>
      </c>
      <c r="DW5" s="4">
        <v>1.2000000000000028</v>
      </c>
      <c r="DX5" s="4">
        <v>-0.29999999999999716</v>
      </c>
      <c r="DY5" s="4">
        <v>1</v>
      </c>
      <c r="DZ5" s="4">
        <v>1.2000000000000028</v>
      </c>
      <c r="EA5" s="4">
        <v>4.9000000000000057</v>
      </c>
      <c r="EB5" s="4">
        <v>-4.5999999999999943</v>
      </c>
      <c r="EC5" s="4">
        <v>0.29999999999999716</v>
      </c>
      <c r="ED5" s="4">
        <v>0.29999999999999716</v>
      </c>
      <c r="EE5" s="4">
        <v>0.20000000000000284</v>
      </c>
      <c r="EF5" s="4">
        <v>9.9999999999994316E-2</v>
      </c>
      <c r="EG5" s="4">
        <v>-1.9000000000000057</v>
      </c>
      <c r="EH5" s="4">
        <v>-0.20000000000000284</v>
      </c>
      <c r="EI5" s="4">
        <v>0.29999999999999716</v>
      </c>
      <c r="EJ5" s="4">
        <v>-0.70000000000000284</v>
      </c>
      <c r="EK5" s="4">
        <v>3</v>
      </c>
      <c r="EL5" s="4">
        <v>-0.29999999999999716</v>
      </c>
      <c r="EM5" s="4">
        <v>0.59999999999999432</v>
      </c>
      <c r="EN5" s="4">
        <v>-0.20000000000000284</v>
      </c>
      <c r="EO5" s="4">
        <v>0</v>
      </c>
      <c r="EP5" s="4">
        <v>-0.20000000000000284</v>
      </c>
      <c r="EQ5" s="4">
        <v>-0.29999999999999716</v>
      </c>
      <c r="ER5" s="4">
        <v>0</v>
      </c>
      <c r="ES5" s="4">
        <v>-0.40000000000000568</v>
      </c>
      <c r="ET5" s="4">
        <v>0.59999999999999432</v>
      </c>
      <c r="EU5" s="4">
        <v>9.9999999999994316E-2</v>
      </c>
      <c r="EV5" s="4">
        <v>-9.9999999999994316E-2</v>
      </c>
      <c r="EW5" s="4">
        <v>-0.5</v>
      </c>
      <c r="EX5" s="4">
        <v>-9.9999999999994316E-2</v>
      </c>
      <c r="EY5" s="4">
        <v>0.9</v>
      </c>
      <c r="EZ5" s="4">
        <v>0</v>
      </c>
      <c r="FA5" s="4">
        <v>0.3</v>
      </c>
      <c r="FB5" s="152"/>
    </row>
    <row r="6" spans="1:159" ht="42" customHeight="1" x14ac:dyDescent="0.3">
      <c r="A6" s="149" t="str">
        <f>IF('0'!A1=1,"добування сирої нафти та природного газу","extraction of crude petroleum and natural gas")</f>
        <v>добування сирої нафти та природного газу</v>
      </c>
      <c r="B6" s="4">
        <v>5.5999999999999943</v>
      </c>
      <c r="C6" s="4">
        <v>2.5</v>
      </c>
      <c r="D6" s="4">
        <v>0</v>
      </c>
      <c r="E6" s="4">
        <v>-4.0999999999999943</v>
      </c>
      <c r="F6" s="4">
        <v>1.4000000000000057</v>
      </c>
      <c r="G6" s="4">
        <v>9.9999999999994316E-2</v>
      </c>
      <c r="H6" s="4">
        <v>0</v>
      </c>
      <c r="I6" s="4">
        <v>1.2000000000000028</v>
      </c>
      <c r="J6" s="4">
        <v>-0.70000000000000284</v>
      </c>
      <c r="K6" s="4">
        <v>0</v>
      </c>
      <c r="L6" s="4">
        <v>0.90000000000000568</v>
      </c>
      <c r="M6" s="4">
        <v>0</v>
      </c>
      <c r="N6" s="4">
        <v>-2.2000000000000028</v>
      </c>
      <c r="O6" s="4">
        <v>-0.20000000000000284</v>
      </c>
      <c r="P6" s="4">
        <v>2.0999999999999943</v>
      </c>
      <c r="Q6" s="4">
        <v>2.7999999999999972</v>
      </c>
      <c r="R6" s="4">
        <v>1.7999999999999972</v>
      </c>
      <c r="S6" s="4">
        <v>0.59999999999999432</v>
      </c>
      <c r="T6" s="4">
        <v>17.900000000000006</v>
      </c>
      <c r="U6" s="4">
        <v>0</v>
      </c>
      <c r="V6" s="4">
        <v>0.5</v>
      </c>
      <c r="W6" s="4">
        <v>-7.0999999999999943</v>
      </c>
      <c r="X6" s="4">
        <v>0.5</v>
      </c>
      <c r="Y6" s="4">
        <v>-0.20000000000000284</v>
      </c>
      <c r="Z6" s="4">
        <v>-0.20000000000000284</v>
      </c>
      <c r="AA6" s="4">
        <v>-1</v>
      </c>
      <c r="AB6" s="4">
        <v>31.199999999999989</v>
      </c>
      <c r="AC6" s="4">
        <v>86.199999999999989</v>
      </c>
      <c r="AD6" s="4">
        <v>1.2999999999999972</v>
      </c>
      <c r="AE6" s="4">
        <v>-1.2000000000000028</v>
      </c>
      <c r="AF6" s="4">
        <v>-0.40000000000000568</v>
      </c>
      <c r="AG6" s="4">
        <v>-5.5</v>
      </c>
      <c r="AH6" s="4">
        <v>-1.2000000000000028</v>
      </c>
      <c r="AI6" s="4">
        <v>0.90000000000000568</v>
      </c>
      <c r="AJ6" s="4">
        <v>0.20000000000000284</v>
      </c>
      <c r="AK6" s="4">
        <v>-3</v>
      </c>
      <c r="AL6" s="4">
        <v>-14.200000000000003</v>
      </c>
      <c r="AM6" s="4">
        <v>3.6</v>
      </c>
      <c r="AN6" s="4">
        <v>12.8</v>
      </c>
      <c r="AO6" s="4">
        <v>-3.3</v>
      </c>
      <c r="AP6" s="4">
        <v>68.8</v>
      </c>
      <c r="AQ6" s="4">
        <v>1.1000000000000001</v>
      </c>
      <c r="AR6" s="4">
        <v>-0.4</v>
      </c>
      <c r="AS6" s="4">
        <v>-4.7</v>
      </c>
      <c r="AT6" s="4">
        <v>7.3</v>
      </c>
      <c r="AU6" s="4">
        <v>5.2</v>
      </c>
      <c r="AV6" s="4">
        <v>-2.1</v>
      </c>
      <c r="AW6" s="4">
        <v>1.6</v>
      </c>
      <c r="AX6" s="4">
        <v>8.8000000000000007</v>
      </c>
      <c r="AY6" s="4">
        <v>0.1</v>
      </c>
      <c r="AZ6" s="4">
        <v>-1.7</v>
      </c>
      <c r="BA6" s="4">
        <v>-0.3</v>
      </c>
      <c r="BB6" s="4">
        <v>-2.6</v>
      </c>
      <c r="BC6" s="4">
        <v>-1.7000000000000028</v>
      </c>
      <c r="BD6" s="4">
        <v>0.5</v>
      </c>
      <c r="BE6" s="4">
        <v>2.2000000000000002</v>
      </c>
      <c r="BF6" s="4">
        <v>3.2</v>
      </c>
      <c r="BG6" s="4">
        <v>0.8</v>
      </c>
      <c r="BH6" s="4">
        <v>3.4</v>
      </c>
      <c r="BI6" s="4">
        <v>2.8</v>
      </c>
      <c r="BJ6" s="4">
        <v>4.0999999999999943</v>
      </c>
      <c r="BK6" s="4">
        <v>-2.5999999999999943</v>
      </c>
      <c r="BL6" s="4">
        <v>-1.0999999999999943</v>
      </c>
      <c r="BM6" s="4">
        <v>-0.70000000000000284</v>
      </c>
      <c r="BN6" s="4">
        <v>3.5</v>
      </c>
      <c r="BO6" s="4">
        <v>0.59999999999999432</v>
      </c>
      <c r="BP6" s="4">
        <v>0.5</v>
      </c>
      <c r="BQ6" s="4">
        <v>0.59999999999999432</v>
      </c>
      <c r="BR6" s="4">
        <v>3.0999999999999943</v>
      </c>
      <c r="BS6" s="4">
        <v>1.7000000000000028</v>
      </c>
      <c r="BT6" s="4">
        <v>13.799999999999997</v>
      </c>
      <c r="BU6" s="4">
        <v>-0.20000000000000284</v>
      </c>
      <c r="BV6" s="4">
        <v>-2.0999999999999943</v>
      </c>
      <c r="BW6" s="4">
        <v>9.9999999999994316E-2</v>
      </c>
      <c r="BX6" s="4">
        <v>-1.9000000000000057</v>
      </c>
      <c r="BY6" s="4">
        <v>-1.5999999999999943</v>
      </c>
      <c r="BZ6" s="4">
        <v>-1</v>
      </c>
      <c r="CA6" s="4">
        <v>0.20000000000000284</v>
      </c>
      <c r="CB6" s="4">
        <v>-12.200000000000003</v>
      </c>
      <c r="CC6" s="4">
        <v>-11.700000000000003</v>
      </c>
      <c r="CD6" s="4">
        <v>-4.2999999999999972</v>
      </c>
      <c r="CE6" s="4">
        <v>-5.4000000000000057</v>
      </c>
      <c r="CF6" s="4">
        <v>7.5999999999999943</v>
      </c>
      <c r="CG6" s="4">
        <v>-4.5999999999999943</v>
      </c>
      <c r="CH6" s="4">
        <v>15</v>
      </c>
      <c r="CI6" s="4">
        <v>-6</v>
      </c>
      <c r="CJ6" s="4">
        <v>-12.200000000000003</v>
      </c>
      <c r="CK6" s="4">
        <v>-23.200000000000003</v>
      </c>
      <c r="CL6" s="4">
        <v>-11</v>
      </c>
      <c r="CM6" s="4">
        <v>-19.099999999999994</v>
      </c>
      <c r="CN6" s="4">
        <v>-5.4000000000000057</v>
      </c>
      <c r="CO6" s="4">
        <v>28.900000000000006</v>
      </c>
      <c r="CP6" s="4">
        <v>25.599999999999994</v>
      </c>
      <c r="CQ6" s="4">
        <v>33.300000000000011</v>
      </c>
      <c r="CR6" s="4">
        <v>18.400000000000006</v>
      </c>
      <c r="CS6" s="4">
        <v>1.5999999999999943</v>
      </c>
      <c r="CT6" s="4">
        <v>11.400000000000006</v>
      </c>
      <c r="CU6" s="4">
        <v>8.9000000000000057</v>
      </c>
      <c r="CV6" s="4">
        <v>-2</v>
      </c>
      <c r="CW6" s="4">
        <v>-1.9000000000000057</v>
      </c>
      <c r="CX6" s="4">
        <v>3.7999999999999972</v>
      </c>
      <c r="CY6" s="4">
        <v>13.5</v>
      </c>
      <c r="CZ6" s="4">
        <v>-2.9000000000000057</v>
      </c>
      <c r="DA6" s="4">
        <v>2.2000000000000028</v>
      </c>
      <c r="DB6" s="4">
        <v>5.5999999999999943</v>
      </c>
      <c r="DC6" s="4">
        <v>9.2000000000000028</v>
      </c>
      <c r="DD6" s="4">
        <v>9.0999999999999943</v>
      </c>
      <c r="DE6" s="4">
        <v>4.5999999999999943</v>
      </c>
      <c r="DF6" s="4">
        <v>-9.9999999999994316E-2</v>
      </c>
      <c r="DG6" s="4">
        <v>40.599999999999994</v>
      </c>
      <c r="DH6" s="4">
        <v>-5.5</v>
      </c>
      <c r="DI6" s="4">
        <v>-5.5999999999999943</v>
      </c>
      <c r="DJ6" s="4">
        <v>3.9000000000000057</v>
      </c>
      <c r="DK6" s="4">
        <v>3</v>
      </c>
      <c r="DL6" s="4">
        <v>9.9999999999994316E-2</v>
      </c>
      <c r="DM6" s="4">
        <v>4.2999999999999972</v>
      </c>
      <c r="DN6" s="4">
        <v>15.599999999999994</v>
      </c>
      <c r="DO6" s="4">
        <v>11.400000000000006</v>
      </c>
      <c r="DP6" s="4">
        <v>6</v>
      </c>
      <c r="DQ6" s="4">
        <v>-10.400000000000006</v>
      </c>
      <c r="DR6" s="4">
        <v>3.5</v>
      </c>
      <c r="DS6" s="4">
        <v>16</v>
      </c>
      <c r="DT6" s="4">
        <v>-3.9000000000000057</v>
      </c>
      <c r="DU6" s="4">
        <v>-7.5999999999999943</v>
      </c>
      <c r="DV6" s="4">
        <v>-8.4000000000000057</v>
      </c>
      <c r="DW6" s="4">
        <v>0.5</v>
      </c>
      <c r="DX6" s="4">
        <v>2.7000000000000028</v>
      </c>
      <c r="DY6" s="4">
        <v>7.5999999999999943</v>
      </c>
      <c r="DZ6" s="4">
        <v>12.200000000000003</v>
      </c>
      <c r="EA6" s="4">
        <v>5.7000000000000028</v>
      </c>
      <c r="EB6" s="4">
        <v>-1</v>
      </c>
      <c r="EC6" s="4">
        <v>-8.7999999999999972</v>
      </c>
      <c r="ED6" s="4">
        <v>0.5</v>
      </c>
      <c r="EE6" s="4">
        <v>-0.29999999999999716</v>
      </c>
      <c r="EF6" s="4">
        <v>-2.7000000000000028</v>
      </c>
      <c r="EG6" s="4">
        <v>-0.40000000000000568</v>
      </c>
      <c r="EH6" s="4">
        <v>2.4000000000000057</v>
      </c>
      <c r="EI6" s="4">
        <v>-9.9999999999994316E-2</v>
      </c>
      <c r="EJ6" s="4">
        <v>2.2000000000000028</v>
      </c>
      <c r="EK6" s="4">
        <v>0.5</v>
      </c>
      <c r="EL6" s="4">
        <v>-0.5</v>
      </c>
      <c r="EM6" s="4">
        <v>4</v>
      </c>
      <c r="EN6" s="4">
        <v>2</v>
      </c>
      <c r="EO6" s="4">
        <v>1.0999999999999943</v>
      </c>
      <c r="EP6" s="4">
        <v>2.0999999999999943</v>
      </c>
      <c r="EQ6" s="4">
        <v>0.29999999999999716</v>
      </c>
      <c r="ER6" s="4">
        <v>-1.2999999999999972</v>
      </c>
      <c r="ES6" s="4">
        <v>-5.5</v>
      </c>
      <c r="ET6" s="4">
        <v>-0.70000000000000284</v>
      </c>
      <c r="EU6" s="4">
        <v>-1.9000000000000057</v>
      </c>
      <c r="EV6" s="4">
        <v>8.2999999999999972</v>
      </c>
      <c r="EW6" s="4">
        <v>2.2000000000000028</v>
      </c>
      <c r="EX6" s="4">
        <v>-1.4000000000000057</v>
      </c>
      <c r="EY6" s="4">
        <v>0.8</v>
      </c>
      <c r="EZ6" s="4">
        <v>-2.9</v>
      </c>
      <c r="FA6" s="4">
        <v>-0.2</v>
      </c>
      <c r="FB6" s="152"/>
    </row>
    <row r="7" spans="1:159" ht="42" customHeight="1" x14ac:dyDescent="0.3">
      <c r="A7" s="149" t="str">
        <f>IF('0'!A1=1,"добування металевих руд","mining of metal ores")</f>
        <v>добування металевих руд</v>
      </c>
      <c r="B7" s="4">
        <v>2.7999999999999972</v>
      </c>
      <c r="C7" s="4">
        <v>0.59999999999999432</v>
      </c>
      <c r="D7" s="4">
        <v>-9.9999999999994316E-2</v>
      </c>
      <c r="E7" s="4">
        <v>19.200000000000003</v>
      </c>
      <c r="F7" s="4">
        <v>-1</v>
      </c>
      <c r="G7" s="4">
        <v>-0.59999999999999432</v>
      </c>
      <c r="H7" s="4">
        <v>-11.5</v>
      </c>
      <c r="I7" s="4">
        <v>1.2999999999999972</v>
      </c>
      <c r="J7" s="4">
        <v>2.4000000000000057</v>
      </c>
      <c r="K7" s="4">
        <v>0.5</v>
      </c>
      <c r="L7" s="4">
        <v>0.5</v>
      </c>
      <c r="M7" s="4">
        <v>1</v>
      </c>
      <c r="N7" s="4">
        <v>2</v>
      </c>
      <c r="O7" s="4">
        <v>1.2999999999999972</v>
      </c>
      <c r="P7" s="4">
        <v>6.2000000000000028</v>
      </c>
      <c r="Q7" s="4">
        <v>5.5</v>
      </c>
      <c r="R7" s="4">
        <v>8.7999999999999972</v>
      </c>
      <c r="S7" s="4">
        <v>-0.5</v>
      </c>
      <c r="T7" s="4">
        <v>-9.2000000000000028</v>
      </c>
      <c r="U7" s="4">
        <v>8.7999999999999972</v>
      </c>
      <c r="V7" s="4">
        <v>-0.40000000000000568</v>
      </c>
      <c r="W7" s="4">
        <v>-8.0999999999999943</v>
      </c>
      <c r="X7" s="4">
        <v>-0.29999999999999716</v>
      </c>
      <c r="Y7" s="4">
        <v>6.0999999999999943</v>
      </c>
      <c r="Z7" s="4">
        <v>-0.40000000000000568</v>
      </c>
      <c r="AA7" s="4">
        <v>15.700000000000003</v>
      </c>
      <c r="AB7" s="4">
        <v>12.700000000000003</v>
      </c>
      <c r="AC7" s="4">
        <v>-7.9000000000000057</v>
      </c>
      <c r="AD7" s="4">
        <v>-13.900000000000006</v>
      </c>
      <c r="AE7" s="4">
        <v>1.2000000000000028</v>
      </c>
      <c r="AF7" s="4">
        <v>4.5999999999999943</v>
      </c>
      <c r="AG7" s="4">
        <v>-3.7999999999999972</v>
      </c>
      <c r="AH7" s="4">
        <v>-1.5999999999999943</v>
      </c>
      <c r="AI7" s="4">
        <v>1.7999999999999972</v>
      </c>
      <c r="AJ7" s="4">
        <v>-5.7000000000000028</v>
      </c>
      <c r="AK7" s="4">
        <v>-8</v>
      </c>
      <c r="AL7" s="4">
        <v>-3</v>
      </c>
      <c r="AM7" s="4">
        <v>4.2</v>
      </c>
      <c r="AN7" s="4">
        <v>8.9</v>
      </c>
      <c r="AO7" s="4">
        <v>27.4</v>
      </c>
      <c r="AP7" s="4">
        <v>7.3</v>
      </c>
      <c r="AQ7" s="4">
        <v>-1.4</v>
      </c>
      <c r="AR7" s="4">
        <v>-7.4</v>
      </c>
      <c r="AS7" s="4">
        <v>6</v>
      </c>
      <c r="AT7" s="4">
        <v>12.8</v>
      </c>
      <c r="AU7" s="4">
        <v>-3.2</v>
      </c>
      <c r="AV7" s="4">
        <v>9.6999999999999993</v>
      </c>
      <c r="AW7" s="4">
        <v>18.899999999999999</v>
      </c>
      <c r="AX7" s="4">
        <v>10.1</v>
      </c>
      <c r="AY7" s="4">
        <v>5.7</v>
      </c>
      <c r="AZ7" s="4">
        <v>10.8</v>
      </c>
      <c r="BA7" s="4">
        <v>-1.8</v>
      </c>
      <c r="BB7" s="4">
        <v>-22</v>
      </c>
      <c r="BC7" s="4">
        <v>-7.4000000000000057</v>
      </c>
      <c r="BD7" s="4">
        <v>-1.3</v>
      </c>
      <c r="BE7" s="4">
        <v>6</v>
      </c>
      <c r="BF7" s="4">
        <v>7.1</v>
      </c>
      <c r="BG7" s="4">
        <v>5.7</v>
      </c>
      <c r="BH7" s="4">
        <v>14.1</v>
      </c>
      <c r="BI7" s="4">
        <v>4.5999999999999996</v>
      </c>
      <c r="BJ7" s="4">
        <v>3.0999999999999943</v>
      </c>
      <c r="BK7" s="4">
        <v>7.5999999999999943</v>
      </c>
      <c r="BL7" s="4">
        <v>-10.700000000000003</v>
      </c>
      <c r="BM7" s="4">
        <v>-3.7000000000000028</v>
      </c>
      <c r="BN7" s="4">
        <v>-7</v>
      </c>
      <c r="BO7" s="4">
        <v>3.0999999999999943</v>
      </c>
      <c r="BP7" s="4">
        <v>1.0999999999999943</v>
      </c>
      <c r="BQ7" s="4">
        <v>-1.0999999999999943</v>
      </c>
      <c r="BR7" s="4">
        <v>1.9000000000000057</v>
      </c>
      <c r="BS7" s="4">
        <v>5.2000000000000028</v>
      </c>
      <c r="BT7" s="4">
        <v>2.0999999999999943</v>
      </c>
      <c r="BU7" s="4">
        <v>8.2000000000000028</v>
      </c>
      <c r="BV7" s="4">
        <v>-7.5</v>
      </c>
      <c r="BW7" s="4">
        <v>2.5</v>
      </c>
      <c r="BX7" s="4">
        <v>6.2000000000000028</v>
      </c>
      <c r="BY7" s="4">
        <v>-2.2999999999999972</v>
      </c>
      <c r="BZ7" s="4">
        <v>9.5999999999999943</v>
      </c>
      <c r="CA7" s="4">
        <v>1.2999999999999972</v>
      </c>
      <c r="CB7" s="4">
        <v>7.2999999999999972</v>
      </c>
      <c r="CC7" s="4">
        <v>3</v>
      </c>
      <c r="CD7" s="4">
        <v>-22.900000000000006</v>
      </c>
      <c r="CE7" s="4">
        <v>-9.7000000000000028</v>
      </c>
      <c r="CF7" s="4">
        <v>-2.2000000000000028</v>
      </c>
      <c r="CG7" s="4">
        <v>-4.4000000000000057</v>
      </c>
      <c r="CH7" s="4">
        <v>3.9000000000000057</v>
      </c>
      <c r="CI7" s="4">
        <v>3.0999999999999943</v>
      </c>
      <c r="CJ7" s="4">
        <v>-1.2000000000000028</v>
      </c>
      <c r="CK7" s="4">
        <v>4.9000000000000057</v>
      </c>
      <c r="CL7" s="4">
        <v>-3.5</v>
      </c>
      <c r="CM7" s="4">
        <v>3.4000000000000057</v>
      </c>
      <c r="CN7" s="4">
        <v>5.0999999999999943</v>
      </c>
      <c r="CO7" s="4">
        <v>2.2000000000000028</v>
      </c>
      <c r="CP7" s="4">
        <v>5.0999999999999943</v>
      </c>
      <c r="CQ7" s="4">
        <v>9.5</v>
      </c>
      <c r="CR7" s="4">
        <v>-2</v>
      </c>
      <c r="CS7" s="4">
        <v>7.7000000000000028</v>
      </c>
      <c r="CT7" s="4">
        <v>18.400000000000006</v>
      </c>
      <c r="CU7" s="4">
        <v>40.300000000000011</v>
      </c>
      <c r="CV7" s="4">
        <v>5.7999999999999972</v>
      </c>
      <c r="CW7" s="4">
        <v>9.7999999999999972</v>
      </c>
      <c r="CX7" s="4">
        <v>3.2999999999999972</v>
      </c>
      <c r="CY7" s="4">
        <v>14.900000000000006</v>
      </c>
      <c r="CZ7" s="4">
        <v>4.4000000000000057</v>
      </c>
      <c r="DA7" s="4">
        <v>-7.4000000000000057</v>
      </c>
      <c r="DB7" s="4">
        <v>-31.5</v>
      </c>
      <c r="DC7" s="4">
        <v>-20.400000000000006</v>
      </c>
      <c r="DD7" s="4">
        <v>6</v>
      </c>
      <c r="DE7" s="4">
        <v>-17.599999999999994</v>
      </c>
      <c r="DF7" s="4">
        <v>17.400000000000006</v>
      </c>
      <c r="DG7" s="4">
        <v>14.900000000000006</v>
      </c>
      <c r="DH7" s="4">
        <v>7.7999999999999972</v>
      </c>
      <c r="DI7" s="4">
        <v>3.4000000000000057</v>
      </c>
      <c r="DJ7" s="4">
        <v>0</v>
      </c>
      <c r="DK7" s="4">
        <v>-6.7000000000000028</v>
      </c>
      <c r="DL7" s="4">
        <v>-1.7000000000000028</v>
      </c>
      <c r="DM7" s="4">
        <v>1.9000000000000057</v>
      </c>
      <c r="DN7" s="4">
        <v>-2.2000000000000028</v>
      </c>
      <c r="DO7" s="4">
        <v>-2.7999999999999972</v>
      </c>
      <c r="DP7" s="4">
        <v>2.2000000000000028</v>
      </c>
      <c r="DQ7" s="4">
        <v>0.20000000000000284</v>
      </c>
      <c r="DR7" s="4">
        <v>7.2999999999999972</v>
      </c>
      <c r="DS7" s="4">
        <v>4.2999999999999972</v>
      </c>
      <c r="DT7" s="4">
        <v>7</v>
      </c>
      <c r="DU7" s="4">
        <v>-1.9000000000000057</v>
      </c>
      <c r="DV7" s="4">
        <v>-4.5</v>
      </c>
      <c r="DW7" s="4">
        <v>-2.7000000000000028</v>
      </c>
      <c r="DX7" s="4">
        <v>0.70000000000000284</v>
      </c>
      <c r="DY7" s="4">
        <v>-1</v>
      </c>
      <c r="DZ7" s="4">
        <v>1.2000000000000028</v>
      </c>
      <c r="EA7" s="4">
        <v>1.9000000000000057</v>
      </c>
      <c r="EB7" s="4">
        <v>0.70000000000000284</v>
      </c>
      <c r="EC7" s="4">
        <v>4.2000000000000028</v>
      </c>
      <c r="ED7" s="4">
        <v>-0.29999999999999716</v>
      </c>
      <c r="EE7" s="4">
        <v>-1.5</v>
      </c>
      <c r="EF7" s="4">
        <v>-5.0999999999999943</v>
      </c>
      <c r="EG7" s="4">
        <v>2</v>
      </c>
      <c r="EH7" s="4">
        <v>4.0999999999999943</v>
      </c>
      <c r="EI7" s="4">
        <v>4.5</v>
      </c>
      <c r="EJ7" s="4">
        <v>-0.5</v>
      </c>
      <c r="EK7" s="4">
        <v>-3.2000000000000028</v>
      </c>
      <c r="EL7" s="4">
        <v>-4.7999999999999972</v>
      </c>
      <c r="EM7" s="4">
        <v>6.5</v>
      </c>
      <c r="EN7" s="4">
        <v>2</v>
      </c>
      <c r="EO7" s="4">
        <v>2.7000000000000028</v>
      </c>
      <c r="EP7" s="4">
        <v>2.5</v>
      </c>
      <c r="EQ7" s="4">
        <v>0.90000000000000568</v>
      </c>
      <c r="ER7" s="4">
        <v>1.4000000000000057</v>
      </c>
      <c r="ES7" s="4">
        <v>-4.9000000000000057</v>
      </c>
      <c r="ET7" s="4">
        <v>-2.2999999999999972</v>
      </c>
      <c r="EU7" s="4">
        <v>-0.79999999999999716</v>
      </c>
      <c r="EV7" s="4">
        <v>-1.2999999999999972</v>
      </c>
      <c r="EW7" s="4">
        <v>0.59999999999999432</v>
      </c>
      <c r="EX7" s="4">
        <v>4.7000000000000028</v>
      </c>
      <c r="EY7" s="4">
        <v>1.7</v>
      </c>
      <c r="EZ7" s="4">
        <v>-3.7</v>
      </c>
      <c r="FA7" s="4">
        <v>-0.3</v>
      </c>
      <c r="FB7" s="152"/>
    </row>
    <row r="8" spans="1:159" ht="42" customHeight="1" x14ac:dyDescent="0.3">
      <c r="A8" s="139" t="str">
        <f>IF('0'!A1=1,"Переробна промисловість","Manufacturing")</f>
        <v>Переробна промисловість</v>
      </c>
      <c r="B8" s="4">
        <v>-0.40000000000000568</v>
      </c>
      <c r="C8" s="4">
        <v>1.0999999999999943</v>
      </c>
      <c r="D8" s="4">
        <v>9.9999999999994316E-2</v>
      </c>
      <c r="E8" s="4">
        <v>-0.29999999999999716</v>
      </c>
      <c r="F8" s="4">
        <v>-0.5</v>
      </c>
      <c r="G8" s="4">
        <v>-0.20000000000000284</v>
      </c>
      <c r="H8" s="4">
        <v>-9.9999999999994316E-2</v>
      </c>
      <c r="I8" s="4">
        <v>9.9999999999994316E-2</v>
      </c>
      <c r="J8" s="4">
        <v>9.9999999999994316E-2</v>
      </c>
      <c r="K8" s="4">
        <v>-9.9999999999994316E-2</v>
      </c>
      <c r="L8" s="4">
        <v>-0.20000000000000284</v>
      </c>
      <c r="M8" s="4">
        <v>0.20000000000000284</v>
      </c>
      <c r="N8" s="4">
        <v>0</v>
      </c>
      <c r="O8" s="4">
        <v>1.2000000000000028</v>
      </c>
      <c r="P8" s="4">
        <v>3.7000000000000028</v>
      </c>
      <c r="Q8" s="4">
        <v>8</v>
      </c>
      <c r="R8" s="4">
        <v>3.7000000000000028</v>
      </c>
      <c r="S8" s="4">
        <v>1.5999999999999943</v>
      </c>
      <c r="T8" s="4">
        <v>0.90000000000000568</v>
      </c>
      <c r="U8" s="4">
        <v>2</v>
      </c>
      <c r="V8" s="4">
        <v>2.4000000000000057</v>
      </c>
      <c r="W8" s="4">
        <v>1.7000000000000028</v>
      </c>
      <c r="X8" s="4">
        <v>2.7999999999999972</v>
      </c>
      <c r="Y8" s="4">
        <v>2.0999999999999943</v>
      </c>
      <c r="Z8" s="4">
        <v>2.2000000000000028</v>
      </c>
      <c r="AA8" s="4">
        <v>8.4000000000000057</v>
      </c>
      <c r="AB8" s="4">
        <v>9.5</v>
      </c>
      <c r="AC8" s="4">
        <v>1.2999999999999972</v>
      </c>
      <c r="AD8" s="4">
        <v>-0.40000000000000568</v>
      </c>
      <c r="AE8" s="4">
        <v>0.59999999999999432</v>
      </c>
      <c r="AF8" s="4">
        <v>0.20000000000000284</v>
      </c>
      <c r="AG8" s="4">
        <v>0.20000000000000284</v>
      </c>
      <c r="AH8" s="4">
        <v>0</v>
      </c>
      <c r="AI8" s="4">
        <v>0</v>
      </c>
      <c r="AJ8" s="4">
        <v>0.40000000000000568</v>
      </c>
      <c r="AK8" s="4">
        <v>-0.20000000000000284</v>
      </c>
      <c r="AL8" s="4">
        <v>0.20000000000000284</v>
      </c>
      <c r="AM8" s="4">
        <v>1.1000000000000001</v>
      </c>
      <c r="AN8" s="4">
        <v>2.7</v>
      </c>
      <c r="AO8" s="4">
        <v>2.2999999999999998</v>
      </c>
      <c r="AP8" s="4">
        <v>4</v>
      </c>
      <c r="AQ8" s="4">
        <v>1.5</v>
      </c>
      <c r="AR8" s="4">
        <v>1</v>
      </c>
      <c r="AS8" s="4">
        <v>-0.7</v>
      </c>
      <c r="AT8" s="4">
        <v>2.1</v>
      </c>
      <c r="AU8" s="4">
        <v>2.4</v>
      </c>
      <c r="AV8" s="4">
        <v>1</v>
      </c>
      <c r="AW8" s="4">
        <v>2.9</v>
      </c>
      <c r="AX8" s="4">
        <v>2.7</v>
      </c>
      <c r="AY8" s="4">
        <v>3.7</v>
      </c>
      <c r="AZ8" s="4">
        <v>1.5</v>
      </c>
      <c r="BA8" s="4">
        <v>0.6</v>
      </c>
      <c r="BB8" s="4">
        <v>0.5</v>
      </c>
      <c r="BC8" s="4">
        <v>-0.5</v>
      </c>
      <c r="BD8" s="4">
        <v>0.2</v>
      </c>
      <c r="BE8" s="4">
        <v>1.2</v>
      </c>
      <c r="BF8" s="4">
        <v>2</v>
      </c>
      <c r="BG8" s="4">
        <v>3.1</v>
      </c>
      <c r="BH8" s="4">
        <v>1</v>
      </c>
      <c r="BI8" s="4">
        <v>1.2</v>
      </c>
      <c r="BJ8" s="4">
        <v>2.2999999999999972</v>
      </c>
      <c r="BK8" s="4">
        <v>1.2000000000000028</v>
      </c>
      <c r="BL8" s="4">
        <v>0.20000000000000284</v>
      </c>
      <c r="BM8" s="4">
        <v>0.70000000000000284</v>
      </c>
      <c r="BN8" s="4">
        <v>0.29999999999999716</v>
      </c>
      <c r="BO8" s="4">
        <v>-0.5</v>
      </c>
      <c r="BP8" s="4">
        <v>-0.20000000000000284</v>
      </c>
      <c r="BQ8" s="4">
        <v>1.5999999999999943</v>
      </c>
      <c r="BR8" s="4">
        <v>1.7999999999999972</v>
      </c>
      <c r="BS8" s="4">
        <v>1.0999999999999943</v>
      </c>
      <c r="BT8" s="4">
        <v>-0.29999999999999716</v>
      </c>
      <c r="BU8" s="4">
        <v>-1.0999999999999943</v>
      </c>
      <c r="BV8" s="4">
        <v>-0.40000000000000568</v>
      </c>
      <c r="BW8" s="4">
        <v>-0.59999999999999432</v>
      </c>
      <c r="BX8" s="4">
        <v>0.40000000000000568</v>
      </c>
      <c r="BY8" s="4">
        <v>0.5</v>
      </c>
      <c r="BZ8" s="4">
        <v>9.9999999999994316E-2</v>
      </c>
      <c r="CA8" s="4">
        <v>-0.40000000000000568</v>
      </c>
      <c r="CB8" s="4">
        <v>-0.79999999999999716</v>
      </c>
      <c r="CC8" s="4">
        <v>-0.29999999999999716</v>
      </c>
      <c r="CD8" s="4">
        <v>-9.9999999999994316E-2</v>
      </c>
      <c r="CE8" s="4">
        <v>-1.5999999999999943</v>
      </c>
      <c r="CF8" s="4">
        <v>-1.7000000000000028</v>
      </c>
      <c r="CG8" s="4">
        <v>-0.79999999999999716</v>
      </c>
      <c r="CH8" s="4">
        <v>-0.20000000000000284</v>
      </c>
      <c r="CI8" s="4">
        <v>1.2000000000000028</v>
      </c>
      <c r="CJ8" s="4">
        <v>1.2000000000000028</v>
      </c>
      <c r="CK8" s="4">
        <v>1.2000000000000028</v>
      </c>
      <c r="CL8" s="4">
        <v>-1.0999999999999943</v>
      </c>
      <c r="CM8" s="4">
        <v>0.59999999999999432</v>
      </c>
      <c r="CN8" s="4">
        <v>1.2999999999999972</v>
      </c>
      <c r="CO8" s="4">
        <v>1.9000000000000057</v>
      </c>
      <c r="CP8" s="4">
        <v>2.0999999999999943</v>
      </c>
      <c r="CQ8" s="4">
        <v>2.5999999999999943</v>
      </c>
      <c r="CR8" s="4">
        <v>2</v>
      </c>
      <c r="CS8" s="4">
        <v>1.9000000000000057</v>
      </c>
      <c r="CT8" s="4">
        <v>3.2999999999999972</v>
      </c>
      <c r="CU8" s="4">
        <v>4.5</v>
      </c>
      <c r="CV8" s="4">
        <v>3.7999999999999972</v>
      </c>
      <c r="CW8" s="4">
        <v>2.0999999999999943</v>
      </c>
      <c r="CX8" s="4">
        <v>3.5999999999999943</v>
      </c>
      <c r="CY8" s="4">
        <v>1.9000000000000057</v>
      </c>
      <c r="CZ8" s="4">
        <v>2.7999999999999972</v>
      </c>
      <c r="DA8" s="4">
        <v>-0.29999999999999716</v>
      </c>
      <c r="DB8" s="4">
        <v>-0.29999999999999716</v>
      </c>
      <c r="DC8" s="4">
        <v>0.90000000000000568</v>
      </c>
      <c r="DD8" s="4">
        <v>1.2000000000000028</v>
      </c>
      <c r="DE8" s="4">
        <v>1.7000000000000028</v>
      </c>
      <c r="DF8" s="4">
        <v>1.5999999999999943</v>
      </c>
      <c r="DG8" s="4">
        <v>0.90000000000000568</v>
      </c>
      <c r="DH8" s="4">
        <v>4.2000000000000028</v>
      </c>
      <c r="DI8" s="4">
        <v>4.5</v>
      </c>
      <c r="DJ8" s="4">
        <v>3.7999999999999972</v>
      </c>
      <c r="DK8" s="4">
        <v>2.2000000000000028</v>
      </c>
      <c r="DL8" s="4">
        <v>0.20000000000000284</v>
      </c>
      <c r="DM8" s="4">
        <v>2.7999999999999972</v>
      </c>
      <c r="DN8" s="4">
        <v>1.0999999999999943</v>
      </c>
      <c r="DO8" s="4">
        <v>1.5</v>
      </c>
      <c r="DP8" s="4">
        <v>0.5</v>
      </c>
      <c r="DQ8" s="4">
        <v>0.5</v>
      </c>
      <c r="DR8" s="4">
        <v>1.0999999999999943</v>
      </c>
      <c r="DS8" s="4">
        <v>1.0999999999999943</v>
      </c>
      <c r="DT8" s="4">
        <v>1.2000000000000028</v>
      </c>
      <c r="DU8" s="4">
        <v>2</v>
      </c>
      <c r="DV8" s="4">
        <v>0.90000000000000568</v>
      </c>
      <c r="DW8" s="4">
        <v>0.5</v>
      </c>
      <c r="DX8" s="4">
        <v>-0.29999999999999716</v>
      </c>
      <c r="DY8" s="4">
        <v>1.4000000000000057</v>
      </c>
      <c r="DZ8" s="4">
        <v>0.29999999999999716</v>
      </c>
      <c r="EA8" s="4">
        <v>-0.20000000000000284</v>
      </c>
      <c r="EB8" s="4">
        <v>-0.20000000000000284</v>
      </c>
      <c r="EC8" s="4">
        <v>0.20000000000000284</v>
      </c>
      <c r="ED8" s="4">
        <v>1.7000000000000028</v>
      </c>
      <c r="EE8" s="4">
        <v>1.0999999999999943</v>
      </c>
      <c r="EF8" s="4">
        <v>0.70000000000000284</v>
      </c>
      <c r="EG8" s="4">
        <v>0.40000000000000568</v>
      </c>
      <c r="EH8" s="4">
        <v>0.79999999999999716</v>
      </c>
      <c r="EI8" s="4">
        <v>1.2999999999999972</v>
      </c>
      <c r="EJ8" s="4">
        <v>1.9000000000000057</v>
      </c>
      <c r="EK8" s="4">
        <v>1.0999999999999943</v>
      </c>
      <c r="EL8" s="4">
        <v>1</v>
      </c>
      <c r="EM8" s="4">
        <v>1.0999999999999943</v>
      </c>
      <c r="EN8" s="4">
        <v>1.4000000000000057</v>
      </c>
      <c r="EO8" s="4">
        <v>0.79999999999999716</v>
      </c>
      <c r="EP8" s="4">
        <v>1.5</v>
      </c>
      <c r="EQ8" s="4">
        <v>0.5</v>
      </c>
      <c r="ER8" s="4">
        <v>0.90000000000000568</v>
      </c>
      <c r="ES8" s="4">
        <v>1.2999999999999972</v>
      </c>
      <c r="ET8" s="4">
        <v>0.5</v>
      </c>
      <c r="EU8" s="4">
        <v>0.59999999999999432</v>
      </c>
      <c r="EV8" s="4">
        <v>0.40000000000000568</v>
      </c>
      <c r="EW8" s="4">
        <v>0.90000000000000568</v>
      </c>
      <c r="EX8" s="4">
        <v>0.70000000000000284</v>
      </c>
      <c r="EY8" s="4">
        <v>0.5</v>
      </c>
      <c r="EZ8" s="4">
        <v>0.2</v>
      </c>
      <c r="FA8" s="4">
        <v>0.5</v>
      </c>
      <c r="FB8" s="152"/>
    </row>
    <row r="9" spans="1:159" ht="42" customHeight="1" x14ac:dyDescent="0.3">
      <c r="A9" s="139" t="str">
        <f>IF('0'!A1=1,"Виробництво харчових продуктів, напоїв і тютюнових виробів","Manufacture of food products, beverages and tobacco products")</f>
        <v>Виробництво харчових продуктів, напоїв і тютюнових виробів</v>
      </c>
      <c r="B9" s="4">
        <v>9.9999999999994316E-2</v>
      </c>
      <c r="C9" s="4">
        <v>0.70000000000000284</v>
      </c>
      <c r="D9" s="4">
        <v>0.40000000000000568</v>
      </c>
      <c r="E9" s="4">
        <v>0</v>
      </c>
      <c r="F9" s="4">
        <v>-9.9999999999994316E-2</v>
      </c>
      <c r="G9" s="4">
        <v>0.70000000000000284</v>
      </c>
      <c r="H9" s="4">
        <v>1</v>
      </c>
      <c r="I9" s="4">
        <v>0</v>
      </c>
      <c r="J9" s="4">
        <v>-0.20000000000000284</v>
      </c>
      <c r="K9" s="4">
        <v>-0.20000000000000284</v>
      </c>
      <c r="L9" s="4">
        <v>0.70000000000000284</v>
      </c>
      <c r="M9" s="4">
        <v>0.70000000000000284</v>
      </c>
      <c r="N9" s="4">
        <v>0</v>
      </c>
      <c r="O9" s="4">
        <v>0.5</v>
      </c>
      <c r="P9" s="4">
        <v>2.7999999999999972</v>
      </c>
      <c r="Q9" s="4">
        <v>5.5999999999999943</v>
      </c>
      <c r="R9" s="4">
        <v>2.7999999999999972</v>
      </c>
      <c r="S9" s="4">
        <v>2</v>
      </c>
      <c r="T9" s="4">
        <v>0.20000000000000284</v>
      </c>
      <c r="U9" s="4">
        <v>2.7000000000000028</v>
      </c>
      <c r="V9" s="4">
        <v>1.4000000000000057</v>
      </c>
      <c r="W9" s="4">
        <v>1.2999999999999972</v>
      </c>
      <c r="X9" s="4">
        <v>2.2000000000000028</v>
      </c>
      <c r="Y9" s="4">
        <v>3</v>
      </c>
      <c r="Z9" s="4">
        <v>3.7999999999999972</v>
      </c>
      <c r="AA9" s="4">
        <v>7.7999999999999972</v>
      </c>
      <c r="AB9" s="4">
        <v>10.700000000000003</v>
      </c>
      <c r="AC9" s="4">
        <v>3.2999999999999972</v>
      </c>
      <c r="AD9" s="4">
        <v>0</v>
      </c>
      <c r="AE9" s="4">
        <v>1.2000000000000028</v>
      </c>
      <c r="AF9" s="4">
        <v>0.59999999999999432</v>
      </c>
      <c r="AG9" s="4">
        <v>1.2999999999999972</v>
      </c>
      <c r="AH9" s="4">
        <v>0.70000000000000284</v>
      </c>
      <c r="AI9" s="4">
        <v>0.59999999999999432</v>
      </c>
      <c r="AJ9" s="4">
        <v>1.5</v>
      </c>
      <c r="AK9" s="4">
        <v>0.5</v>
      </c>
      <c r="AL9" s="4">
        <v>1.0999999999999943</v>
      </c>
      <c r="AM9" s="4">
        <v>1.8</v>
      </c>
      <c r="AN9" s="4">
        <v>1.2</v>
      </c>
      <c r="AO9" s="4">
        <v>0.3</v>
      </c>
      <c r="AP9" s="4">
        <v>0.3</v>
      </c>
      <c r="AQ9" s="4">
        <v>0.3</v>
      </c>
      <c r="AR9" s="4">
        <v>2.7</v>
      </c>
      <c r="AS9" s="4">
        <v>0</v>
      </c>
      <c r="AT9" s="4">
        <v>3.3</v>
      </c>
      <c r="AU9" s="4">
        <v>1.5</v>
      </c>
      <c r="AV9" s="4">
        <v>0.9</v>
      </c>
      <c r="AW9" s="4">
        <v>1.8</v>
      </c>
      <c r="AX9" s="4">
        <v>1.3</v>
      </c>
      <c r="AY9" s="4">
        <v>2</v>
      </c>
      <c r="AZ9" s="4">
        <v>1.1000000000000001</v>
      </c>
      <c r="BA9" s="4">
        <v>0</v>
      </c>
      <c r="BB9" s="4">
        <v>0.8</v>
      </c>
      <c r="BC9" s="4">
        <v>-9.9999999999994316E-2</v>
      </c>
      <c r="BD9" s="4">
        <v>1.1000000000000001</v>
      </c>
      <c r="BE9" s="4">
        <v>0.9</v>
      </c>
      <c r="BF9" s="4">
        <v>1.9</v>
      </c>
      <c r="BG9" s="4">
        <v>0.8</v>
      </c>
      <c r="BH9" s="4">
        <v>1.1000000000000001</v>
      </c>
      <c r="BI9" s="4">
        <v>1</v>
      </c>
      <c r="BJ9" s="4">
        <v>0.79999999999999716</v>
      </c>
      <c r="BK9" s="4">
        <v>1</v>
      </c>
      <c r="BL9" s="4">
        <v>0.5</v>
      </c>
      <c r="BM9" s="4">
        <v>0.40000000000000568</v>
      </c>
      <c r="BN9" s="4">
        <v>9.9999999999994316E-2</v>
      </c>
      <c r="BO9" s="4">
        <v>-0.40000000000000568</v>
      </c>
      <c r="BP9" s="4">
        <v>0</v>
      </c>
      <c r="BQ9" s="4">
        <v>1.4000000000000057</v>
      </c>
      <c r="BR9" s="4">
        <v>2.2000000000000028</v>
      </c>
      <c r="BS9" s="4">
        <v>1.2000000000000028</v>
      </c>
      <c r="BT9" s="4">
        <v>0.20000000000000284</v>
      </c>
      <c r="BU9" s="4">
        <v>-0.5</v>
      </c>
      <c r="BV9" s="4">
        <v>0.20000000000000284</v>
      </c>
      <c r="BW9" s="4">
        <v>-0.29999999999999716</v>
      </c>
      <c r="BX9" s="4">
        <v>-9.9999999999994316E-2</v>
      </c>
      <c r="BY9" s="4">
        <v>0.59999999999999432</v>
      </c>
      <c r="BZ9" s="4">
        <v>0.40000000000000568</v>
      </c>
      <c r="CA9" s="4">
        <v>0.70000000000000284</v>
      </c>
      <c r="CB9" s="4">
        <v>-0.20000000000000284</v>
      </c>
      <c r="CC9" s="4">
        <v>9.9999999999994316E-2</v>
      </c>
      <c r="CD9" s="4">
        <v>0.70000000000000284</v>
      </c>
      <c r="CE9" s="4">
        <v>-0.70000000000000284</v>
      </c>
      <c r="CF9" s="4">
        <v>-0.29999999999999716</v>
      </c>
      <c r="CG9" s="4">
        <v>0.59999999999999432</v>
      </c>
      <c r="CH9" s="4">
        <v>-0.59999999999999432</v>
      </c>
      <c r="CI9" s="4">
        <v>1.2999999999999972</v>
      </c>
      <c r="CJ9" s="4">
        <v>1.5999999999999943</v>
      </c>
      <c r="CK9" s="4">
        <v>2.0999999999999943</v>
      </c>
      <c r="CL9" s="4">
        <v>0.70000000000000284</v>
      </c>
      <c r="CM9" s="4">
        <v>0.70000000000001705</v>
      </c>
      <c r="CN9" s="4">
        <v>0.90000000000000568</v>
      </c>
      <c r="CO9" s="4">
        <v>1.7999999999999972</v>
      </c>
      <c r="CP9" s="4">
        <v>2.5999999999999943</v>
      </c>
      <c r="CQ9" s="4">
        <v>2.9000000000000057</v>
      </c>
      <c r="CR9" s="4">
        <v>3.4000000000000057</v>
      </c>
      <c r="CS9" s="4">
        <v>2.5999999999999943</v>
      </c>
      <c r="CT9" s="4">
        <v>2.7999999999999972</v>
      </c>
      <c r="CU9" s="4">
        <v>2.2000000000000028</v>
      </c>
      <c r="CV9" s="4">
        <v>4</v>
      </c>
      <c r="CW9" s="4">
        <v>0.59999999999999432</v>
      </c>
      <c r="CX9" s="4">
        <v>2.0999999999999943</v>
      </c>
      <c r="CY9" s="4">
        <v>0.5</v>
      </c>
      <c r="CZ9" s="4">
        <v>0.40000000000000568</v>
      </c>
      <c r="DA9" s="4">
        <v>-0.29999999999999716</v>
      </c>
      <c r="DB9" s="4">
        <v>-0.20000000000000284</v>
      </c>
      <c r="DC9" s="4">
        <v>0.79999999999999716</v>
      </c>
      <c r="DD9" s="4">
        <v>1</v>
      </c>
      <c r="DE9" s="4">
        <v>1.9000000000000057</v>
      </c>
      <c r="DF9" s="4">
        <v>1.7999999999999972</v>
      </c>
      <c r="DG9" s="4">
        <v>1.7000000000000028</v>
      </c>
      <c r="DH9" s="4">
        <v>3.5</v>
      </c>
      <c r="DI9" s="4">
        <v>2.2999999999999972</v>
      </c>
      <c r="DJ9" s="4">
        <v>1</v>
      </c>
      <c r="DK9" s="4">
        <v>1</v>
      </c>
      <c r="DL9" s="4">
        <v>-0.29999999999999716</v>
      </c>
      <c r="DM9" s="4">
        <v>3.7000000000000028</v>
      </c>
      <c r="DN9" s="4">
        <v>2.5</v>
      </c>
      <c r="DO9" s="4">
        <v>3.0999999999999943</v>
      </c>
      <c r="DP9" s="4">
        <v>1.2999999999999972</v>
      </c>
      <c r="DQ9" s="4">
        <v>0.40000000000000568</v>
      </c>
      <c r="DR9" s="4">
        <v>1.9000000000000057</v>
      </c>
      <c r="DS9" s="4">
        <v>0.79999999999999716</v>
      </c>
      <c r="DT9" s="4">
        <v>1.2999999999999972</v>
      </c>
      <c r="DU9" s="4">
        <v>-0.29999999999999716</v>
      </c>
      <c r="DV9" s="4">
        <v>-0.40000000000000568</v>
      </c>
      <c r="DW9" s="4">
        <v>2</v>
      </c>
      <c r="DX9" s="4">
        <v>-0.90000000000000568</v>
      </c>
      <c r="DY9" s="4">
        <v>4.2999999999999972</v>
      </c>
      <c r="DZ9" s="4">
        <v>0.59999999999999432</v>
      </c>
      <c r="EA9" s="4">
        <v>-0.40000000000000568</v>
      </c>
      <c r="EB9" s="4">
        <v>-2.4000000000000057</v>
      </c>
      <c r="EC9" s="4">
        <v>0.59999999999999432</v>
      </c>
      <c r="ED9" s="4">
        <v>2.7000000000000028</v>
      </c>
      <c r="EE9" s="4">
        <v>1.0999999999999943</v>
      </c>
      <c r="EF9" s="4">
        <v>0.5</v>
      </c>
      <c r="EG9" s="4">
        <v>0.40000000000000568</v>
      </c>
      <c r="EH9" s="4">
        <v>1.7999999999999972</v>
      </c>
      <c r="EI9" s="4">
        <v>1.7000000000000028</v>
      </c>
      <c r="EJ9" s="4">
        <v>2.2000000000000028</v>
      </c>
      <c r="EK9" s="4">
        <v>1.2000000000000028</v>
      </c>
      <c r="EL9" s="4">
        <v>1.7000000000000028</v>
      </c>
      <c r="EM9" s="4">
        <v>2.2999999999999972</v>
      </c>
      <c r="EN9" s="4">
        <v>2.4000000000000057</v>
      </c>
      <c r="EO9" s="4">
        <v>1.2999999999999972</v>
      </c>
      <c r="EP9" s="4">
        <v>2.2999999999999972</v>
      </c>
      <c r="EQ9" s="4">
        <v>0.70000000000000284</v>
      </c>
      <c r="ER9" s="4">
        <v>1.4000000000000057</v>
      </c>
      <c r="ES9" s="4">
        <v>2</v>
      </c>
      <c r="ET9" s="4">
        <v>0.79999999999999716</v>
      </c>
      <c r="EU9" s="4">
        <v>0.90000000000000568</v>
      </c>
      <c r="EV9" s="4">
        <v>0.5</v>
      </c>
      <c r="EW9" s="4">
        <v>1.5999999999999943</v>
      </c>
      <c r="EX9" s="4">
        <v>1.4000000000000057</v>
      </c>
      <c r="EY9" s="4">
        <v>0.5</v>
      </c>
      <c r="EZ9" s="4">
        <v>0.3</v>
      </c>
      <c r="FA9" s="4">
        <v>0.5</v>
      </c>
      <c r="FB9" s="152"/>
    </row>
    <row r="10" spans="1:159" ht="42" customHeight="1" x14ac:dyDescent="0.3">
      <c r="A10" s="149" t="str">
        <f>IF('0'!A1=1,"виробництво м'яса та м'ясних продуктів","processing and preserving of meat and production of meat products")</f>
        <v>виробництво м'яса та м'ясних продуктів</v>
      </c>
      <c r="B10" s="4">
        <v>-0.29999999999999716</v>
      </c>
      <c r="C10" s="4">
        <v>-0.5</v>
      </c>
      <c r="D10" s="4">
        <v>-0.40000000000000568</v>
      </c>
      <c r="E10" s="4">
        <v>0.40000000000000568</v>
      </c>
      <c r="F10" s="4">
        <v>9.9999999999994316E-2</v>
      </c>
      <c r="G10" s="4">
        <v>0.20000000000000284</v>
      </c>
      <c r="H10" s="4">
        <v>0.29999999999999716</v>
      </c>
      <c r="I10" s="4">
        <v>0.40000000000000568</v>
      </c>
      <c r="J10" s="4">
        <v>-9.9999999999994316E-2</v>
      </c>
      <c r="K10" s="4">
        <v>-0.5</v>
      </c>
      <c r="L10" s="4">
        <v>-1.0999999999999943</v>
      </c>
      <c r="M10" s="4">
        <v>0.29999999999999716</v>
      </c>
      <c r="N10" s="4">
        <v>-1.0999999999999943</v>
      </c>
      <c r="O10" s="4">
        <v>-0.29999999999999716</v>
      </c>
      <c r="P10" s="4">
        <v>0.70000000000000284</v>
      </c>
      <c r="Q10" s="4">
        <v>3.7999999999999972</v>
      </c>
      <c r="R10" s="4">
        <v>1.2999999999999972</v>
      </c>
      <c r="S10" s="4">
        <v>4.5999999999999943</v>
      </c>
      <c r="T10" s="4">
        <v>6.0999999999999943</v>
      </c>
      <c r="U10" s="4">
        <v>1.5999999999999943</v>
      </c>
      <c r="V10" s="4">
        <v>5.2000000000000028</v>
      </c>
      <c r="W10" s="4">
        <v>1.2999999999999972</v>
      </c>
      <c r="X10" s="4">
        <v>2.2000000000000028</v>
      </c>
      <c r="Y10" s="4">
        <v>2.4000000000000057</v>
      </c>
      <c r="Z10" s="4">
        <v>-1.5999999999999943</v>
      </c>
      <c r="AA10" s="4">
        <v>-0.90000000000000568</v>
      </c>
      <c r="AB10" s="4">
        <v>11.700000000000003</v>
      </c>
      <c r="AC10" s="4">
        <v>2.2000000000000028</v>
      </c>
      <c r="AD10" s="4">
        <v>3.5</v>
      </c>
      <c r="AE10" s="4">
        <v>-9.9999999999994316E-2</v>
      </c>
      <c r="AF10" s="4">
        <v>2.2000000000000028</v>
      </c>
      <c r="AG10" s="4">
        <v>1.5</v>
      </c>
      <c r="AH10" s="4">
        <v>9.9999999999994316E-2</v>
      </c>
      <c r="AI10" s="4">
        <v>0.5</v>
      </c>
      <c r="AJ10" s="4">
        <v>0.29999999999999716</v>
      </c>
      <c r="AK10" s="4">
        <v>1.5999999999999943</v>
      </c>
      <c r="AL10" s="4">
        <v>-2</v>
      </c>
      <c r="AM10" s="4">
        <v>-1.3</v>
      </c>
      <c r="AN10" s="4">
        <v>1.4</v>
      </c>
      <c r="AO10" s="4">
        <v>2.2999999999999998</v>
      </c>
      <c r="AP10" s="4">
        <v>-0.8</v>
      </c>
      <c r="AQ10" s="4">
        <v>1.1000000000000001</v>
      </c>
      <c r="AR10" s="4">
        <v>2.4</v>
      </c>
      <c r="AS10" s="4">
        <v>0</v>
      </c>
      <c r="AT10" s="4">
        <v>4.3</v>
      </c>
      <c r="AU10" s="4">
        <v>-0.3</v>
      </c>
      <c r="AV10" s="4">
        <v>1.2</v>
      </c>
      <c r="AW10" s="4">
        <v>1.2</v>
      </c>
      <c r="AX10" s="4">
        <v>0.3</v>
      </c>
      <c r="AY10" s="4">
        <v>5</v>
      </c>
      <c r="AZ10" s="4">
        <v>0.6</v>
      </c>
      <c r="BA10" s="4">
        <v>1.9</v>
      </c>
      <c r="BB10" s="4">
        <v>1.6</v>
      </c>
      <c r="BC10" s="4">
        <v>4.2999999999999972</v>
      </c>
      <c r="BD10" s="4">
        <v>3.7</v>
      </c>
      <c r="BE10" s="4">
        <v>2.7</v>
      </c>
      <c r="BF10" s="4">
        <v>4.0999999999999996</v>
      </c>
      <c r="BG10" s="4">
        <v>-0.4</v>
      </c>
      <c r="BH10" s="4">
        <v>0.7</v>
      </c>
      <c r="BI10" s="4">
        <v>1.5</v>
      </c>
      <c r="BJ10" s="4">
        <v>1</v>
      </c>
      <c r="BK10" s="4">
        <v>-0.20000000000000284</v>
      </c>
      <c r="BL10" s="4">
        <v>1</v>
      </c>
      <c r="BM10" s="4">
        <v>0.70000000000000284</v>
      </c>
      <c r="BN10" s="4">
        <v>-1.7999999999999972</v>
      </c>
      <c r="BO10" s="4">
        <v>9.9999999999994316E-2</v>
      </c>
      <c r="BP10" s="4">
        <v>-5.0999999999999943</v>
      </c>
      <c r="BQ10" s="4">
        <v>2.5</v>
      </c>
      <c r="BR10" s="4">
        <v>3.2000000000000028</v>
      </c>
      <c r="BS10" s="4">
        <v>3.7000000000000028</v>
      </c>
      <c r="BT10" s="4">
        <v>-1.5</v>
      </c>
      <c r="BU10" s="4">
        <v>0.29999999999999716</v>
      </c>
      <c r="BV10" s="4">
        <v>9.9999999999994316E-2</v>
      </c>
      <c r="BW10" s="4">
        <v>-1.5999999999999943</v>
      </c>
      <c r="BX10" s="4">
        <v>-9.9999999999994316E-2</v>
      </c>
      <c r="BY10" s="4">
        <v>4</v>
      </c>
      <c r="BZ10" s="4">
        <v>-0.29999999999999716</v>
      </c>
      <c r="CA10" s="4">
        <v>1.9000000000000057</v>
      </c>
      <c r="CB10" s="4">
        <v>-0.20000000000000284</v>
      </c>
      <c r="CC10" s="4">
        <v>0.20000000000000284</v>
      </c>
      <c r="CD10" s="4">
        <v>-1</v>
      </c>
      <c r="CE10" s="4">
        <v>-0.20000000000000284</v>
      </c>
      <c r="CF10" s="4">
        <v>-0.90000000000000568</v>
      </c>
      <c r="CG10" s="4">
        <v>-1.2000000000000028</v>
      </c>
      <c r="CH10" s="4">
        <v>-0.59999999999999432</v>
      </c>
      <c r="CI10" s="4">
        <v>-0.70000000000000284</v>
      </c>
      <c r="CJ10" s="4">
        <v>1.2999999999999972</v>
      </c>
      <c r="CK10" s="4">
        <v>0.59999999999999432</v>
      </c>
      <c r="CL10" s="4">
        <v>-0.40000000000000568</v>
      </c>
      <c r="CM10" s="4">
        <v>0.29999999999998295</v>
      </c>
      <c r="CN10" s="4">
        <v>1</v>
      </c>
      <c r="CO10" s="4">
        <v>1.5</v>
      </c>
      <c r="CP10" s="4">
        <v>-0.20000000000000284</v>
      </c>
      <c r="CQ10" s="4">
        <v>1.0999999999999943</v>
      </c>
      <c r="CR10" s="4">
        <v>-0.40000000000000568</v>
      </c>
      <c r="CS10" s="4">
        <v>-0.29999999999999716</v>
      </c>
      <c r="CT10" s="4">
        <v>0.40000000000000568</v>
      </c>
      <c r="CU10" s="4">
        <v>3.5</v>
      </c>
      <c r="CV10" s="4">
        <v>2.4000000000000057</v>
      </c>
      <c r="CW10" s="4">
        <v>2.7999999999999972</v>
      </c>
      <c r="CX10" s="4">
        <v>0.29999999999999716</v>
      </c>
      <c r="CY10" s="4">
        <v>1.2999999999999972</v>
      </c>
      <c r="CZ10" s="4">
        <v>1.2000000000000028</v>
      </c>
      <c r="DA10" s="4">
        <v>0.70000000000000284</v>
      </c>
      <c r="DB10" s="4">
        <v>0.70000000000000284</v>
      </c>
      <c r="DC10" s="4">
        <v>1.2000000000000028</v>
      </c>
      <c r="DD10" s="4">
        <v>-9.9999999999994316E-2</v>
      </c>
      <c r="DE10" s="4">
        <v>1.7999999999999972</v>
      </c>
      <c r="DF10" s="4">
        <v>2.0999999999999943</v>
      </c>
      <c r="DG10" s="4">
        <v>1</v>
      </c>
      <c r="DH10" s="4">
        <v>0.70000000000000284</v>
      </c>
      <c r="DI10" s="4">
        <v>4</v>
      </c>
      <c r="DJ10" s="4">
        <v>1.5</v>
      </c>
      <c r="DK10" s="4">
        <v>4.0999999999999943</v>
      </c>
      <c r="DL10" s="4">
        <v>-9.9999999999994316E-2</v>
      </c>
      <c r="DM10" s="4">
        <v>3.0999999999999943</v>
      </c>
      <c r="DN10" s="4">
        <v>9.2000000000000028</v>
      </c>
      <c r="DO10" s="4">
        <v>0.59999999999999432</v>
      </c>
      <c r="DP10" s="4">
        <v>-2.5999999999999943</v>
      </c>
      <c r="DQ10" s="4">
        <v>1.2999999999999972</v>
      </c>
      <c r="DR10" s="4">
        <v>-0.90000000000000568</v>
      </c>
      <c r="DS10" s="4">
        <v>1.5</v>
      </c>
      <c r="DT10" s="4">
        <v>4</v>
      </c>
      <c r="DU10" s="4">
        <v>3</v>
      </c>
      <c r="DV10" s="4">
        <v>1.5</v>
      </c>
      <c r="DW10" s="4">
        <v>1.9000000000000057</v>
      </c>
      <c r="DX10" s="4">
        <v>1</v>
      </c>
      <c r="DY10" s="4">
        <v>1.7000000000000028</v>
      </c>
      <c r="DZ10" s="4">
        <v>4.2000000000000028</v>
      </c>
      <c r="EA10" s="4">
        <v>-0.70000000000000284</v>
      </c>
      <c r="EB10" s="4">
        <v>-0.59999999999999432</v>
      </c>
      <c r="EC10" s="4">
        <v>0.29999999999999716</v>
      </c>
      <c r="ED10" s="4">
        <v>6</v>
      </c>
      <c r="EE10" s="4">
        <v>2.5999999999999943</v>
      </c>
      <c r="EF10" s="4">
        <v>0.59999999999999432</v>
      </c>
      <c r="EG10" s="4">
        <v>-0.29999999999999716</v>
      </c>
      <c r="EH10" s="4">
        <v>0.20000000000000284</v>
      </c>
      <c r="EI10" s="4">
        <v>-9.9999999999994316E-2</v>
      </c>
      <c r="EJ10" s="4">
        <v>0.70000000000000284</v>
      </c>
      <c r="EK10" s="4">
        <v>2.5999999999999943</v>
      </c>
      <c r="EL10" s="4">
        <v>0.59999999999999432</v>
      </c>
      <c r="EM10" s="4">
        <v>0.20000000000000284</v>
      </c>
      <c r="EN10" s="4">
        <v>1.7000000000000028</v>
      </c>
      <c r="EO10" s="4">
        <v>1.7000000000000028</v>
      </c>
      <c r="EP10" s="4">
        <v>0.5</v>
      </c>
      <c r="EQ10" s="4">
        <v>1.4000000000000057</v>
      </c>
      <c r="ER10" s="4">
        <v>2.4000000000000057</v>
      </c>
      <c r="ES10" s="4">
        <v>4.2999999999999972</v>
      </c>
      <c r="ET10" s="4">
        <v>3.5999999999999943</v>
      </c>
      <c r="EU10" s="4">
        <v>2.0999999999999943</v>
      </c>
      <c r="EV10" s="4">
        <v>1.5999999999999943</v>
      </c>
      <c r="EW10" s="4">
        <v>1.2999999999999972</v>
      </c>
      <c r="EX10" s="4">
        <v>2.7000000000000028</v>
      </c>
      <c r="EY10" s="4">
        <v>-0.7</v>
      </c>
      <c r="EZ10" s="4">
        <v>-0.6</v>
      </c>
      <c r="FA10" s="4">
        <v>-0.5</v>
      </c>
      <c r="FB10" s="152"/>
    </row>
    <row r="11" spans="1:159" ht="42" customHeight="1" x14ac:dyDescent="0.3">
      <c r="A11" s="149" t="str">
        <f>IF('0'!A1=1,"виробництво молочних продуктів","manufacture of dairy products")</f>
        <v>виробництво молочних продуктів</v>
      </c>
      <c r="B11" s="4">
        <v>0.29999999999999716</v>
      </c>
      <c r="C11" s="4">
        <v>9.9999999999994316E-2</v>
      </c>
      <c r="D11" s="4">
        <v>0.59999999999999432</v>
      </c>
      <c r="E11" s="4">
        <v>0.79999999999999716</v>
      </c>
      <c r="F11" s="4">
        <v>0.59999999999999432</v>
      </c>
      <c r="G11" s="4">
        <v>0.40000000000000568</v>
      </c>
      <c r="H11" s="4">
        <v>1.9000000000000057</v>
      </c>
      <c r="I11" s="4">
        <v>1.0999999999999943</v>
      </c>
      <c r="J11" s="4">
        <v>2.2999999999999972</v>
      </c>
      <c r="K11" s="4">
        <v>2.2999999999999972</v>
      </c>
      <c r="L11" s="4">
        <v>2.4000000000000057</v>
      </c>
      <c r="M11" s="4">
        <v>1.5</v>
      </c>
      <c r="N11" s="4">
        <v>1.4000000000000057</v>
      </c>
      <c r="O11" s="4">
        <v>1.4000000000000057</v>
      </c>
      <c r="P11" s="4">
        <v>1.7000000000000028</v>
      </c>
      <c r="Q11" s="4">
        <v>1.2000000000000028</v>
      </c>
      <c r="R11" s="4">
        <v>0</v>
      </c>
      <c r="S11" s="4">
        <v>-0.70000000000000284</v>
      </c>
      <c r="T11" s="4">
        <v>-9.9999999999994316E-2</v>
      </c>
      <c r="U11" s="4">
        <v>9.9999999999994316E-2</v>
      </c>
      <c r="V11" s="4">
        <v>1.9000000000000057</v>
      </c>
      <c r="W11" s="4">
        <v>0.70000000000000284</v>
      </c>
      <c r="X11" s="4">
        <v>0.59999999999999432</v>
      </c>
      <c r="Y11" s="4">
        <v>0.79999999999999716</v>
      </c>
      <c r="Z11" s="4">
        <v>2.7000000000000028</v>
      </c>
      <c r="AA11" s="4">
        <v>1</v>
      </c>
      <c r="AB11" s="4">
        <v>7.7999999999999972</v>
      </c>
      <c r="AC11" s="4">
        <v>3.4000000000000057</v>
      </c>
      <c r="AD11" s="4">
        <v>0.79999999999999716</v>
      </c>
      <c r="AE11" s="4">
        <v>9.9999999999994316E-2</v>
      </c>
      <c r="AF11" s="4">
        <v>1.5999999999999943</v>
      </c>
      <c r="AG11" s="4">
        <v>1.2000000000000028</v>
      </c>
      <c r="AH11" s="4">
        <v>0.20000000000000284</v>
      </c>
      <c r="AI11" s="4">
        <v>1.5999999999999943</v>
      </c>
      <c r="AJ11" s="4">
        <v>3</v>
      </c>
      <c r="AK11" s="4">
        <v>3.4000000000000057</v>
      </c>
      <c r="AL11" s="4">
        <v>1.0999999999999943</v>
      </c>
      <c r="AM11" s="4">
        <v>1.6</v>
      </c>
      <c r="AN11" s="4">
        <v>2.5</v>
      </c>
      <c r="AO11" s="4">
        <v>-0.5</v>
      </c>
      <c r="AP11" s="4">
        <v>-1.7</v>
      </c>
      <c r="AQ11" s="4">
        <v>-0.8</v>
      </c>
      <c r="AR11" s="4">
        <v>0.7</v>
      </c>
      <c r="AS11" s="4">
        <v>1.4</v>
      </c>
      <c r="AT11" s="4">
        <v>4</v>
      </c>
      <c r="AU11" s="4">
        <v>5.8</v>
      </c>
      <c r="AV11" s="4">
        <v>3</v>
      </c>
      <c r="AW11" s="4">
        <v>5.3</v>
      </c>
      <c r="AX11" s="4">
        <v>3.5</v>
      </c>
      <c r="AY11" s="4">
        <v>1.5</v>
      </c>
      <c r="AZ11" s="4">
        <v>1.9</v>
      </c>
      <c r="BA11" s="4">
        <v>-0.3</v>
      </c>
      <c r="BB11" s="4">
        <v>-1.6</v>
      </c>
      <c r="BC11" s="4">
        <v>9.9999999999994316E-2</v>
      </c>
      <c r="BD11" s="4">
        <v>1.3</v>
      </c>
      <c r="BE11" s="4">
        <v>0.8</v>
      </c>
      <c r="BF11" s="4">
        <v>2</v>
      </c>
      <c r="BG11" s="4">
        <v>2.7</v>
      </c>
      <c r="BH11" s="4">
        <v>3.3</v>
      </c>
      <c r="BI11" s="4">
        <v>1.6</v>
      </c>
      <c r="BJ11" s="4">
        <v>0.5</v>
      </c>
      <c r="BK11" s="4">
        <v>0.90000000000000568</v>
      </c>
      <c r="BL11" s="4">
        <v>0.59999999999999432</v>
      </c>
      <c r="BM11" s="4">
        <v>0.29999999999999716</v>
      </c>
      <c r="BN11" s="4">
        <v>-1.2000000000000028</v>
      </c>
      <c r="BO11" s="4">
        <v>0.5</v>
      </c>
      <c r="BP11" s="4">
        <v>-0.20000000000000284</v>
      </c>
      <c r="BQ11" s="4">
        <v>0.79999999999999716</v>
      </c>
      <c r="BR11" s="4">
        <v>2.2999999999999972</v>
      </c>
      <c r="BS11" s="4">
        <v>1.0999999999999943</v>
      </c>
      <c r="BT11" s="4">
        <v>2</v>
      </c>
      <c r="BU11" s="4">
        <v>1.7999999999999972</v>
      </c>
      <c r="BV11" s="4">
        <v>1.2000000000000028</v>
      </c>
      <c r="BW11" s="4">
        <v>1.2000000000000028</v>
      </c>
      <c r="BX11" s="4">
        <v>1.0999999999999943</v>
      </c>
      <c r="BY11" s="4">
        <v>-0.5</v>
      </c>
      <c r="BZ11" s="4">
        <v>0</v>
      </c>
      <c r="CA11" s="4">
        <v>-0.5</v>
      </c>
      <c r="CB11" s="4">
        <v>0</v>
      </c>
      <c r="CC11" s="4">
        <v>0.79999999999999716</v>
      </c>
      <c r="CD11" s="4">
        <v>2.7000000000000028</v>
      </c>
      <c r="CE11" s="4">
        <v>0.59999999999999432</v>
      </c>
      <c r="CF11" s="4">
        <v>1.0999999999999943</v>
      </c>
      <c r="CG11" s="4">
        <v>1.0999999999999943</v>
      </c>
      <c r="CH11" s="4">
        <v>-9.9999999999994316E-2</v>
      </c>
      <c r="CI11" s="4">
        <v>1.2999999999999972</v>
      </c>
      <c r="CJ11" s="4">
        <v>0.90000000000000568</v>
      </c>
      <c r="CK11" s="4">
        <v>1</v>
      </c>
      <c r="CL11" s="4">
        <v>-1.5</v>
      </c>
      <c r="CM11" s="4">
        <v>-0.20000000000000284</v>
      </c>
      <c r="CN11" s="4">
        <v>-0.70000000000000284</v>
      </c>
      <c r="CO11" s="4">
        <v>1</v>
      </c>
      <c r="CP11" s="4">
        <v>2.2999999999999972</v>
      </c>
      <c r="CQ11" s="4">
        <v>0.5</v>
      </c>
      <c r="CR11" s="4">
        <v>1.7000000000000028</v>
      </c>
      <c r="CS11" s="4">
        <v>0.20000000000000284</v>
      </c>
      <c r="CT11" s="4">
        <v>1.0999999999999943</v>
      </c>
      <c r="CU11" s="4">
        <v>1.2000000000000028</v>
      </c>
      <c r="CV11" s="4">
        <v>1.4000000000000057</v>
      </c>
      <c r="CW11" s="4">
        <v>1.0999999999999943</v>
      </c>
      <c r="CX11" s="4">
        <v>1.2000000000000028</v>
      </c>
      <c r="CY11" s="4">
        <v>1</v>
      </c>
      <c r="CZ11" s="4">
        <v>0.29999999999999716</v>
      </c>
      <c r="DA11" s="4">
        <v>0.70000000000000284</v>
      </c>
      <c r="DB11" s="4">
        <v>2.5</v>
      </c>
      <c r="DC11" s="4">
        <v>2</v>
      </c>
      <c r="DD11" s="4">
        <v>1.9000000000000057</v>
      </c>
      <c r="DE11" s="4">
        <v>3.7999999999999972</v>
      </c>
      <c r="DF11" s="4">
        <v>2.4000000000000057</v>
      </c>
      <c r="DG11" s="4">
        <v>4.0999999999999943</v>
      </c>
      <c r="DH11" s="4">
        <v>1.7999999999999972</v>
      </c>
      <c r="DI11" s="4">
        <v>0.79999999999999716</v>
      </c>
      <c r="DJ11" s="4">
        <v>1.2000000000000028</v>
      </c>
      <c r="DK11" s="4">
        <v>1.2000000000000028</v>
      </c>
      <c r="DL11" s="4">
        <v>1.0999999999999943</v>
      </c>
      <c r="DM11" s="4">
        <v>1.5</v>
      </c>
      <c r="DN11" s="4">
        <v>2.5</v>
      </c>
      <c r="DO11" s="4">
        <v>2.4000000000000057</v>
      </c>
      <c r="DP11" s="4">
        <v>1.2999999999999972</v>
      </c>
      <c r="DQ11" s="4">
        <v>1.5</v>
      </c>
      <c r="DR11" s="4">
        <v>2.9000000000000057</v>
      </c>
      <c r="DS11" s="4">
        <v>0.29999999999999716</v>
      </c>
      <c r="DT11" s="4">
        <v>0.79999999999999716</v>
      </c>
      <c r="DU11" s="4">
        <v>-0.59999999999999432</v>
      </c>
      <c r="DV11" s="4">
        <v>-0.5</v>
      </c>
      <c r="DW11" s="4">
        <v>-0.20000000000000284</v>
      </c>
      <c r="DX11" s="4">
        <v>9.9999999999994316E-2</v>
      </c>
      <c r="DY11" s="4">
        <v>-0.20000000000000284</v>
      </c>
      <c r="DZ11" s="4">
        <v>1.2999999999999972</v>
      </c>
      <c r="EA11" s="4">
        <v>1.7999999999999972</v>
      </c>
      <c r="EB11" s="4">
        <v>1.7999999999999972</v>
      </c>
      <c r="EC11" s="4">
        <v>2.9000000000000057</v>
      </c>
      <c r="ED11" s="4">
        <v>2.2999999999999972</v>
      </c>
      <c r="EE11" s="4">
        <v>1.0999999999999943</v>
      </c>
      <c r="EF11" s="4">
        <v>0.29999999999999716</v>
      </c>
      <c r="EG11" s="4">
        <v>0.5</v>
      </c>
      <c r="EH11" s="4">
        <v>0.5</v>
      </c>
      <c r="EI11" s="4">
        <v>0.40000000000000568</v>
      </c>
      <c r="EJ11" s="4">
        <v>0.40000000000000568</v>
      </c>
      <c r="EK11" s="4">
        <v>2.9000000000000057</v>
      </c>
      <c r="EL11" s="4">
        <v>2.7999999999999972</v>
      </c>
      <c r="EM11" s="4">
        <v>3.4000000000000057</v>
      </c>
      <c r="EN11" s="4">
        <v>5.0999999999999943</v>
      </c>
      <c r="EO11" s="4">
        <v>2.0999999999999943</v>
      </c>
      <c r="EP11" s="4">
        <v>1</v>
      </c>
      <c r="EQ11" s="4">
        <v>0.20000000000000284</v>
      </c>
      <c r="ER11" s="4">
        <v>-0.90000000000000568</v>
      </c>
      <c r="ES11" s="4">
        <v>0.59999999999999432</v>
      </c>
      <c r="ET11" s="4">
        <v>0</v>
      </c>
      <c r="EU11" s="4">
        <v>-0.29999999999999716</v>
      </c>
      <c r="EV11" s="4">
        <v>0.5</v>
      </c>
      <c r="EW11" s="4">
        <v>2.4000000000000057</v>
      </c>
      <c r="EX11" s="4">
        <v>1.2000000000000028</v>
      </c>
      <c r="EY11" s="4">
        <v>1.5</v>
      </c>
      <c r="EZ11" s="4">
        <v>-0.7</v>
      </c>
      <c r="FA11" s="4">
        <v>0</v>
      </c>
      <c r="FB11" s="152"/>
    </row>
    <row r="12" spans="1:159" ht="42" customHeight="1" x14ac:dyDescent="0.3">
      <c r="A12" s="149" t="str">
        <f>IF('0'!A1=1,"виробництво хліба, хлібобулочних і борошняних виробів","manufacture of bakery and farinaceous products")</f>
        <v>виробництво хліба, хлібобулочних і борошняних виробів</v>
      </c>
      <c r="B12" s="4">
        <v>0.90000000000000568</v>
      </c>
      <c r="C12" s="4">
        <v>0.79999999999999716</v>
      </c>
      <c r="D12" s="4">
        <v>0.29999999999999716</v>
      </c>
      <c r="E12" s="4">
        <v>0.29999999999999716</v>
      </c>
      <c r="F12" s="4">
        <v>0</v>
      </c>
      <c r="G12" s="4">
        <v>0.29999999999999716</v>
      </c>
      <c r="H12" s="4">
        <v>9.9999999999994316E-2</v>
      </c>
      <c r="I12" s="4">
        <v>0.20000000000000284</v>
      </c>
      <c r="J12" s="4">
        <v>-0.20000000000000284</v>
      </c>
      <c r="K12" s="4">
        <v>0.20000000000000284</v>
      </c>
      <c r="L12" s="4">
        <v>0.20000000000000284</v>
      </c>
      <c r="M12" s="4">
        <v>0.20000000000000284</v>
      </c>
      <c r="N12" s="4">
        <v>0.20000000000000284</v>
      </c>
      <c r="O12" s="4">
        <v>9.9999999999994316E-2</v>
      </c>
      <c r="P12" s="4">
        <v>1.5999999999999943</v>
      </c>
      <c r="Q12" s="4">
        <v>3.2000000000000028</v>
      </c>
      <c r="R12" s="4">
        <v>4.9000000000000057</v>
      </c>
      <c r="S12" s="4">
        <v>1.2999999999999972</v>
      </c>
      <c r="T12" s="4">
        <v>1.5</v>
      </c>
      <c r="U12" s="4">
        <v>1.9000000000000057</v>
      </c>
      <c r="V12" s="4">
        <v>4.5</v>
      </c>
      <c r="W12" s="4">
        <v>1.5</v>
      </c>
      <c r="X12" s="4">
        <v>0.70000000000000284</v>
      </c>
      <c r="Y12" s="4">
        <v>2.2999999999999972</v>
      </c>
      <c r="Z12" s="4">
        <v>5.9000000000000057</v>
      </c>
      <c r="AA12" s="4">
        <v>8.7000000000000028</v>
      </c>
      <c r="AB12" s="4">
        <v>16.900000000000006</v>
      </c>
      <c r="AC12" s="4">
        <v>1.2000000000000028</v>
      </c>
      <c r="AD12" s="4">
        <v>-9.9999999999994316E-2</v>
      </c>
      <c r="AE12" s="4">
        <v>0.70000000000000284</v>
      </c>
      <c r="AF12" s="4">
        <v>0.5</v>
      </c>
      <c r="AG12" s="4">
        <v>0.40000000000000568</v>
      </c>
      <c r="AH12" s="4">
        <v>0.59999999999999432</v>
      </c>
      <c r="AI12" s="4">
        <v>0.29999999999999716</v>
      </c>
      <c r="AJ12" s="4">
        <v>1.2000000000000028</v>
      </c>
      <c r="AK12" s="4">
        <v>2.0999999999999943</v>
      </c>
      <c r="AL12" s="4">
        <v>0.90000000000000568</v>
      </c>
      <c r="AM12" s="4">
        <v>0.4</v>
      </c>
      <c r="AN12" s="4">
        <v>1.1000000000000001</v>
      </c>
      <c r="AO12" s="4">
        <v>0</v>
      </c>
      <c r="AP12" s="4">
        <v>0.2</v>
      </c>
      <c r="AQ12" s="4">
        <v>0.4</v>
      </c>
      <c r="AR12" s="4">
        <v>-0.1</v>
      </c>
      <c r="AS12" s="4">
        <v>0.1</v>
      </c>
      <c r="AT12" s="4">
        <v>0.8</v>
      </c>
      <c r="AU12" s="4">
        <v>1</v>
      </c>
      <c r="AV12" s="4">
        <v>1</v>
      </c>
      <c r="AW12" s="4">
        <v>1.9</v>
      </c>
      <c r="AX12" s="4">
        <v>1.5</v>
      </c>
      <c r="AY12" s="4">
        <v>3.1</v>
      </c>
      <c r="AZ12" s="4">
        <v>2.4</v>
      </c>
      <c r="BA12" s="4">
        <v>0.3</v>
      </c>
      <c r="BB12" s="4">
        <v>1.1000000000000001</v>
      </c>
      <c r="BC12" s="4">
        <v>0.29999999999999716</v>
      </c>
      <c r="BD12" s="4">
        <v>0.6</v>
      </c>
      <c r="BE12" s="4">
        <v>0.9</v>
      </c>
      <c r="BF12" s="4">
        <v>0.7</v>
      </c>
      <c r="BG12" s="4">
        <v>2.6</v>
      </c>
      <c r="BH12" s="4">
        <v>1.5</v>
      </c>
      <c r="BI12" s="4">
        <v>1.3</v>
      </c>
      <c r="BJ12" s="4">
        <v>1</v>
      </c>
      <c r="BK12" s="4">
        <v>0.5</v>
      </c>
      <c r="BL12" s="4">
        <v>1.5999999999999943</v>
      </c>
      <c r="BM12" s="4">
        <v>1</v>
      </c>
      <c r="BN12" s="4">
        <v>0.20000000000000284</v>
      </c>
      <c r="BO12" s="4">
        <v>0.40000000000000568</v>
      </c>
      <c r="BP12" s="4">
        <v>1.4000000000000057</v>
      </c>
      <c r="BQ12" s="4">
        <v>1.4000000000000057</v>
      </c>
      <c r="BR12" s="4">
        <v>2.5</v>
      </c>
      <c r="BS12" s="4">
        <v>1.0999999999999943</v>
      </c>
      <c r="BT12" s="4">
        <v>2.2000000000000028</v>
      </c>
      <c r="BU12" s="4">
        <v>0.59999999999999432</v>
      </c>
      <c r="BV12" s="4">
        <v>0.59999999999999432</v>
      </c>
      <c r="BW12" s="4">
        <v>1.9000000000000057</v>
      </c>
      <c r="BX12" s="4">
        <v>0.70000000000000284</v>
      </c>
      <c r="BY12" s="4">
        <v>0.5</v>
      </c>
      <c r="BZ12" s="4">
        <v>1.0999999999999943</v>
      </c>
      <c r="CA12" s="4">
        <v>0.70000000000000284</v>
      </c>
      <c r="CB12" s="4">
        <v>0</v>
      </c>
      <c r="CC12" s="4">
        <v>-9.9999999999994316E-2</v>
      </c>
      <c r="CD12" s="4">
        <v>0.20000000000000284</v>
      </c>
      <c r="CE12" s="4">
        <v>0.20000000000000284</v>
      </c>
      <c r="CF12" s="4">
        <v>1</v>
      </c>
      <c r="CG12" s="4">
        <v>-0.20000000000000284</v>
      </c>
      <c r="CH12" s="4">
        <v>0.20000000000000284</v>
      </c>
      <c r="CI12" s="4">
        <v>0.20000000000000284</v>
      </c>
      <c r="CJ12" s="4">
        <v>0.79999999999999716</v>
      </c>
      <c r="CK12" s="4">
        <v>1.0999999999999943</v>
      </c>
      <c r="CL12" s="4">
        <v>0.20000000000000284</v>
      </c>
      <c r="CM12" s="4">
        <v>0.20000000000000284</v>
      </c>
      <c r="CN12" s="4">
        <v>0.59999999999999432</v>
      </c>
      <c r="CO12" s="4">
        <v>0.20000000000000284</v>
      </c>
      <c r="CP12" s="4">
        <v>0.59999999999999432</v>
      </c>
      <c r="CQ12" s="4">
        <v>1.5999999999999943</v>
      </c>
      <c r="CR12" s="4">
        <v>3.2000000000000028</v>
      </c>
      <c r="CS12" s="4">
        <v>0.90000000000000568</v>
      </c>
      <c r="CT12" s="4">
        <v>0.5</v>
      </c>
      <c r="CU12" s="4">
        <v>3.7000000000000028</v>
      </c>
      <c r="CV12" s="4">
        <v>1.9000000000000057</v>
      </c>
      <c r="CW12" s="4">
        <v>2</v>
      </c>
      <c r="CX12" s="4">
        <v>9.9999999999994316E-2</v>
      </c>
      <c r="CY12" s="4">
        <v>0.59999999999999432</v>
      </c>
      <c r="CZ12" s="4">
        <v>0.29999999999999716</v>
      </c>
      <c r="DA12" s="4">
        <v>0.59999999999999432</v>
      </c>
      <c r="DB12" s="4">
        <v>3.9000000000000057</v>
      </c>
      <c r="DC12" s="4">
        <v>2</v>
      </c>
      <c r="DD12" s="4">
        <v>2</v>
      </c>
      <c r="DE12" s="4">
        <v>1.7999999999999972</v>
      </c>
      <c r="DF12" s="4">
        <v>3.7000000000000028</v>
      </c>
      <c r="DG12" s="4">
        <v>3.5999999999999943</v>
      </c>
      <c r="DH12" s="4">
        <v>1.7000000000000028</v>
      </c>
      <c r="DI12" s="4">
        <v>3.2999999999999972</v>
      </c>
      <c r="DJ12" s="4">
        <v>1.5999999999999943</v>
      </c>
      <c r="DK12" s="4">
        <v>2.2999999999999972</v>
      </c>
      <c r="DL12" s="4">
        <v>1.2999999999999972</v>
      </c>
      <c r="DM12" s="4">
        <v>1.5999999999999943</v>
      </c>
      <c r="DN12" s="4">
        <v>1.7999999999999972</v>
      </c>
      <c r="DO12" s="4">
        <v>1.2999999999999972</v>
      </c>
      <c r="DP12" s="4">
        <v>1</v>
      </c>
      <c r="DQ12" s="4">
        <v>1.4000000000000057</v>
      </c>
      <c r="DR12" s="4">
        <v>0.59999999999999432</v>
      </c>
      <c r="DS12" s="4">
        <v>1.5999999999999943</v>
      </c>
      <c r="DT12" s="4">
        <v>0.70000000000000284</v>
      </c>
      <c r="DU12" s="4">
        <v>0.90000000000000568</v>
      </c>
      <c r="DV12" s="4">
        <v>2.0999999999999943</v>
      </c>
      <c r="DW12" s="4">
        <v>0.20000000000000284</v>
      </c>
      <c r="DX12" s="4">
        <v>0.29999999999999716</v>
      </c>
      <c r="DY12" s="4">
        <v>9.9999999999994316E-2</v>
      </c>
      <c r="DZ12" s="4">
        <v>0.29999999999999716</v>
      </c>
      <c r="EA12" s="4">
        <v>0.40000000000000568</v>
      </c>
      <c r="EB12" s="4">
        <v>0.70000000000000284</v>
      </c>
      <c r="EC12" s="4">
        <v>0.5</v>
      </c>
      <c r="ED12" s="4">
        <v>0.59999999999999432</v>
      </c>
      <c r="EE12" s="4">
        <v>0.90000000000000568</v>
      </c>
      <c r="EF12" s="4">
        <v>0.40000000000000568</v>
      </c>
      <c r="EG12" s="4">
        <v>0.20000000000000284</v>
      </c>
      <c r="EH12" s="4">
        <v>0.40000000000000568</v>
      </c>
      <c r="EI12" s="4">
        <v>1.0999999999999943</v>
      </c>
      <c r="EJ12" s="4">
        <v>2.4000000000000057</v>
      </c>
      <c r="EK12" s="4">
        <v>0.79999999999999716</v>
      </c>
      <c r="EL12" s="4">
        <v>1</v>
      </c>
      <c r="EM12" s="4">
        <v>1.0999999999999943</v>
      </c>
      <c r="EN12" s="4">
        <v>2.5</v>
      </c>
      <c r="EO12" s="4">
        <v>1.2000000000000028</v>
      </c>
      <c r="EP12" s="4">
        <v>2.2999999999999972</v>
      </c>
      <c r="EQ12" s="4">
        <v>1.5999999999999943</v>
      </c>
      <c r="ER12" s="4">
        <v>1.2000000000000028</v>
      </c>
      <c r="ES12" s="4">
        <v>1.2000000000000028</v>
      </c>
      <c r="ET12" s="4">
        <v>0.20000000000000284</v>
      </c>
      <c r="EU12" s="4">
        <v>1</v>
      </c>
      <c r="EV12" s="4">
        <v>1.0999999999999943</v>
      </c>
      <c r="EW12" s="4">
        <v>0.29999999999999716</v>
      </c>
      <c r="EX12" s="4">
        <v>1.4000000000000057</v>
      </c>
      <c r="EY12" s="4">
        <v>0.8</v>
      </c>
      <c r="EZ12" s="4">
        <v>0.6</v>
      </c>
      <c r="FA12" s="4">
        <v>0.1</v>
      </c>
      <c r="FB12" s="152"/>
    </row>
    <row r="13" spans="1:159" ht="42" customHeight="1" x14ac:dyDescent="0.3">
      <c r="A13" s="149" t="str">
        <f>IF('0'!A1=1,"виробництво цукру","manufacture of sugar")</f>
        <v>виробництво цукру</v>
      </c>
      <c r="B13" s="4">
        <v>-2.7000000000000028</v>
      </c>
      <c r="C13" s="4">
        <v>-3</v>
      </c>
      <c r="D13" s="4">
        <v>-0.20000000000000284</v>
      </c>
      <c r="E13" s="4">
        <v>1.0999999999999943</v>
      </c>
      <c r="F13" s="4">
        <v>0.29999999999999716</v>
      </c>
      <c r="G13" s="4">
        <v>4.0999999999999943</v>
      </c>
      <c r="H13" s="4">
        <v>3.2999999999999972</v>
      </c>
      <c r="I13" s="4">
        <v>0.20000000000000284</v>
      </c>
      <c r="J13" s="4">
        <v>2.2000000000000028</v>
      </c>
      <c r="K13" s="4">
        <v>0.90000000000000568</v>
      </c>
      <c r="L13" s="4">
        <v>4.5</v>
      </c>
      <c r="M13" s="4">
        <v>5.5</v>
      </c>
      <c r="N13" s="4">
        <v>2</v>
      </c>
      <c r="O13" s="4">
        <v>2.5999999999999943</v>
      </c>
      <c r="P13" s="4">
        <v>6.7999999999999972</v>
      </c>
      <c r="Q13" s="4">
        <v>6.4000000000000057</v>
      </c>
      <c r="R13" s="4">
        <v>6.7999999999999972</v>
      </c>
      <c r="S13" s="4">
        <v>2</v>
      </c>
      <c r="T13" s="4">
        <v>2.0999999999999943</v>
      </c>
      <c r="U13" s="4">
        <v>2.2000000000000028</v>
      </c>
      <c r="V13" s="4">
        <v>-3</v>
      </c>
      <c r="W13" s="4">
        <v>-7.9000000000000057</v>
      </c>
      <c r="X13" s="4">
        <v>-7.7999999999999972</v>
      </c>
      <c r="Y13" s="4">
        <v>0.70000000000000284</v>
      </c>
      <c r="Z13" s="4">
        <v>3.7000000000000028</v>
      </c>
      <c r="AA13" s="4">
        <v>10.900000000000006</v>
      </c>
      <c r="AB13" s="4">
        <v>9.4000000000000057</v>
      </c>
      <c r="AC13" s="4">
        <v>-1.2000000000000028</v>
      </c>
      <c r="AD13" s="4">
        <v>3.0999999999999943</v>
      </c>
      <c r="AE13" s="4">
        <v>4</v>
      </c>
      <c r="AF13" s="4">
        <v>1.7999999999999972</v>
      </c>
      <c r="AG13" s="4">
        <v>1.2000000000000028</v>
      </c>
      <c r="AH13" s="4">
        <v>3.0999999999999943</v>
      </c>
      <c r="AI13" s="4">
        <v>14.400000000000006</v>
      </c>
      <c r="AJ13" s="4">
        <v>3.5</v>
      </c>
      <c r="AK13" s="4">
        <v>1.2000000000000028</v>
      </c>
      <c r="AL13" s="4">
        <v>1</v>
      </c>
      <c r="AM13" s="4">
        <v>-1.2</v>
      </c>
      <c r="AN13" s="4">
        <v>-0.3</v>
      </c>
      <c r="AO13" s="4">
        <v>-1.5</v>
      </c>
      <c r="AP13" s="4">
        <v>-1.3</v>
      </c>
      <c r="AQ13" s="4">
        <v>-2.5</v>
      </c>
      <c r="AR13" s="4">
        <v>1.9</v>
      </c>
      <c r="AS13" s="4">
        <v>0.5</v>
      </c>
      <c r="AT13" s="4">
        <v>0.1</v>
      </c>
      <c r="AU13" s="4">
        <v>3.4</v>
      </c>
      <c r="AV13" s="4">
        <v>4.9000000000000004</v>
      </c>
      <c r="AW13" s="4">
        <v>-2</v>
      </c>
      <c r="AX13" s="4">
        <v>-0.6</v>
      </c>
      <c r="AY13" s="4">
        <v>3.9</v>
      </c>
      <c r="AZ13" s="4">
        <v>9</v>
      </c>
      <c r="BA13" s="4">
        <v>0.6</v>
      </c>
      <c r="BB13" s="4">
        <v>-0.6</v>
      </c>
      <c r="BC13" s="4">
        <v>-2</v>
      </c>
      <c r="BD13" s="4">
        <v>0.4</v>
      </c>
      <c r="BE13" s="4">
        <v>-0.2</v>
      </c>
      <c r="BF13" s="4">
        <v>-4.5</v>
      </c>
      <c r="BG13" s="4">
        <v>-10.8</v>
      </c>
      <c r="BH13" s="4">
        <v>5.5</v>
      </c>
      <c r="BI13" s="4">
        <v>-7.5</v>
      </c>
      <c r="BJ13" s="4">
        <v>0.79999999999999716</v>
      </c>
      <c r="BK13" s="4">
        <v>5.0999999999999943</v>
      </c>
      <c r="BL13" s="4">
        <v>-7.5</v>
      </c>
      <c r="BM13" s="4">
        <v>-2.2999999999999972</v>
      </c>
      <c r="BN13" s="4">
        <v>2.2000000000000028</v>
      </c>
      <c r="BO13" s="4">
        <v>-4</v>
      </c>
      <c r="BP13" s="4">
        <v>5.0999999999999943</v>
      </c>
      <c r="BQ13" s="4">
        <v>1.7999999999999972</v>
      </c>
      <c r="BR13" s="4">
        <v>-4.0999999999999943</v>
      </c>
      <c r="BS13" s="4">
        <v>-4.0999999999999943</v>
      </c>
      <c r="BT13" s="4">
        <v>0</v>
      </c>
      <c r="BU13" s="4">
        <v>0.59999999999999432</v>
      </c>
      <c r="BV13" s="4">
        <v>1.5999999999999943</v>
      </c>
      <c r="BW13" s="4">
        <v>-2</v>
      </c>
      <c r="BX13" s="4">
        <v>-1.4000000000000057</v>
      </c>
      <c r="BY13" s="4">
        <v>0.70000000000000284</v>
      </c>
      <c r="BZ13" s="4">
        <v>2.4000000000000057</v>
      </c>
      <c r="CA13" s="4">
        <v>5</v>
      </c>
      <c r="CB13" s="4">
        <v>-0.40000000000000568</v>
      </c>
      <c r="CC13" s="4">
        <v>-2.7999999999999972</v>
      </c>
      <c r="CD13" s="4">
        <v>-0.70000000000000284</v>
      </c>
      <c r="CE13" s="4">
        <v>-5.0999999999999943</v>
      </c>
      <c r="CF13" s="4">
        <v>-0.20000000000000284</v>
      </c>
      <c r="CG13" s="4">
        <v>-0.59999999999999432</v>
      </c>
      <c r="CH13" s="4">
        <v>1.7000000000000028</v>
      </c>
      <c r="CI13" s="4">
        <v>3.5999999999999943</v>
      </c>
      <c r="CJ13" s="4">
        <v>9.9999999999994316E-2</v>
      </c>
      <c r="CK13" s="4">
        <v>5.7000000000000028</v>
      </c>
      <c r="CL13" s="4">
        <v>1.7999999999999972</v>
      </c>
      <c r="CM13" s="4">
        <v>0.29999999999998295</v>
      </c>
      <c r="CN13" s="4">
        <v>-0.90000000000000568</v>
      </c>
      <c r="CO13" s="4">
        <v>-1.0999999999999943</v>
      </c>
      <c r="CP13" s="4">
        <v>2.0999999999999943</v>
      </c>
      <c r="CQ13" s="4">
        <v>12.099999999999994</v>
      </c>
      <c r="CR13" s="4">
        <v>13.5</v>
      </c>
      <c r="CS13" s="4">
        <v>10.299999999999997</v>
      </c>
      <c r="CT13" s="4">
        <v>4.4000000000000057</v>
      </c>
      <c r="CU13" s="4">
        <v>6.0999999999999943</v>
      </c>
      <c r="CV13" s="4">
        <v>4.7000000000000028</v>
      </c>
      <c r="CW13" s="4">
        <v>1.7999999999999972</v>
      </c>
      <c r="CX13" s="4">
        <v>-2.5999999999999943</v>
      </c>
      <c r="CY13" s="4">
        <v>2.7999999999999972</v>
      </c>
      <c r="CZ13" s="4">
        <v>6.2999999999999972</v>
      </c>
      <c r="DA13" s="4">
        <v>-3.2999999999999972</v>
      </c>
      <c r="DB13" s="4">
        <v>-3.5999999999999943</v>
      </c>
      <c r="DC13" s="4">
        <v>6.9000000000000057</v>
      </c>
      <c r="DD13" s="4">
        <v>-3.9000000000000057</v>
      </c>
      <c r="DE13" s="4">
        <v>2.0999999999999943</v>
      </c>
      <c r="DF13" s="4">
        <v>2.2999999999999972</v>
      </c>
      <c r="DG13" s="4">
        <v>0.40000000000000568</v>
      </c>
      <c r="DH13" s="4">
        <v>0.70000000000000284</v>
      </c>
      <c r="DI13" s="4">
        <v>0.29999999999999716</v>
      </c>
      <c r="DJ13" s="4">
        <v>2</v>
      </c>
      <c r="DK13" s="4">
        <v>13</v>
      </c>
      <c r="DL13" s="4">
        <v>-3.2999999999999972</v>
      </c>
      <c r="DM13" s="4">
        <v>13.5</v>
      </c>
      <c r="DN13" s="4">
        <v>1.9000000000000057</v>
      </c>
      <c r="DO13" s="4">
        <v>7.2000000000000028</v>
      </c>
      <c r="DP13" s="4">
        <v>2.2000000000000028</v>
      </c>
      <c r="DQ13" s="4">
        <v>3.2999999999999972</v>
      </c>
      <c r="DR13" s="4">
        <v>1.5</v>
      </c>
      <c r="DS13" s="4">
        <v>-4.4000000000000057</v>
      </c>
      <c r="DT13" s="4">
        <v>4.5999999999999943</v>
      </c>
      <c r="DU13" s="4">
        <v>-0.29999999999999716</v>
      </c>
      <c r="DV13" s="4">
        <v>-0.70000000000000284</v>
      </c>
      <c r="DW13" s="4">
        <v>1.0999999999999943</v>
      </c>
      <c r="DX13" s="4">
        <v>2.5999999999999943</v>
      </c>
      <c r="DY13" s="4">
        <v>4.2000000000000028</v>
      </c>
      <c r="DZ13" s="4">
        <v>-6</v>
      </c>
      <c r="EA13" s="4">
        <v>-8.7000000000000028</v>
      </c>
      <c r="EB13" s="4">
        <v>4.7999999999999972</v>
      </c>
      <c r="EC13" s="4">
        <v>-8.2000000000000028</v>
      </c>
      <c r="ED13" s="4">
        <v>1.2000000000000028</v>
      </c>
      <c r="EE13" s="4">
        <v>1.0999999999999943</v>
      </c>
      <c r="EF13" s="4">
        <v>-0.59999999999999432</v>
      </c>
      <c r="EG13" s="4">
        <v>9.9999999999994316E-2</v>
      </c>
      <c r="EH13" s="4">
        <v>2.2000000000000028</v>
      </c>
      <c r="EI13" s="4">
        <v>7.9000000000000057</v>
      </c>
      <c r="EJ13" s="4">
        <v>0.79999999999999716</v>
      </c>
      <c r="EK13" s="4">
        <v>-4.0999999999999943</v>
      </c>
      <c r="EL13" s="4">
        <v>-9.4000000000000057</v>
      </c>
      <c r="EM13" s="4">
        <v>1.5999999999999943</v>
      </c>
      <c r="EN13" s="4">
        <v>-0.40000000000000568</v>
      </c>
      <c r="EO13" s="4">
        <v>-1</v>
      </c>
      <c r="EP13" s="4">
        <v>1.2000000000000028</v>
      </c>
      <c r="EQ13" s="4">
        <v>1.2000000000000028</v>
      </c>
      <c r="ER13" s="4">
        <v>3.5999999999999943</v>
      </c>
      <c r="ES13" s="4">
        <v>4.5999999999999943</v>
      </c>
      <c r="ET13" s="4">
        <v>3.2999999999999972</v>
      </c>
      <c r="EU13" s="4">
        <v>-8.7000000000000028</v>
      </c>
      <c r="EV13" s="4">
        <v>2.2000000000000028</v>
      </c>
      <c r="EW13" s="4">
        <v>-6.0999999999999943</v>
      </c>
      <c r="EX13" s="4">
        <v>-2.7999999999999972</v>
      </c>
      <c r="EY13" s="4">
        <v>-1.9</v>
      </c>
      <c r="EZ13" s="4">
        <v>-2.2999999999999998</v>
      </c>
      <c r="FA13" s="4">
        <v>-3.5</v>
      </c>
      <c r="FB13" s="152"/>
    </row>
    <row r="14" spans="1:159" ht="42" customHeight="1" x14ac:dyDescent="0.3">
      <c r="A14" s="149" t="str">
        <f>IF('0'!A1=1,"виробництво напоїв","manufacture of beverages")</f>
        <v>виробництво напоїв</v>
      </c>
      <c r="B14" s="4">
        <v>1.2000000000000028</v>
      </c>
      <c r="C14" s="4">
        <v>0.40000000000000568</v>
      </c>
      <c r="D14" s="4">
        <v>1.5999999999999943</v>
      </c>
      <c r="E14" s="4">
        <v>-0.20000000000000284</v>
      </c>
      <c r="F14" s="4">
        <v>0.5</v>
      </c>
      <c r="G14" s="4">
        <v>0.59999999999999432</v>
      </c>
      <c r="H14" s="4">
        <v>1</v>
      </c>
      <c r="I14" s="4">
        <v>1.2000000000000028</v>
      </c>
      <c r="J14" s="4">
        <v>-9.9999999999994316E-2</v>
      </c>
      <c r="K14" s="4">
        <v>0.40000000000000568</v>
      </c>
      <c r="L14" s="4">
        <v>0.29999999999999716</v>
      </c>
      <c r="M14" s="4">
        <v>9.9999999999994316E-2</v>
      </c>
      <c r="N14" s="4">
        <v>0.20000000000000284</v>
      </c>
      <c r="O14" s="4">
        <v>0.29999999999999716</v>
      </c>
      <c r="P14" s="4">
        <v>1.7999999999999972</v>
      </c>
      <c r="Q14" s="4">
        <v>1.9000000000000057</v>
      </c>
      <c r="R14" s="4">
        <v>-0.29999999999999716</v>
      </c>
      <c r="S14" s="4">
        <v>2.4000000000000057</v>
      </c>
      <c r="T14" s="4">
        <v>-0.29999999999999716</v>
      </c>
      <c r="U14" s="4">
        <v>3.5999999999999943</v>
      </c>
      <c r="V14" s="4">
        <v>2.2000000000000028</v>
      </c>
      <c r="W14" s="4">
        <v>1.5999999999999943</v>
      </c>
      <c r="X14" s="4">
        <v>0.90000000000000568</v>
      </c>
      <c r="Y14" s="4">
        <v>0.59999999999999432</v>
      </c>
      <c r="Z14" s="4">
        <v>3</v>
      </c>
      <c r="AA14" s="4">
        <v>2.2999999999999972</v>
      </c>
      <c r="AB14" s="4">
        <v>8.2999999999999972</v>
      </c>
      <c r="AC14" s="4">
        <v>3</v>
      </c>
      <c r="AD14" s="4">
        <v>1.7000000000000028</v>
      </c>
      <c r="AE14" s="4">
        <v>0</v>
      </c>
      <c r="AF14" s="4">
        <v>3.5</v>
      </c>
      <c r="AG14" s="4">
        <v>1.5999999999999943</v>
      </c>
      <c r="AH14" s="4">
        <v>1.5999999999999943</v>
      </c>
      <c r="AI14" s="4">
        <v>1.0999999999999943</v>
      </c>
      <c r="AJ14" s="4">
        <v>-9.9999999999994316E-2</v>
      </c>
      <c r="AK14" s="4">
        <v>0.5</v>
      </c>
      <c r="AL14" s="4">
        <v>2.5999999999999943</v>
      </c>
      <c r="AM14" s="4">
        <v>1.7</v>
      </c>
      <c r="AN14" s="4">
        <v>2.2999999999999998</v>
      </c>
      <c r="AO14" s="4">
        <v>1.6</v>
      </c>
      <c r="AP14" s="4">
        <v>2.1</v>
      </c>
      <c r="AQ14" s="4">
        <v>1</v>
      </c>
      <c r="AR14" s="4">
        <v>1</v>
      </c>
      <c r="AS14" s="4">
        <v>-0.1</v>
      </c>
      <c r="AT14" s="4">
        <v>0.6</v>
      </c>
      <c r="AU14" s="4">
        <v>0.4</v>
      </c>
      <c r="AV14" s="4">
        <v>0.1</v>
      </c>
      <c r="AW14" s="4">
        <v>2.4</v>
      </c>
      <c r="AX14" s="4">
        <v>2.7</v>
      </c>
      <c r="AY14" s="4">
        <v>0.9</v>
      </c>
      <c r="AZ14" s="4">
        <v>0.1</v>
      </c>
      <c r="BA14" s="4">
        <v>2.4</v>
      </c>
      <c r="BB14" s="4">
        <v>0.8</v>
      </c>
      <c r="BC14" s="4">
        <v>0.29999999999999716</v>
      </c>
      <c r="BD14" s="4">
        <v>0.6</v>
      </c>
      <c r="BE14" s="4">
        <v>0.7</v>
      </c>
      <c r="BF14" s="4">
        <v>4.5999999999999996</v>
      </c>
      <c r="BG14" s="4">
        <v>0.2</v>
      </c>
      <c r="BH14" s="4">
        <v>0.9</v>
      </c>
      <c r="BI14" s="4">
        <v>0.8</v>
      </c>
      <c r="BJ14" s="4">
        <v>1.7999999999999972</v>
      </c>
      <c r="BK14" s="4">
        <v>2.7999999999999972</v>
      </c>
      <c r="BL14" s="4">
        <v>1.5999999999999943</v>
      </c>
      <c r="BM14" s="4">
        <v>0.70000000000000284</v>
      </c>
      <c r="BN14" s="4">
        <v>0.59999999999999432</v>
      </c>
      <c r="BO14" s="4">
        <v>0.79999999999999716</v>
      </c>
      <c r="BP14" s="4">
        <v>1.2000000000000028</v>
      </c>
      <c r="BQ14" s="4">
        <v>0.70000000000000284</v>
      </c>
      <c r="BR14" s="4">
        <v>0.29999999999999716</v>
      </c>
      <c r="BS14" s="4">
        <v>4.0999999999999943</v>
      </c>
      <c r="BT14" s="4">
        <v>1.2000000000000028</v>
      </c>
      <c r="BU14" s="4">
        <v>0.20000000000000284</v>
      </c>
      <c r="BV14" s="4">
        <v>1.2000000000000028</v>
      </c>
      <c r="BW14" s="4">
        <v>1.2999999999999972</v>
      </c>
      <c r="BX14" s="4">
        <v>0.5</v>
      </c>
      <c r="BY14" s="4">
        <v>1.7999999999999972</v>
      </c>
      <c r="BZ14" s="4">
        <v>0.20000000000000284</v>
      </c>
      <c r="CA14" s="4">
        <v>0.70000000000000284</v>
      </c>
      <c r="CB14" s="4">
        <v>1.4000000000000057</v>
      </c>
      <c r="CC14" s="4">
        <v>0.40000000000000568</v>
      </c>
      <c r="CD14" s="4">
        <v>0</v>
      </c>
      <c r="CE14" s="4">
        <v>0.20000000000000284</v>
      </c>
      <c r="CF14" s="4">
        <v>9.9999999999994316E-2</v>
      </c>
      <c r="CG14" s="4">
        <v>9.9999999999994316E-2</v>
      </c>
      <c r="CH14" s="4">
        <v>-9.9999999999994316E-2</v>
      </c>
      <c r="CI14" s="4">
        <v>1</v>
      </c>
      <c r="CJ14" s="4">
        <v>0.20000000000000284</v>
      </c>
      <c r="CK14" s="4">
        <v>9.9999999999994316E-2</v>
      </c>
      <c r="CL14" s="4">
        <v>0.20000000000000284</v>
      </c>
      <c r="CM14" s="4">
        <v>-9.9999999999994316E-2</v>
      </c>
      <c r="CN14" s="4">
        <v>0.20000000000000284</v>
      </c>
      <c r="CO14" s="4">
        <v>0</v>
      </c>
      <c r="CP14" s="4">
        <v>9.9999999999994316E-2</v>
      </c>
      <c r="CQ14" s="4">
        <v>0.40000000000000568</v>
      </c>
      <c r="CR14" s="4">
        <v>9.9999999999994316E-2</v>
      </c>
      <c r="CS14" s="4">
        <v>0.5</v>
      </c>
      <c r="CT14" s="4">
        <v>1.5</v>
      </c>
      <c r="CU14" s="4">
        <v>9.9999999999994316E-2</v>
      </c>
      <c r="CV14" s="4">
        <v>1.5999999999999943</v>
      </c>
      <c r="CW14" s="4">
        <v>0.90000000000000568</v>
      </c>
      <c r="CX14" s="4">
        <v>0.40000000000000568</v>
      </c>
      <c r="CY14" s="4">
        <v>0.20000000000000284</v>
      </c>
      <c r="CZ14" s="4">
        <v>1.4000000000000057</v>
      </c>
      <c r="DA14" s="4">
        <v>0.20000000000000284</v>
      </c>
      <c r="DB14" s="4">
        <v>1.0999999999999943</v>
      </c>
      <c r="DC14" s="4">
        <v>0.70000000000000284</v>
      </c>
      <c r="DD14" s="4">
        <v>0.20000000000000284</v>
      </c>
      <c r="DE14" s="4">
        <v>2.5</v>
      </c>
      <c r="DF14" s="4">
        <v>0.70000000000000284</v>
      </c>
      <c r="DG14" s="4">
        <v>4.4000000000000057</v>
      </c>
      <c r="DH14" s="4">
        <v>1.7000000000000028</v>
      </c>
      <c r="DI14" s="4">
        <v>2.7999999999999972</v>
      </c>
      <c r="DJ14" s="4">
        <v>2.5</v>
      </c>
      <c r="DK14" s="4">
        <v>7.5</v>
      </c>
      <c r="DL14" s="4">
        <v>1.5999999999999943</v>
      </c>
      <c r="DM14" s="4">
        <v>9.9999999999994316E-2</v>
      </c>
      <c r="DN14" s="4">
        <v>1.2999999999999972</v>
      </c>
      <c r="DO14" s="4">
        <v>2.2000000000000028</v>
      </c>
      <c r="DP14" s="4">
        <v>0.70000000000000284</v>
      </c>
      <c r="DQ14" s="4">
        <v>0.79999999999999716</v>
      </c>
      <c r="DR14" s="4">
        <v>4.2999999999999972</v>
      </c>
      <c r="DS14" s="4">
        <v>2.0999999999999943</v>
      </c>
      <c r="DT14" s="4">
        <v>1.2999999999999972</v>
      </c>
      <c r="DU14" s="4">
        <v>1.5999999999999943</v>
      </c>
      <c r="DV14" s="4">
        <v>1.2000000000000028</v>
      </c>
      <c r="DW14" s="4">
        <v>0.70000000000000284</v>
      </c>
      <c r="DX14" s="4">
        <v>0.40000000000000568</v>
      </c>
      <c r="DY14" s="4">
        <v>0.40000000000000568</v>
      </c>
      <c r="DZ14" s="4">
        <v>0.59999999999999432</v>
      </c>
      <c r="EA14" s="4">
        <v>9.9999999999994316E-2</v>
      </c>
      <c r="EB14" s="4">
        <v>-0.40000000000000568</v>
      </c>
      <c r="EC14" s="4">
        <v>9.9999999999994316E-2</v>
      </c>
      <c r="ED14" s="4">
        <v>1.5999999999999943</v>
      </c>
      <c r="EE14" s="4">
        <v>0.40000000000000568</v>
      </c>
      <c r="EF14" s="4">
        <v>9.9999999999994316E-2</v>
      </c>
      <c r="EG14" s="4">
        <v>1</v>
      </c>
      <c r="EH14" s="4">
        <v>0</v>
      </c>
      <c r="EI14" s="4">
        <v>0.29999999999999716</v>
      </c>
      <c r="EJ14" s="4">
        <v>0.79999999999999716</v>
      </c>
      <c r="EK14" s="4">
        <v>9.9999999999994316E-2</v>
      </c>
      <c r="EL14" s="4">
        <v>0.29999999999999716</v>
      </c>
      <c r="EM14" s="4">
        <v>0.29999999999999716</v>
      </c>
      <c r="EN14" s="4">
        <v>0.20000000000000284</v>
      </c>
      <c r="EO14" s="4">
        <v>0.79999999999999716</v>
      </c>
      <c r="EP14" s="4">
        <v>3.5999999999999943</v>
      </c>
      <c r="EQ14" s="4">
        <v>1</v>
      </c>
      <c r="ER14" s="4">
        <v>0.59999999999999432</v>
      </c>
      <c r="ES14" s="4">
        <v>1.2000000000000028</v>
      </c>
      <c r="ET14" s="4">
        <v>0.40000000000000568</v>
      </c>
      <c r="EU14" s="4">
        <v>0.29999999999999716</v>
      </c>
      <c r="EV14" s="4">
        <v>0.79999999999999716</v>
      </c>
      <c r="EW14" s="4">
        <v>0</v>
      </c>
      <c r="EX14" s="4">
        <v>0</v>
      </c>
      <c r="EY14" s="4">
        <v>1</v>
      </c>
      <c r="EZ14" s="4">
        <v>1</v>
      </c>
      <c r="FA14" s="4">
        <v>-0.3</v>
      </c>
      <c r="FB14" s="152"/>
    </row>
    <row r="15" spans="1:159" ht="42" customHeight="1" x14ac:dyDescent="0.3">
      <c r="A15" s="139" t="str">
        <f>IF('0'!A1=1,"Текстильне виробництво; виробництво одягу, шкіри, виробів зі шкіри та інших матеріалів","Manufacture of textiles, apparel, leather and related products")</f>
        <v>Текстильне виробництво; виробництво одягу, шкіри, виробів зі шкіри та інших матеріалів</v>
      </c>
      <c r="B15" s="4">
        <v>0.29999999999999716</v>
      </c>
      <c r="C15" s="4">
        <v>9.9999999999994316E-2</v>
      </c>
      <c r="D15" s="4">
        <v>-0.20000000000000284</v>
      </c>
      <c r="E15" s="4">
        <v>9.9999999999994316E-2</v>
      </c>
      <c r="F15" s="4">
        <v>0</v>
      </c>
      <c r="G15" s="4">
        <v>0</v>
      </c>
      <c r="H15" s="4">
        <v>0</v>
      </c>
      <c r="I15" s="4">
        <v>0.29999999999999716</v>
      </c>
      <c r="J15" s="4">
        <v>0</v>
      </c>
      <c r="K15" s="4">
        <v>0.40000000000000568</v>
      </c>
      <c r="L15" s="4">
        <v>9.9999999999994316E-2</v>
      </c>
      <c r="M15" s="4">
        <v>9.9999999999994316E-2</v>
      </c>
      <c r="N15" s="4">
        <v>0</v>
      </c>
      <c r="O15" s="4">
        <v>0.70000000000000284</v>
      </c>
      <c r="P15" s="4">
        <v>2</v>
      </c>
      <c r="Q15" s="4">
        <v>5</v>
      </c>
      <c r="R15" s="4">
        <v>2</v>
      </c>
      <c r="S15" s="4">
        <v>1.2000000000000028</v>
      </c>
      <c r="T15" s="4">
        <v>1.5999999999999943</v>
      </c>
      <c r="U15" s="4">
        <v>1.2999999999999972</v>
      </c>
      <c r="V15" s="4">
        <v>1.7000000000000028</v>
      </c>
      <c r="W15" s="4">
        <v>1.5999999999999943</v>
      </c>
      <c r="X15" s="4">
        <v>3.0999999999999943</v>
      </c>
      <c r="Y15" s="4">
        <v>1.5</v>
      </c>
      <c r="Z15" s="4">
        <v>1.7000000000000028</v>
      </c>
      <c r="AA15" s="4">
        <v>11.799999999999997</v>
      </c>
      <c r="AB15" s="4">
        <v>3.5999999999999943</v>
      </c>
      <c r="AC15" s="4">
        <v>1.9000000000000057</v>
      </c>
      <c r="AD15" s="4">
        <v>0.70000000000000284</v>
      </c>
      <c r="AE15" s="4">
        <v>0.5</v>
      </c>
      <c r="AF15" s="4">
        <v>0.59999999999999432</v>
      </c>
      <c r="AG15" s="4">
        <v>0.70000000000000284</v>
      </c>
      <c r="AH15" s="4">
        <v>0.20000000000000284</v>
      </c>
      <c r="AI15" s="4">
        <v>1.0999999999999943</v>
      </c>
      <c r="AJ15" s="4">
        <v>0.79999999999999716</v>
      </c>
      <c r="AK15" s="4">
        <v>0.90000000000000568</v>
      </c>
      <c r="AL15" s="4">
        <v>0.70000000000000284</v>
      </c>
      <c r="AM15" s="4">
        <v>1.9</v>
      </c>
      <c r="AN15" s="4">
        <v>0.5</v>
      </c>
      <c r="AO15" s="4">
        <v>0.2</v>
      </c>
      <c r="AP15" s="4">
        <v>0.4</v>
      </c>
      <c r="AQ15" s="4">
        <v>0</v>
      </c>
      <c r="AR15" s="4">
        <v>0.4</v>
      </c>
      <c r="AS15" s="4">
        <v>0.2</v>
      </c>
      <c r="AT15" s="4">
        <v>0.1</v>
      </c>
      <c r="AU15" s="4">
        <v>0.4</v>
      </c>
      <c r="AV15" s="4">
        <v>0.1</v>
      </c>
      <c r="AW15" s="4">
        <v>0.2</v>
      </c>
      <c r="AX15" s="4">
        <v>0.7</v>
      </c>
      <c r="AY15" s="4">
        <v>0.7</v>
      </c>
      <c r="AZ15" s="4">
        <v>0.9</v>
      </c>
      <c r="BA15" s="4">
        <v>0.5</v>
      </c>
      <c r="BB15" s="4">
        <v>0.3</v>
      </c>
      <c r="BC15" s="4">
        <v>0.29999999999999716</v>
      </c>
      <c r="BD15" s="4">
        <v>0.1</v>
      </c>
      <c r="BE15" s="4">
        <v>3.6</v>
      </c>
      <c r="BF15" s="4">
        <v>0.8</v>
      </c>
      <c r="BG15" s="4">
        <v>0.3</v>
      </c>
      <c r="BH15" s="4">
        <v>1.9</v>
      </c>
      <c r="BI15" s="4">
        <v>0.4</v>
      </c>
      <c r="BJ15" s="4">
        <v>1.5999999999999943</v>
      </c>
      <c r="BK15" s="4">
        <v>0.40000000000000568</v>
      </c>
      <c r="BL15" s="4">
        <v>-9.9999999999994316E-2</v>
      </c>
      <c r="BM15" s="4">
        <v>1.0999999999999943</v>
      </c>
      <c r="BN15" s="4">
        <v>0.40000000000000568</v>
      </c>
      <c r="BO15" s="4">
        <v>0.40000000000000568</v>
      </c>
      <c r="BP15" s="4">
        <v>0.20000000000000284</v>
      </c>
      <c r="BQ15" s="4">
        <v>0.59999999999999432</v>
      </c>
      <c r="BR15" s="4">
        <v>1</v>
      </c>
      <c r="BS15" s="4">
        <v>1.5</v>
      </c>
      <c r="BT15" s="4">
        <v>0.70000000000000284</v>
      </c>
      <c r="BU15" s="4">
        <v>0.79999999999999716</v>
      </c>
      <c r="BV15" s="4">
        <v>0.29999999999999716</v>
      </c>
      <c r="BW15" s="4">
        <v>0.29999999999999716</v>
      </c>
      <c r="BX15" s="4">
        <v>1.5999999999999943</v>
      </c>
      <c r="BY15" s="4">
        <v>0.40000000000000568</v>
      </c>
      <c r="BZ15" s="4">
        <v>-9.9999999999994316E-2</v>
      </c>
      <c r="CA15" s="4">
        <v>0</v>
      </c>
      <c r="CB15" s="4">
        <v>9.9999999999994316E-2</v>
      </c>
      <c r="CC15" s="4">
        <v>-0.29999999999999716</v>
      </c>
      <c r="CD15" s="4">
        <v>0.20000000000000284</v>
      </c>
      <c r="CE15" s="4">
        <v>0.29999999999999716</v>
      </c>
      <c r="CF15" s="4">
        <v>-9.9999999999994316E-2</v>
      </c>
      <c r="CG15" s="4">
        <v>-0.40000000000000568</v>
      </c>
      <c r="CH15" s="4">
        <v>0.40000000000000568</v>
      </c>
      <c r="CI15" s="4">
        <v>0.29999999999999716</v>
      </c>
      <c r="CJ15" s="4">
        <v>1.2000000000000028</v>
      </c>
      <c r="CK15" s="4">
        <v>0.5</v>
      </c>
      <c r="CL15" s="4">
        <v>0.79999999999999716</v>
      </c>
      <c r="CM15" s="4">
        <v>-0.29999999999999716</v>
      </c>
      <c r="CN15" s="4">
        <v>1</v>
      </c>
      <c r="CO15" s="4">
        <v>0.20000000000000284</v>
      </c>
      <c r="CP15" s="4">
        <v>0.40000000000000568</v>
      </c>
      <c r="CQ15" s="4">
        <v>0.29999999999999716</v>
      </c>
      <c r="CR15" s="4">
        <v>-0.5</v>
      </c>
      <c r="CS15" s="4">
        <v>0.20000000000000284</v>
      </c>
      <c r="CT15" s="4">
        <v>-1.7999999999999972</v>
      </c>
      <c r="CU15" s="4">
        <v>0.59999999999999432</v>
      </c>
      <c r="CV15" s="4">
        <v>0.79999999999999716</v>
      </c>
      <c r="CW15" s="4">
        <v>0.70000000000000284</v>
      </c>
      <c r="CX15" s="4">
        <v>0.79999999999999716</v>
      </c>
      <c r="CY15" s="4">
        <v>-9.9999999999994316E-2</v>
      </c>
      <c r="CZ15" s="4">
        <v>0.20000000000000284</v>
      </c>
      <c r="DA15" s="4">
        <v>0.5</v>
      </c>
      <c r="DB15" s="4">
        <v>0.79999999999999716</v>
      </c>
      <c r="DC15" s="4">
        <v>0.70000000000000284</v>
      </c>
      <c r="DD15" s="4">
        <v>0.40000000000000568</v>
      </c>
      <c r="DE15" s="4">
        <v>0.20000000000000284</v>
      </c>
      <c r="DF15" s="4">
        <v>1.2999999999999972</v>
      </c>
      <c r="DG15" s="4">
        <v>0.59999999999999432</v>
      </c>
      <c r="DH15" s="4">
        <v>3.5999999999999943</v>
      </c>
      <c r="DI15" s="4">
        <v>1.2999999999999972</v>
      </c>
      <c r="DJ15" s="4">
        <v>0.59999999999999432</v>
      </c>
      <c r="DK15" s="4">
        <v>3.4000000000000057</v>
      </c>
      <c r="DL15" s="4">
        <v>2.2000000000000028</v>
      </c>
      <c r="DM15" s="4">
        <v>3.9000000000000057</v>
      </c>
      <c r="DN15" s="4">
        <v>2.4000000000000057</v>
      </c>
      <c r="DO15" s="4">
        <v>1.2000000000000028</v>
      </c>
      <c r="DP15" s="4">
        <v>1</v>
      </c>
      <c r="DQ15" s="4">
        <v>3.2000000000000028</v>
      </c>
      <c r="DR15" s="4">
        <v>0.70000000000000284</v>
      </c>
      <c r="DS15" s="4">
        <v>0.79999999999999716</v>
      </c>
      <c r="DT15" s="4">
        <v>2.7999999999999972</v>
      </c>
      <c r="DU15" s="4">
        <v>0.79999999999999716</v>
      </c>
      <c r="DV15" s="4">
        <v>0.40000000000000568</v>
      </c>
      <c r="DW15" s="4">
        <v>0.79999999999999716</v>
      </c>
      <c r="DX15" s="4">
        <v>0.59999999999999432</v>
      </c>
      <c r="DY15" s="4">
        <v>0.40000000000000568</v>
      </c>
      <c r="DZ15" s="4">
        <v>1.2999999999999972</v>
      </c>
      <c r="EA15" s="4">
        <v>0.20000000000000284</v>
      </c>
      <c r="EB15" s="4">
        <v>0.59999999999999432</v>
      </c>
      <c r="EC15" s="4">
        <v>0.90000000000000568</v>
      </c>
      <c r="ED15" s="4">
        <v>-0.40000000000000568</v>
      </c>
      <c r="EE15" s="4">
        <v>0</v>
      </c>
      <c r="EF15" s="4">
        <v>0.29999999999999716</v>
      </c>
      <c r="EG15" s="4">
        <v>0.20000000000000284</v>
      </c>
      <c r="EH15" s="4">
        <v>9.9999999999994316E-2</v>
      </c>
      <c r="EI15" s="4">
        <v>-0.59999999999999432</v>
      </c>
      <c r="EJ15" s="4">
        <v>-9.9999999999994316E-2</v>
      </c>
      <c r="EK15" s="4">
        <v>0.59999999999999432</v>
      </c>
      <c r="EL15" s="4">
        <v>0.70000000000000284</v>
      </c>
      <c r="EM15" s="4">
        <v>3.5</v>
      </c>
      <c r="EN15" s="4">
        <v>-0.20000000000000284</v>
      </c>
      <c r="EO15" s="4">
        <v>2.5</v>
      </c>
      <c r="EP15" s="4">
        <v>1.2999999999999972</v>
      </c>
      <c r="EQ15" s="4">
        <v>1.4000000000000057</v>
      </c>
      <c r="ER15" s="4">
        <v>1</v>
      </c>
      <c r="ES15" s="4">
        <v>-0.20000000000000284</v>
      </c>
      <c r="ET15" s="4">
        <v>-1.7000000000000028</v>
      </c>
      <c r="EU15" s="4">
        <v>-9.9999999999994316E-2</v>
      </c>
      <c r="EV15" s="4">
        <v>-1.7999999999999972</v>
      </c>
      <c r="EW15" s="4">
        <v>-1.0999999999999943</v>
      </c>
      <c r="EX15" s="4">
        <v>0</v>
      </c>
      <c r="EY15" s="4">
        <v>0.5</v>
      </c>
      <c r="EZ15" s="4">
        <v>0.7</v>
      </c>
      <c r="FA15" s="4">
        <v>0.5</v>
      </c>
      <c r="FB15" s="152"/>
    </row>
    <row r="16" spans="1:159" ht="42" customHeight="1" x14ac:dyDescent="0.3">
      <c r="A16" s="139" t="str">
        <f>IF('0'!A1=1,"Виготовлення виробів з деревини, виробництво паперу та поліграфічна діяльність","Manufacture of wood and paper products, and printing")</f>
        <v>Виготовлення виробів з деревини, виробництво паперу та поліграфічна діяльність</v>
      </c>
      <c r="B16" s="4">
        <v>9.9999999999994316E-2</v>
      </c>
      <c r="C16" s="4">
        <v>0.29999999999999716</v>
      </c>
      <c r="D16" s="4">
        <v>-0.20000000000000284</v>
      </c>
      <c r="E16" s="4">
        <v>0.29999999999999716</v>
      </c>
      <c r="F16" s="4">
        <v>-0.20000000000000284</v>
      </c>
      <c r="G16" s="4">
        <v>0.29999999999999716</v>
      </c>
      <c r="H16" s="4">
        <v>-9.9999999999994316E-2</v>
      </c>
      <c r="I16" s="4">
        <v>0.29999999999999716</v>
      </c>
      <c r="J16" s="4">
        <v>9.9999999999994316E-2</v>
      </c>
      <c r="K16" s="4">
        <v>0.20000000000000284</v>
      </c>
      <c r="L16" s="4">
        <v>-9.9999999999994316E-2</v>
      </c>
      <c r="M16" s="4">
        <v>0</v>
      </c>
      <c r="N16" s="4">
        <v>9.9999999999994316E-2</v>
      </c>
      <c r="O16" s="4">
        <v>1.2999999999999972</v>
      </c>
      <c r="P16" s="4">
        <v>3.2000000000000028</v>
      </c>
      <c r="Q16" s="4">
        <v>6.2000000000000028</v>
      </c>
      <c r="R16" s="4">
        <v>3.9000000000000057</v>
      </c>
      <c r="S16" s="4">
        <v>1.2000000000000028</v>
      </c>
      <c r="T16" s="4">
        <v>0.40000000000000568</v>
      </c>
      <c r="U16" s="4">
        <v>2.2000000000000028</v>
      </c>
      <c r="V16" s="4">
        <v>3</v>
      </c>
      <c r="W16" s="4">
        <v>1</v>
      </c>
      <c r="X16" s="4">
        <v>4.5</v>
      </c>
      <c r="Y16" s="4">
        <v>4.7000000000000028</v>
      </c>
      <c r="Z16" s="4">
        <v>3.2000000000000028</v>
      </c>
      <c r="AA16" s="4">
        <v>15.200000000000003</v>
      </c>
      <c r="AB16" s="4">
        <v>7.7999999999999972</v>
      </c>
      <c r="AC16" s="4">
        <v>0.40000000000000568</v>
      </c>
      <c r="AD16" s="4">
        <v>0.40000000000000568</v>
      </c>
      <c r="AE16" s="4">
        <v>0.59999999999999432</v>
      </c>
      <c r="AF16" s="4">
        <v>0.20000000000000284</v>
      </c>
      <c r="AG16" s="4">
        <v>0.20000000000000284</v>
      </c>
      <c r="AH16" s="4">
        <v>1.2000000000000028</v>
      </c>
      <c r="AI16" s="4">
        <v>0.40000000000000568</v>
      </c>
      <c r="AJ16" s="4">
        <v>0.59999999999999432</v>
      </c>
      <c r="AK16" s="4">
        <v>0.40000000000000568</v>
      </c>
      <c r="AL16" s="4">
        <v>1.2999999999999972</v>
      </c>
      <c r="AM16" s="4">
        <v>2.6</v>
      </c>
      <c r="AN16" s="4">
        <v>1.5</v>
      </c>
      <c r="AO16" s="4">
        <v>0.4</v>
      </c>
      <c r="AP16" s="4">
        <v>-0.6</v>
      </c>
      <c r="AQ16" s="4">
        <v>-0.2</v>
      </c>
      <c r="AR16" s="4">
        <v>-0.5</v>
      </c>
      <c r="AS16" s="4">
        <v>0.9</v>
      </c>
      <c r="AT16" s="4">
        <v>1.9</v>
      </c>
      <c r="AU16" s="4">
        <v>-0.1</v>
      </c>
      <c r="AV16" s="4">
        <v>0</v>
      </c>
      <c r="AW16" s="4">
        <v>-0.3</v>
      </c>
      <c r="AX16" s="4">
        <v>2</v>
      </c>
      <c r="AY16" s="4">
        <v>0.4</v>
      </c>
      <c r="AZ16" s="4">
        <v>1.3</v>
      </c>
      <c r="BA16" s="4">
        <v>0.2</v>
      </c>
      <c r="BB16" s="4">
        <v>0.3</v>
      </c>
      <c r="BC16" s="4">
        <v>0.40000000000000568</v>
      </c>
      <c r="BD16" s="4">
        <v>0.4</v>
      </c>
      <c r="BE16" s="4">
        <v>0.6</v>
      </c>
      <c r="BF16" s="4">
        <v>1.5</v>
      </c>
      <c r="BG16" s="4">
        <v>1.2</v>
      </c>
      <c r="BH16" s="4">
        <v>0.4</v>
      </c>
      <c r="BI16" s="4">
        <v>2.2999999999999998</v>
      </c>
      <c r="BJ16" s="4">
        <v>3.5999999999999943</v>
      </c>
      <c r="BK16" s="4">
        <v>1</v>
      </c>
      <c r="BL16" s="4">
        <v>-0.20000000000000284</v>
      </c>
      <c r="BM16" s="4">
        <v>0.79999999999999716</v>
      </c>
      <c r="BN16" s="4">
        <v>-0.79999999999999716</v>
      </c>
      <c r="BO16" s="4">
        <v>0.5</v>
      </c>
      <c r="BP16" s="4">
        <v>0.79999999999999716</v>
      </c>
      <c r="BQ16" s="4">
        <v>1.5</v>
      </c>
      <c r="BR16" s="4">
        <v>1.5999999999999943</v>
      </c>
      <c r="BS16" s="4">
        <v>0.29999999999999716</v>
      </c>
      <c r="BT16" s="4">
        <v>0</v>
      </c>
      <c r="BU16" s="4">
        <v>0.20000000000000284</v>
      </c>
      <c r="BV16" s="4">
        <v>0.59999999999999432</v>
      </c>
      <c r="BW16" s="4">
        <v>-0.70000000000000284</v>
      </c>
      <c r="BX16" s="4">
        <v>-9.9999999999994316E-2</v>
      </c>
      <c r="BY16" s="4">
        <v>-0.59999999999999432</v>
      </c>
      <c r="BZ16" s="4">
        <v>-1</v>
      </c>
      <c r="CA16" s="4">
        <v>9.9999999999994316E-2</v>
      </c>
      <c r="CB16" s="4">
        <v>-9.9999999999994316E-2</v>
      </c>
      <c r="CC16" s="4">
        <v>-1.5</v>
      </c>
      <c r="CD16" s="4">
        <v>-0.90000000000000568</v>
      </c>
      <c r="CE16" s="4">
        <v>-0.20000000000000284</v>
      </c>
      <c r="CF16" s="4">
        <v>-0.70000000000000284</v>
      </c>
      <c r="CG16" s="4">
        <v>-1.0999999999999943</v>
      </c>
      <c r="CH16" s="4">
        <v>0.40000000000000568</v>
      </c>
      <c r="CI16" s="4">
        <v>9.9999999999994316E-2</v>
      </c>
      <c r="CJ16" s="4">
        <v>1.7000000000000028</v>
      </c>
      <c r="CK16" s="4">
        <v>0.90000000000000568</v>
      </c>
      <c r="CL16" s="4">
        <v>0.40000000000000568</v>
      </c>
      <c r="CM16" s="4">
        <v>0.70000000000001705</v>
      </c>
      <c r="CN16" s="4">
        <v>0.90000000000000568</v>
      </c>
      <c r="CO16" s="4">
        <v>1.7000000000000028</v>
      </c>
      <c r="CP16" s="4">
        <v>1.7999999999999972</v>
      </c>
      <c r="CQ16" s="4">
        <v>0.79999999999999716</v>
      </c>
      <c r="CR16" s="4">
        <v>0</v>
      </c>
      <c r="CS16" s="4">
        <v>0.70000000000000284</v>
      </c>
      <c r="CT16" s="4">
        <v>1.2000000000000028</v>
      </c>
      <c r="CU16" s="4">
        <v>0</v>
      </c>
      <c r="CV16" s="4">
        <v>2</v>
      </c>
      <c r="CW16" s="4">
        <v>3.0999999999999943</v>
      </c>
      <c r="CX16" s="4">
        <v>4.2000000000000028</v>
      </c>
      <c r="CY16" s="4">
        <v>2</v>
      </c>
      <c r="CZ16" s="4">
        <v>1.9000000000000057</v>
      </c>
      <c r="DA16" s="4">
        <v>0.59999999999999432</v>
      </c>
      <c r="DB16" s="4">
        <v>1</v>
      </c>
      <c r="DC16" s="4">
        <v>2.5999999999999943</v>
      </c>
      <c r="DD16" s="4">
        <v>2.2000000000000028</v>
      </c>
      <c r="DE16" s="4">
        <v>1.9000000000000057</v>
      </c>
      <c r="DF16" s="4">
        <v>2.2999999999999972</v>
      </c>
      <c r="DG16" s="4">
        <v>2.5999999999999943</v>
      </c>
      <c r="DH16" s="4">
        <v>2.2000000000000028</v>
      </c>
      <c r="DI16" s="4">
        <v>2.7999999999999972</v>
      </c>
      <c r="DJ16" s="4">
        <v>2.7000000000000028</v>
      </c>
      <c r="DK16" s="4">
        <v>2.7000000000000028</v>
      </c>
      <c r="DL16" s="4">
        <v>2.7000000000000028</v>
      </c>
      <c r="DM16" s="4">
        <v>5.5</v>
      </c>
      <c r="DN16" s="4">
        <v>1.5</v>
      </c>
      <c r="DO16" s="4">
        <v>1.7000000000000028</v>
      </c>
      <c r="DP16" s="4">
        <v>1.7000000000000028</v>
      </c>
      <c r="DQ16" s="4">
        <v>0.40000000000000568</v>
      </c>
      <c r="DR16" s="4">
        <v>0.90000000000000568</v>
      </c>
      <c r="DS16" s="4">
        <v>-0.29999999999999716</v>
      </c>
      <c r="DT16" s="4">
        <v>-0.20000000000000284</v>
      </c>
      <c r="DU16" s="4">
        <v>-1.2000000000000028</v>
      </c>
      <c r="DV16" s="4">
        <v>0.20000000000000284</v>
      </c>
      <c r="DW16" s="4">
        <v>1.5999999999999943</v>
      </c>
      <c r="DX16" s="4">
        <v>9.9999999999994316E-2</v>
      </c>
      <c r="DY16" s="4">
        <v>-0.70000000000000284</v>
      </c>
      <c r="DZ16" s="4">
        <v>9.9999999999994316E-2</v>
      </c>
      <c r="EA16" s="4">
        <v>-1.0999999999999943</v>
      </c>
      <c r="EB16" s="4">
        <v>0.90000000000000568</v>
      </c>
      <c r="EC16" s="4">
        <v>3.2000000000000028</v>
      </c>
      <c r="ED16" s="4">
        <v>-0.29999999999999716</v>
      </c>
      <c r="EE16" s="4">
        <v>-0.40000000000000568</v>
      </c>
      <c r="EF16" s="4">
        <v>0.79999999999999716</v>
      </c>
      <c r="EG16" s="4">
        <v>-0.20000000000000284</v>
      </c>
      <c r="EH16" s="4">
        <v>0.70000000000000284</v>
      </c>
      <c r="EI16" s="4">
        <v>1.4000000000000057</v>
      </c>
      <c r="EJ16" s="4">
        <v>1.2000000000000028</v>
      </c>
      <c r="EK16" s="4">
        <v>1</v>
      </c>
      <c r="EL16" s="4">
        <v>1</v>
      </c>
      <c r="EM16" s="4">
        <v>9.9999999999994316E-2</v>
      </c>
      <c r="EN16" s="4">
        <v>9.9999999999994316E-2</v>
      </c>
      <c r="EO16" s="4">
        <v>-9.9999999999994316E-2</v>
      </c>
      <c r="EP16" s="4">
        <v>0.70000000000000284</v>
      </c>
      <c r="EQ16" s="4">
        <v>0.59999999999999432</v>
      </c>
      <c r="ER16" s="4">
        <v>1</v>
      </c>
      <c r="ES16" s="4">
        <v>0.79999999999999716</v>
      </c>
      <c r="ET16" s="4">
        <v>1.2000000000000028</v>
      </c>
      <c r="EU16" s="4">
        <v>1</v>
      </c>
      <c r="EV16" s="4">
        <v>0.70000000000000284</v>
      </c>
      <c r="EW16" s="4">
        <v>0.40000000000000568</v>
      </c>
      <c r="EX16" s="4">
        <v>1</v>
      </c>
      <c r="EY16" s="4">
        <v>0.8</v>
      </c>
      <c r="EZ16" s="4">
        <v>1</v>
      </c>
      <c r="FA16" s="4">
        <v>0.8</v>
      </c>
      <c r="FB16" s="152"/>
    </row>
    <row r="17" spans="1:158" ht="42" customHeight="1" x14ac:dyDescent="0.3">
      <c r="A17" s="139" t="str">
        <f>IF('0'!A1=1,"Виробництво коксу та продуктів нафтоперероблення","Manufacture of coke, and refined petroleum products")</f>
        <v>Виробництво коксу та продуктів нафтоперероблення</v>
      </c>
      <c r="B17" s="4">
        <v>-1.7000000000000028</v>
      </c>
      <c r="C17" s="4">
        <v>1.4000000000000057</v>
      </c>
      <c r="D17" s="4">
        <v>-0.20000000000000284</v>
      </c>
      <c r="E17" s="4">
        <v>-9.9999999999994316E-2</v>
      </c>
      <c r="F17" s="4">
        <v>-0.20000000000000284</v>
      </c>
      <c r="G17" s="4">
        <v>0.40000000000000568</v>
      </c>
      <c r="H17" s="4">
        <v>-0.20000000000000284</v>
      </c>
      <c r="I17" s="4">
        <v>0.29999999999999716</v>
      </c>
      <c r="J17" s="4">
        <v>-1.5</v>
      </c>
      <c r="K17" s="4">
        <v>0.29999999999999716</v>
      </c>
      <c r="L17" s="4">
        <v>9.9999999999994316E-2</v>
      </c>
      <c r="M17" s="4">
        <v>0.59999999999999432</v>
      </c>
      <c r="N17" s="4">
        <v>-1.9000000000000057</v>
      </c>
      <c r="O17" s="4">
        <v>0.5</v>
      </c>
      <c r="P17" s="4">
        <v>10.400000000000006</v>
      </c>
      <c r="Q17" s="4">
        <v>17.799999999999997</v>
      </c>
      <c r="R17" s="4">
        <v>-0.20000000000000284</v>
      </c>
      <c r="S17" s="4">
        <v>-0.59999999999999432</v>
      </c>
      <c r="T17" s="4">
        <v>1.5</v>
      </c>
      <c r="U17" s="4">
        <v>3.7000000000000028</v>
      </c>
      <c r="V17" s="4">
        <v>2.5999999999999943</v>
      </c>
      <c r="W17" s="4">
        <v>6.5999999999999943</v>
      </c>
      <c r="X17" s="4">
        <v>5</v>
      </c>
      <c r="Y17" s="4">
        <v>-2.4000000000000057</v>
      </c>
      <c r="Z17" s="4">
        <v>0.70000000000000284</v>
      </c>
      <c r="AA17" s="4">
        <v>15.200000000000003</v>
      </c>
      <c r="AB17" s="4">
        <v>2.4000000000000057</v>
      </c>
      <c r="AC17" s="4">
        <v>0.20000000000000284</v>
      </c>
      <c r="AD17" s="4">
        <v>-3.7000000000000028</v>
      </c>
      <c r="AE17" s="4">
        <v>0.20000000000000284</v>
      </c>
      <c r="AF17" s="4">
        <v>-0.5</v>
      </c>
      <c r="AG17" s="4">
        <v>-1.7000000000000028</v>
      </c>
      <c r="AH17" s="4">
        <v>-2.2999999999999972</v>
      </c>
      <c r="AI17" s="4">
        <v>-0.79999999999999716</v>
      </c>
      <c r="AJ17" s="4">
        <v>-1.2999999999999972</v>
      </c>
      <c r="AK17" s="4">
        <v>-2.5</v>
      </c>
      <c r="AL17" s="4">
        <v>-6</v>
      </c>
      <c r="AM17" s="4">
        <v>-6.4</v>
      </c>
      <c r="AN17" s="4">
        <v>16</v>
      </c>
      <c r="AO17" s="4">
        <v>-3.5</v>
      </c>
      <c r="AP17" s="4">
        <v>1.6</v>
      </c>
      <c r="AQ17" s="4">
        <v>2.4</v>
      </c>
      <c r="AR17" s="4">
        <v>15.9</v>
      </c>
      <c r="AS17" s="4">
        <v>-4.3</v>
      </c>
      <c r="AT17" s="4">
        <v>13.7</v>
      </c>
      <c r="AU17" s="4">
        <v>22.7</v>
      </c>
      <c r="AV17" s="4">
        <v>3.2</v>
      </c>
      <c r="AW17" s="4">
        <v>-1.3</v>
      </c>
      <c r="AX17" s="4">
        <v>4.5999999999999996</v>
      </c>
      <c r="AY17" s="4">
        <v>5.8</v>
      </c>
      <c r="AZ17" s="4">
        <v>3.1</v>
      </c>
      <c r="BA17" s="4">
        <v>-1.7</v>
      </c>
      <c r="BB17" s="4">
        <v>-0.9</v>
      </c>
      <c r="BC17" s="4">
        <v>-3</v>
      </c>
      <c r="BD17" s="4">
        <v>3.6</v>
      </c>
      <c r="BE17" s="4">
        <v>2.9</v>
      </c>
      <c r="BF17" s="4">
        <v>2.1</v>
      </c>
      <c r="BG17" s="4">
        <v>16.5</v>
      </c>
      <c r="BH17" s="4">
        <v>1.9</v>
      </c>
      <c r="BI17" s="4">
        <v>2.6</v>
      </c>
      <c r="BJ17" s="4">
        <v>-1.7000000000000028</v>
      </c>
      <c r="BK17" s="4">
        <v>-1.2999999999999972</v>
      </c>
      <c r="BL17" s="4">
        <v>-3.7000000000000028</v>
      </c>
      <c r="BM17" s="4">
        <v>1.2999999999999972</v>
      </c>
      <c r="BN17" s="4">
        <v>3.5999999999999943</v>
      </c>
      <c r="BO17" s="4">
        <v>-3.7999999999999972</v>
      </c>
      <c r="BP17" s="4">
        <v>-2.7000000000000028</v>
      </c>
      <c r="BQ17" s="4">
        <v>7.7000000000000028</v>
      </c>
      <c r="BR17" s="4">
        <v>3.2999999999999972</v>
      </c>
      <c r="BS17" s="4">
        <v>2.5999999999999943</v>
      </c>
      <c r="BT17" s="4">
        <v>-2.7000000000000028</v>
      </c>
      <c r="BU17" s="4">
        <v>-5.0999999999999943</v>
      </c>
      <c r="BV17" s="4">
        <v>-1.7999999999999972</v>
      </c>
      <c r="BW17" s="4">
        <v>2.0999999999999943</v>
      </c>
      <c r="BX17" s="4">
        <v>3.2999999999999972</v>
      </c>
      <c r="BY17" s="4">
        <v>1.4000000000000057</v>
      </c>
      <c r="BZ17" s="4">
        <v>-3.2000000000000028</v>
      </c>
      <c r="CA17" s="4">
        <v>-1.5999999999999943</v>
      </c>
      <c r="CB17" s="4">
        <v>-3</v>
      </c>
      <c r="CC17" s="4">
        <v>-0.59999999999999432</v>
      </c>
      <c r="CD17" s="4">
        <v>2.9000000000000057</v>
      </c>
      <c r="CE17" s="4">
        <v>-7.7000000000000028</v>
      </c>
      <c r="CF17" s="4">
        <v>-5.0999999999999943</v>
      </c>
      <c r="CG17" s="4">
        <v>-1.0999999999999943</v>
      </c>
      <c r="CH17" s="4">
        <v>0.40000000000000568</v>
      </c>
      <c r="CI17" s="4">
        <v>-3.2999999999999972</v>
      </c>
      <c r="CJ17" s="4">
        <v>-1.4000000000000057</v>
      </c>
      <c r="CK17" s="4">
        <v>-11.299999999999997</v>
      </c>
      <c r="CL17" s="4">
        <v>-3.4000000000000057</v>
      </c>
      <c r="CM17" s="4">
        <v>11.400000000000006</v>
      </c>
      <c r="CN17" s="4">
        <v>5.0999999999999943</v>
      </c>
      <c r="CO17" s="4">
        <v>-1.5999999999999943</v>
      </c>
      <c r="CP17" s="4">
        <v>3.9000000000000057</v>
      </c>
      <c r="CQ17" s="4">
        <v>3.7000000000000028</v>
      </c>
      <c r="CR17" s="4">
        <v>1.9000000000000057</v>
      </c>
      <c r="CS17" s="4">
        <v>-1.7000000000000028</v>
      </c>
      <c r="CT17" s="4">
        <v>2.4000000000000057</v>
      </c>
      <c r="CU17" s="4">
        <v>22.599999999999994</v>
      </c>
      <c r="CV17" s="4">
        <v>14.200000000000003</v>
      </c>
      <c r="CW17" s="4">
        <v>4.2999999999999972</v>
      </c>
      <c r="CX17" s="4">
        <v>3.9000000000000057</v>
      </c>
      <c r="CY17" s="4">
        <v>1.9000000000000057</v>
      </c>
      <c r="CZ17" s="4">
        <v>18.700000000000003</v>
      </c>
      <c r="DA17" s="4">
        <v>1.2000000000000028</v>
      </c>
      <c r="DB17" s="4">
        <v>-1.5999999999999943</v>
      </c>
      <c r="DC17" s="4">
        <v>11.5</v>
      </c>
      <c r="DD17" s="4">
        <v>3.5</v>
      </c>
      <c r="DE17" s="4">
        <v>0.59999999999999432</v>
      </c>
      <c r="DF17" s="4">
        <v>-6.7000000000000028</v>
      </c>
      <c r="DG17" s="4">
        <v>9.9999999999994316E-2</v>
      </c>
      <c r="DH17" s="4">
        <v>20.5</v>
      </c>
      <c r="DI17" s="4">
        <v>15.799999999999997</v>
      </c>
      <c r="DJ17" s="4">
        <v>7.7999999999999972</v>
      </c>
      <c r="DK17" s="4">
        <v>2.5999999999999943</v>
      </c>
      <c r="DL17" s="4">
        <v>-7.7000000000000028</v>
      </c>
      <c r="DM17" s="4">
        <v>7.5999999999999943</v>
      </c>
      <c r="DN17" s="4">
        <v>0.5</v>
      </c>
      <c r="DO17" s="4">
        <v>0.40000000000000568</v>
      </c>
      <c r="DP17" s="4">
        <v>-0.40000000000000568</v>
      </c>
      <c r="DQ17" s="4">
        <v>0.70000000000000284</v>
      </c>
      <c r="DR17" s="4">
        <v>-5.9000000000000057</v>
      </c>
      <c r="DS17" s="4">
        <v>0</v>
      </c>
      <c r="DT17" s="4">
        <v>-1.4000000000000057</v>
      </c>
      <c r="DU17" s="4">
        <v>5.4000000000000057</v>
      </c>
      <c r="DV17" s="4">
        <v>0.5</v>
      </c>
      <c r="DW17" s="4">
        <v>-6</v>
      </c>
      <c r="DX17" s="4">
        <v>-6.5999999999999943</v>
      </c>
      <c r="DY17" s="4">
        <v>3.5999999999999943</v>
      </c>
      <c r="DZ17" s="4">
        <v>12.200000000000003</v>
      </c>
      <c r="EA17" s="4">
        <v>4.0999999999999943</v>
      </c>
      <c r="EB17" s="4">
        <v>15.299999999999997</v>
      </c>
      <c r="EC17" s="4">
        <v>-9.4000000000000057</v>
      </c>
      <c r="ED17" s="4">
        <v>3</v>
      </c>
      <c r="EE17" s="4">
        <v>-2.5</v>
      </c>
      <c r="EF17" s="4">
        <v>0.59999999999999432</v>
      </c>
      <c r="EG17" s="4">
        <v>-5.0999999999999943</v>
      </c>
      <c r="EH17" s="4">
        <v>-8.7999999999999972</v>
      </c>
      <c r="EI17" s="4">
        <v>0.5</v>
      </c>
      <c r="EJ17" s="4">
        <v>10</v>
      </c>
      <c r="EK17" s="4">
        <v>-1.5</v>
      </c>
      <c r="EL17" s="4">
        <v>-3.0999999999999943</v>
      </c>
      <c r="EM17" s="4">
        <v>-2.5999999999999943</v>
      </c>
      <c r="EN17" s="4">
        <v>3.2000000000000028</v>
      </c>
      <c r="EO17" s="4">
        <v>-1.2999999999999972</v>
      </c>
      <c r="EP17" s="4">
        <v>-0.59999999999999432</v>
      </c>
      <c r="EQ17" s="4">
        <v>-1.4000000000000057</v>
      </c>
      <c r="ER17" s="4">
        <v>-0.29999999999999716</v>
      </c>
      <c r="ES17" s="4">
        <v>-3.9000000000000057</v>
      </c>
      <c r="ET17" s="4">
        <v>-0.79999999999999716</v>
      </c>
      <c r="EU17" s="4">
        <v>3</v>
      </c>
      <c r="EV17" s="4">
        <v>-3.4000000000000057</v>
      </c>
      <c r="EW17" s="4">
        <v>-1.5</v>
      </c>
      <c r="EX17" s="4">
        <v>-3.5</v>
      </c>
      <c r="EY17" s="4">
        <v>2.9</v>
      </c>
      <c r="EZ17" s="4">
        <v>0.2</v>
      </c>
      <c r="FA17" s="4">
        <v>0.8</v>
      </c>
      <c r="FB17" s="152"/>
    </row>
    <row r="18" spans="1:158" ht="42" customHeight="1" x14ac:dyDescent="0.3">
      <c r="A18" s="149" t="str">
        <f>IF('0'!A1=1,"виробництво коксу та коксопродуктів","manufacture of coke oven products")</f>
        <v>виробництво коксу та коксопродуктів</v>
      </c>
      <c r="B18" s="4">
        <v>-1.7000000000000028</v>
      </c>
      <c r="C18" s="4">
        <v>2.9000000000000057</v>
      </c>
      <c r="D18" s="4">
        <v>-1.2999999999999972</v>
      </c>
      <c r="E18" s="4">
        <v>0.40000000000000568</v>
      </c>
      <c r="F18" s="4">
        <v>-0.70000000000000284</v>
      </c>
      <c r="G18" s="4">
        <v>1.2999999999999972</v>
      </c>
      <c r="H18" s="4">
        <v>-0.59999999999999432</v>
      </c>
      <c r="I18" s="4">
        <v>-1</v>
      </c>
      <c r="J18" s="4">
        <v>-4.0999999999999943</v>
      </c>
      <c r="K18" s="4">
        <v>0.79999999999999716</v>
      </c>
      <c r="L18" s="4">
        <v>0.59999999999999432</v>
      </c>
      <c r="M18" s="4">
        <v>1.2000000000000028</v>
      </c>
      <c r="N18" s="4">
        <v>-3.7999999999999972</v>
      </c>
      <c r="O18" s="4">
        <v>0.5</v>
      </c>
      <c r="P18" s="4">
        <v>4.5999999999999943</v>
      </c>
      <c r="Q18" s="4">
        <v>18.5</v>
      </c>
      <c r="R18" s="4">
        <v>3.5</v>
      </c>
      <c r="S18" s="4">
        <v>-2.5</v>
      </c>
      <c r="T18" s="4">
        <v>2.5999999999999943</v>
      </c>
      <c r="U18" s="4">
        <v>-0.20000000000000284</v>
      </c>
      <c r="V18" s="4">
        <v>4.2999999999999972</v>
      </c>
      <c r="W18" s="4">
        <v>17.299999999999997</v>
      </c>
      <c r="X18" s="4">
        <v>8.0999999999999943</v>
      </c>
      <c r="Y18" s="4">
        <v>-0.90000000000000568</v>
      </c>
      <c r="Z18" s="4">
        <v>4.9000000000000057</v>
      </c>
      <c r="AA18" s="4">
        <v>25.799999999999997</v>
      </c>
      <c r="AB18" s="4">
        <v>-1.0999999999999943</v>
      </c>
      <c r="AC18" s="4">
        <v>0.29999999999999716</v>
      </c>
      <c r="AD18" s="4">
        <v>-2.9000000000000057</v>
      </c>
      <c r="AE18" s="4">
        <v>0.20000000000000284</v>
      </c>
      <c r="AF18" s="4">
        <v>-0.90000000000000568</v>
      </c>
      <c r="AG18" s="4">
        <v>-1.5999999999999943</v>
      </c>
      <c r="AH18" s="4">
        <v>-3.7000000000000028</v>
      </c>
      <c r="AI18" s="4">
        <v>-2.5</v>
      </c>
      <c r="AJ18" s="4">
        <v>-1.7999999999999972</v>
      </c>
      <c r="AK18" s="4">
        <v>-3.5</v>
      </c>
      <c r="AL18" s="4">
        <v>11.099999999999994</v>
      </c>
      <c r="AM18" s="4">
        <v>-8.3000000000000007</v>
      </c>
      <c r="AN18" s="4">
        <v>7.3</v>
      </c>
      <c r="AO18" s="4">
        <v>-1.5</v>
      </c>
      <c r="AP18" s="4">
        <v>2</v>
      </c>
      <c r="AQ18" s="4">
        <v>-3.6</v>
      </c>
      <c r="AR18" s="4">
        <v>9.4</v>
      </c>
      <c r="AS18" s="4">
        <v>-4.4000000000000004</v>
      </c>
      <c r="AT18" s="4">
        <v>11</v>
      </c>
      <c r="AU18" s="4">
        <v>43</v>
      </c>
      <c r="AV18" s="4">
        <v>0.5</v>
      </c>
      <c r="AW18" s="4">
        <v>0.9</v>
      </c>
      <c r="AX18" s="94" t="s">
        <v>42</v>
      </c>
      <c r="AY18" s="94" t="s">
        <v>42</v>
      </c>
      <c r="AZ18" s="94" t="s">
        <v>42</v>
      </c>
      <c r="BA18" s="94" t="s">
        <v>42</v>
      </c>
      <c r="BB18" s="94" t="s">
        <v>42</v>
      </c>
      <c r="BC18" s="94" t="s">
        <v>42</v>
      </c>
      <c r="BD18" s="94" t="s">
        <v>42</v>
      </c>
      <c r="BE18" s="94" t="s">
        <v>42</v>
      </c>
      <c r="BF18" s="94" t="s">
        <v>42</v>
      </c>
      <c r="BG18" s="94" t="s">
        <v>42</v>
      </c>
      <c r="BH18" s="94" t="s">
        <v>42</v>
      </c>
      <c r="BI18" s="94" t="s">
        <v>42</v>
      </c>
      <c r="BJ18" s="94" t="s">
        <v>42</v>
      </c>
      <c r="BK18" s="94" t="s">
        <v>42</v>
      </c>
      <c r="BL18" s="94" t="s">
        <v>42</v>
      </c>
      <c r="BM18" s="94" t="s">
        <v>42</v>
      </c>
      <c r="BN18" s="94" t="s">
        <v>42</v>
      </c>
      <c r="BO18" s="94" t="s">
        <v>42</v>
      </c>
      <c r="BP18" s="94" t="s">
        <v>42</v>
      </c>
      <c r="BQ18" s="94" t="s">
        <v>42</v>
      </c>
      <c r="BR18" s="94" t="s">
        <v>42</v>
      </c>
      <c r="BS18" s="94" t="s">
        <v>42</v>
      </c>
      <c r="BT18" s="94" t="s">
        <v>42</v>
      </c>
      <c r="BU18" s="94" t="s">
        <v>42</v>
      </c>
      <c r="BV18" s="94" t="s">
        <v>42</v>
      </c>
      <c r="BW18" s="94" t="s">
        <v>42</v>
      </c>
      <c r="BX18" s="94" t="s">
        <v>42</v>
      </c>
      <c r="BY18" s="94" t="s">
        <v>42</v>
      </c>
      <c r="BZ18" s="94" t="s">
        <v>42</v>
      </c>
      <c r="CA18" s="94" t="s">
        <v>42</v>
      </c>
      <c r="CB18" s="94" t="s">
        <v>42</v>
      </c>
      <c r="CC18" s="94" t="s">
        <v>42</v>
      </c>
      <c r="CD18" s="94" t="s">
        <v>42</v>
      </c>
      <c r="CE18" s="94" t="s">
        <v>42</v>
      </c>
      <c r="CF18" s="94" t="s">
        <v>42</v>
      </c>
      <c r="CG18" s="94" t="s">
        <v>42</v>
      </c>
      <c r="CH18" s="94" t="s">
        <v>42</v>
      </c>
      <c r="CI18" s="94" t="s">
        <v>42</v>
      </c>
      <c r="CJ18" s="94" t="s">
        <v>42</v>
      </c>
      <c r="CK18" s="94" t="s">
        <v>42</v>
      </c>
      <c r="CL18" s="94" t="s">
        <v>42</v>
      </c>
      <c r="CM18" s="94" t="s">
        <v>42</v>
      </c>
      <c r="CN18" s="94" t="s">
        <v>42</v>
      </c>
      <c r="CO18" s="94" t="s">
        <v>42</v>
      </c>
      <c r="CP18" s="94" t="s">
        <v>42</v>
      </c>
      <c r="CQ18" s="94" t="s">
        <v>42</v>
      </c>
      <c r="CR18" s="94" t="s">
        <v>42</v>
      </c>
      <c r="CS18" s="94" t="s">
        <v>42</v>
      </c>
      <c r="CT18" s="94" t="s">
        <v>42</v>
      </c>
      <c r="CU18" s="94" t="s">
        <v>42</v>
      </c>
      <c r="CV18" s="94" t="s">
        <v>42</v>
      </c>
      <c r="CW18" s="94" t="s">
        <v>42</v>
      </c>
      <c r="CX18" s="94" t="s">
        <v>42</v>
      </c>
      <c r="CY18" s="94" t="s">
        <v>42</v>
      </c>
      <c r="CZ18" s="94" t="s">
        <v>42</v>
      </c>
      <c r="DA18" s="94" t="s">
        <v>42</v>
      </c>
      <c r="DB18" s="94" t="s">
        <v>42</v>
      </c>
      <c r="DC18" s="94" t="s">
        <v>42</v>
      </c>
      <c r="DD18" s="94" t="s">
        <v>42</v>
      </c>
      <c r="DE18" s="94" t="s">
        <v>42</v>
      </c>
      <c r="DF18" s="94" t="s">
        <v>42</v>
      </c>
      <c r="DG18" s="94" t="s">
        <v>42</v>
      </c>
      <c r="DH18" s="94" t="s">
        <v>42</v>
      </c>
      <c r="DI18" s="94" t="s">
        <v>42</v>
      </c>
      <c r="DJ18" s="94" t="s">
        <v>42</v>
      </c>
      <c r="DK18" s="94" t="s">
        <v>42</v>
      </c>
      <c r="DL18" s="94" t="s">
        <v>42</v>
      </c>
      <c r="DM18" s="94" t="s">
        <v>42</v>
      </c>
      <c r="DN18" s="94" t="s">
        <v>42</v>
      </c>
      <c r="DO18" s="94" t="s">
        <v>42</v>
      </c>
      <c r="DP18" s="94" t="s">
        <v>42</v>
      </c>
      <c r="DQ18" s="94" t="s">
        <v>42</v>
      </c>
      <c r="DR18" s="94" t="s">
        <v>42</v>
      </c>
      <c r="DS18" s="94" t="s">
        <v>42</v>
      </c>
      <c r="DT18" s="94" t="s">
        <v>42</v>
      </c>
      <c r="DU18" s="94" t="s">
        <v>42</v>
      </c>
      <c r="DV18" s="94" t="s">
        <v>42</v>
      </c>
      <c r="DW18" s="94" t="s">
        <v>42</v>
      </c>
      <c r="DX18" s="94" t="s">
        <v>42</v>
      </c>
      <c r="DY18" s="94" t="s">
        <v>42</v>
      </c>
      <c r="DZ18" s="94" t="s">
        <v>42</v>
      </c>
      <c r="EA18" s="94" t="s">
        <v>42</v>
      </c>
      <c r="EB18" s="94" t="s">
        <v>42</v>
      </c>
      <c r="EC18" s="94" t="s">
        <v>42</v>
      </c>
      <c r="ED18" s="94" t="s">
        <v>42</v>
      </c>
      <c r="EE18" s="94" t="s">
        <v>42</v>
      </c>
      <c r="EF18" s="94" t="s">
        <v>42</v>
      </c>
      <c r="EG18" s="94" t="s">
        <v>42</v>
      </c>
      <c r="EH18" s="94" t="s">
        <v>42</v>
      </c>
      <c r="EI18" s="94" t="s">
        <v>42</v>
      </c>
      <c r="EJ18" s="94" t="s">
        <v>42</v>
      </c>
      <c r="EK18" s="94" t="s">
        <v>42</v>
      </c>
      <c r="EL18" s="94" t="s">
        <v>42</v>
      </c>
      <c r="EM18" s="94" t="s">
        <v>42</v>
      </c>
      <c r="EN18" s="94" t="s">
        <v>42</v>
      </c>
      <c r="EO18" s="94" t="s">
        <v>42</v>
      </c>
      <c r="EP18" s="94" t="s">
        <v>42</v>
      </c>
      <c r="EQ18" s="94" t="s">
        <v>42</v>
      </c>
      <c r="ER18" s="94" t="s">
        <v>42</v>
      </c>
      <c r="ES18" s="94" t="s">
        <v>42</v>
      </c>
      <c r="ET18" s="94" t="s">
        <v>42</v>
      </c>
      <c r="EU18" s="94" t="s">
        <v>42</v>
      </c>
      <c r="EV18" s="94" t="s">
        <v>42</v>
      </c>
      <c r="EW18" s="94" t="s">
        <v>42</v>
      </c>
      <c r="EX18" s="94" t="s">
        <v>42</v>
      </c>
      <c r="EY18" s="94" t="s">
        <v>42</v>
      </c>
      <c r="EZ18" s="94" t="s">
        <v>42</v>
      </c>
      <c r="FA18" s="94" t="s">
        <v>42</v>
      </c>
      <c r="FB18" s="152"/>
    </row>
    <row r="19" spans="1:158" ht="42" customHeight="1" x14ac:dyDescent="0.3">
      <c r="A19" s="149" t="str">
        <f>IF('0'!A1=1,"виробництво продуктів нафтоперероблення","manufacture of refined petroleum products")</f>
        <v>виробництво продуктів нафтоперероблення</v>
      </c>
      <c r="B19" s="4">
        <v>-1.7000000000000028</v>
      </c>
      <c r="C19" s="4">
        <v>0.29999999999999716</v>
      </c>
      <c r="D19" s="4">
        <v>0.59999999999999432</v>
      </c>
      <c r="E19" s="4">
        <v>-0.5</v>
      </c>
      <c r="F19" s="4">
        <v>9.9999999999994316E-2</v>
      </c>
      <c r="G19" s="4">
        <v>-0.20000000000000284</v>
      </c>
      <c r="H19" s="4">
        <v>9.9999999999994316E-2</v>
      </c>
      <c r="I19" s="4">
        <v>1.2000000000000028</v>
      </c>
      <c r="J19" s="4">
        <v>0.29999999999999716</v>
      </c>
      <c r="K19" s="4">
        <v>-9.9999999999994316E-2</v>
      </c>
      <c r="L19" s="4">
        <v>-0.29999999999999716</v>
      </c>
      <c r="M19" s="4">
        <v>0.20000000000000284</v>
      </c>
      <c r="N19" s="4">
        <v>-0.5</v>
      </c>
      <c r="O19" s="4">
        <v>0.5</v>
      </c>
      <c r="P19" s="4">
        <v>14.700000000000003</v>
      </c>
      <c r="Q19" s="4">
        <v>17.400000000000006</v>
      </c>
      <c r="R19" s="4">
        <v>-2.7000000000000028</v>
      </c>
      <c r="S19" s="4">
        <v>0.79999999999999716</v>
      </c>
      <c r="T19" s="4">
        <v>0.70000000000000284</v>
      </c>
      <c r="U19" s="4">
        <v>6.4000000000000057</v>
      </c>
      <c r="V19" s="4">
        <v>1.5</v>
      </c>
      <c r="W19" s="4">
        <v>-0.70000000000000284</v>
      </c>
      <c r="X19" s="4">
        <v>2.5</v>
      </c>
      <c r="Y19" s="4">
        <v>-3.5999999999999943</v>
      </c>
      <c r="Z19" s="4">
        <v>-4.0999999999999943</v>
      </c>
      <c r="AA19" s="4">
        <v>2.2000000000000028</v>
      </c>
      <c r="AB19" s="4">
        <v>7.7999999999999972</v>
      </c>
      <c r="AC19" s="4">
        <v>9.9999999999994316E-2</v>
      </c>
      <c r="AD19" s="4">
        <v>-4.7999999999999972</v>
      </c>
      <c r="AE19" s="4">
        <v>0.20000000000000284</v>
      </c>
      <c r="AF19" s="4">
        <v>9.9999999999994316E-2</v>
      </c>
      <c r="AG19" s="4">
        <v>-1.7999999999999972</v>
      </c>
      <c r="AH19" s="4">
        <v>-0.29999999999999716</v>
      </c>
      <c r="AI19" s="4">
        <v>1.5</v>
      </c>
      <c r="AJ19" s="4">
        <v>-0.70000000000000284</v>
      </c>
      <c r="AK19" s="4">
        <v>-1.2999999999999972</v>
      </c>
      <c r="AL19" s="4">
        <v>-18.400000000000006</v>
      </c>
      <c r="AM19" s="4">
        <v>-5</v>
      </c>
      <c r="AN19" s="4">
        <v>22.4</v>
      </c>
      <c r="AO19" s="4">
        <v>-5</v>
      </c>
      <c r="AP19" s="4">
        <v>1.3</v>
      </c>
      <c r="AQ19" s="4">
        <v>6.8</v>
      </c>
      <c r="AR19" s="4">
        <v>20.6</v>
      </c>
      <c r="AS19" s="4">
        <v>-4.2</v>
      </c>
      <c r="AT19" s="4">
        <v>15.6</v>
      </c>
      <c r="AU19" s="4">
        <v>7.8</v>
      </c>
      <c r="AV19" s="4">
        <v>5.0999999999999996</v>
      </c>
      <c r="AW19" s="4">
        <v>-2.9</v>
      </c>
      <c r="AX19" s="94" t="s">
        <v>42</v>
      </c>
      <c r="AY19" s="94" t="s">
        <v>42</v>
      </c>
      <c r="AZ19" s="94" t="s">
        <v>42</v>
      </c>
      <c r="BA19" s="94" t="s">
        <v>42</v>
      </c>
      <c r="BB19" s="94" t="s">
        <v>42</v>
      </c>
      <c r="BC19" s="94" t="s">
        <v>42</v>
      </c>
      <c r="BD19" s="94" t="s">
        <v>42</v>
      </c>
      <c r="BE19" s="94" t="s">
        <v>42</v>
      </c>
      <c r="BF19" s="94" t="s">
        <v>42</v>
      </c>
      <c r="BG19" s="94" t="s">
        <v>42</v>
      </c>
      <c r="BH19" s="94" t="s">
        <v>42</v>
      </c>
      <c r="BI19" s="94" t="s">
        <v>42</v>
      </c>
      <c r="BJ19" s="94" t="s">
        <v>42</v>
      </c>
      <c r="BK19" s="94" t="s">
        <v>42</v>
      </c>
      <c r="BL19" s="94" t="s">
        <v>42</v>
      </c>
      <c r="BM19" s="94" t="s">
        <v>42</v>
      </c>
      <c r="BN19" s="94" t="s">
        <v>42</v>
      </c>
      <c r="BO19" s="94" t="s">
        <v>42</v>
      </c>
      <c r="BP19" s="94" t="s">
        <v>42</v>
      </c>
      <c r="BQ19" s="94" t="s">
        <v>42</v>
      </c>
      <c r="BR19" s="94" t="s">
        <v>42</v>
      </c>
      <c r="BS19" s="94" t="s">
        <v>42</v>
      </c>
      <c r="BT19" s="94" t="s">
        <v>42</v>
      </c>
      <c r="BU19" s="94" t="s">
        <v>42</v>
      </c>
      <c r="BV19" s="94" t="s">
        <v>42</v>
      </c>
      <c r="BW19" s="94" t="s">
        <v>42</v>
      </c>
      <c r="BX19" s="94" t="s">
        <v>42</v>
      </c>
      <c r="BY19" s="94" t="s">
        <v>42</v>
      </c>
      <c r="BZ19" s="94" t="s">
        <v>42</v>
      </c>
      <c r="CA19" s="94" t="s">
        <v>42</v>
      </c>
      <c r="CB19" s="94" t="s">
        <v>42</v>
      </c>
      <c r="CC19" s="94" t="s">
        <v>42</v>
      </c>
      <c r="CD19" s="94" t="s">
        <v>42</v>
      </c>
      <c r="CE19" s="94" t="s">
        <v>42</v>
      </c>
      <c r="CF19" s="94" t="s">
        <v>42</v>
      </c>
      <c r="CG19" s="94" t="s">
        <v>42</v>
      </c>
      <c r="CH19" s="94" t="s">
        <v>42</v>
      </c>
      <c r="CI19" s="94" t="s">
        <v>42</v>
      </c>
      <c r="CJ19" s="94" t="s">
        <v>42</v>
      </c>
      <c r="CK19" s="94" t="s">
        <v>42</v>
      </c>
      <c r="CL19" s="94" t="s">
        <v>42</v>
      </c>
      <c r="CM19" s="94" t="s">
        <v>42</v>
      </c>
      <c r="CN19" s="94" t="s">
        <v>42</v>
      </c>
      <c r="CO19" s="94" t="s">
        <v>42</v>
      </c>
      <c r="CP19" s="94" t="s">
        <v>42</v>
      </c>
      <c r="CQ19" s="94" t="s">
        <v>42</v>
      </c>
      <c r="CR19" s="94" t="s">
        <v>42</v>
      </c>
      <c r="CS19" s="94" t="s">
        <v>42</v>
      </c>
      <c r="CT19" s="94" t="s">
        <v>42</v>
      </c>
      <c r="CU19" s="94" t="s">
        <v>42</v>
      </c>
      <c r="CV19" s="94" t="s">
        <v>42</v>
      </c>
      <c r="CW19" s="94" t="s">
        <v>42</v>
      </c>
      <c r="CX19" s="94" t="s">
        <v>42</v>
      </c>
      <c r="CY19" s="94" t="s">
        <v>42</v>
      </c>
      <c r="CZ19" s="94" t="s">
        <v>42</v>
      </c>
      <c r="DA19" s="94" t="s">
        <v>42</v>
      </c>
      <c r="DB19" s="94" t="s">
        <v>42</v>
      </c>
      <c r="DC19" s="94" t="s">
        <v>42</v>
      </c>
      <c r="DD19" s="94" t="s">
        <v>42</v>
      </c>
      <c r="DE19" s="94" t="s">
        <v>42</v>
      </c>
      <c r="DF19" s="94" t="s">
        <v>42</v>
      </c>
      <c r="DG19" s="94" t="s">
        <v>42</v>
      </c>
      <c r="DH19" s="94" t="s">
        <v>42</v>
      </c>
      <c r="DI19" s="94" t="s">
        <v>42</v>
      </c>
      <c r="DJ19" s="94" t="s">
        <v>42</v>
      </c>
      <c r="DK19" s="94" t="s">
        <v>42</v>
      </c>
      <c r="DL19" s="94" t="s">
        <v>42</v>
      </c>
      <c r="DM19" s="94" t="s">
        <v>42</v>
      </c>
      <c r="DN19" s="94" t="s">
        <v>42</v>
      </c>
      <c r="DO19" s="94" t="s">
        <v>42</v>
      </c>
      <c r="DP19" s="94" t="s">
        <v>42</v>
      </c>
      <c r="DQ19" s="94" t="s">
        <v>42</v>
      </c>
      <c r="DR19" s="94" t="s">
        <v>42</v>
      </c>
      <c r="DS19" s="94" t="s">
        <v>42</v>
      </c>
      <c r="DT19" s="94" t="s">
        <v>42</v>
      </c>
      <c r="DU19" s="94" t="s">
        <v>42</v>
      </c>
      <c r="DV19" s="94" t="s">
        <v>42</v>
      </c>
      <c r="DW19" s="94" t="s">
        <v>42</v>
      </c>
      <c r="DX19" s="94" t="s">
        <v>42</v>
      </c>
      <c r="DY19" s="94" t="s">
        <v>42</v>
      </c>
      <c r="DZ19" s="94" t="s">
        <v>42</v>
      </c>
      <c r="EA19" s="94" t="s">
        <v>42</v>
      </c>
      <c r="EB19" s="94" t="s">
        <v>42</v>
      </c>
      <c r="EC19" s="94" t="s">
        <v>42</v>
      </c>
      <c r="ED19" s="94" t="s">
        <v>42</v>
      </c>
      <c r="EE19" s="94" t="s">
        <v>42</v>
      </c>
      <c r="EF19" s="94" t="s">
        <v>42</v>
      </c>
      <c r="EG19" s="94" t="s">
        <v>42</v>
      </c>
      <c r="EH19" s="94" t="s">
        <v>42</v>
      </c>
      <c r="EI19" s="94" t="s">
        <v>42</v>
      </c>
      <c r="EJ19" s="94" t="s">
        <v>42</v>
      </c>
      <c r="EK19" s="94" t="s">
        <v>42</v>
      </c>
      <c r="EL19" s="94" t="s">
        <v>42</v>
      </c>
      <c r="EM19" s="94" t="s">
        <v>42</v>
      </c>
      <c r="EN19" s="94" t="s">
        <v>42</v>
      </c>
      <c r="EO19" s="94" t="s">
        <v>42</v>
      </c>
      <c r="EP19" s="94" t="s">
        <v>42</v>
      </c>
      <c r="EQ19" s="94" t="s">
        <v>42</v>
      </c>
      <c r="ER19" s="94" t="s">
        <v>42</v>
      </c>
      <c r="ES19" s="94" t="s">
        <v>42</v>
      </c>
      <c r="ET19" s="94" t="s">
        <v>42</v>
      </c>
      <c r="EU19" s="94" t="s">
        <v>42</v>
      </c>
      <c r="EV19" s="94" t="s">
        <v>42</v>
      </c>
      <c r="EW19" s="94" t="s">
        <v>42</v>
      </c>
      <c r="EX19" s="94" t="s">
        <v>42</v>
      </c>
      <c r="EY19" s="94" t="s">
        <v>42</v>
      </c>
      <c r="EZ19" s="94" t="s">
        <v>42</v>
      </c>
      <c r="FA19" s="94" t="s">
        <v>42</v>
      </c>
      <c r="FB19" s="152"/>
    </row>
    <row r="20" spans="1:158" ht="42" customHeight="1" x14ac:dyDescent="0.3">
      <c r="A20" s="139" t="str">
        <f>IF('0'!A1=1,"Виробництво хімічних речовин і хімічної продукції","Manufacture of chemicals and chemical products")</f>
        <v>Виробництво хімічних речовин і хімічної продукції</v>
      </c>
      <c r="B20" s="4">
        <v>9.9999999999994316E-2</v>
      </c>
      <c r="C20" s="4">
        <v>1.0999999999999943</v>
      </c>
      <c r="D20" s="4">
        <v>0.29999999999999716</v>
      </c>
      <c r="E20" s="4">
        <v>-1.4000000000000057</v>
      </c>
      <c r="F20" s="4">
        <v>-1.2000000000000028</v>
      </c>
      <c r="G20" s="4">
        <v>-1.5</v>
      </c>
      <c r="H20" s="4">
        <v>-1.4000000000000057</v>
      </c>
      <c r="I20" s="4">
        <v>-0.59999999999999432</v>
      </c>
      <c r="J20" s="4">
        <v>0</v>
      </c>
      <c r="K20" s="4">
        <v>-0.20000000000000284</v>
      </c>
      <c r="L20" s="4">
        <v>-0.70000000000000284</v>
      </c>
      <c r="M20" s="4">
        <v>0.20000000000000284</v>
      </c>
      <c r="N20" s="4">
        <v>0.90000000000000568</v>
      </c>
      <c r="O20" s="4">
        <v>3.2000000000000028</v>
      </c>
      <c r="P20" s="4">
        <v>6.5</v>
      </c>
      <c r="Q20" s="4">
        <v>12.599999999999994</v>
      </c>
      <c r="R20" s="4">
        <v>3.2999999999999972</v>
      </c>
      <c r="S20" s="4">
        <v>-0.90000000000000568</v>
      </c>
      <c r="T20" s="4">
        <v>1.9000000000000057</v>
      </c>
      <c r="U20" s="4">
        <v>3.0999999999999943</v>
      </c>
      <c r="V20" s="4">
        <v>4.0999999999999943</v>
      </c>
      <c r="W20" s="4">
        <v>1.5</v>
      </c>
      <c r="X20" s="4">
        <v>6</v>
      </c>
      <c r="Y20" s="4">
        <v>2.4000000000000057</v>
      </c>
      <c r="Z20" s="4">
        <v>2.5</v>
      </c>
      <c r="AA20" s="4">
        <v>21.900000000000006</v>
      </c>
      <c r="AB20" s="4">
        <v>5.9000000000000057</v>
      </c>
      <c r="AC20" s="4">
        <v>-4.7000000000000028</v>
      </c>
      <c r="AD20" s="4">
        <v>0.40000000000000568</v>
      </c>
      <c r="AE20" s="4">
        <v>1.5999999999999943</v>
      </c>
      <c r="AF20" s="4">
        <v>-0.79999999999999716</v>
      </c>
      <c r="AG20" s="4">
        <v>0</v>
      </c>
      <c r="AH20" s="4">
        <v>0.29999999999999716</v>
      </c>
      <c r="AI20" s="4">
        <v>-0.20000000000000284</v>
      </c>
      <c r="AJ20" s="4">
        <v>-2</v>
      </c>
      <c r="AK20" s="4">
        <v>-0.70000000000000284</v>
      </c>
      <c r="AL20" s="4">
        <v>-0.5</v>
      </c>
      <c r="AM20" s="4">
        <v>1</v>
      </c>
      <c r="AN20" s="4">
        <v>0.4</v>
      </c>
      <c r="AO20" s="4">
        <v>-0.2</v>
      </c>
      <c r="AP20" s="4">
        <v>1.7</v>
      </c>
      <c r="AQ20" s="4">
        <v>-0.8</v>
      </c>
      <c r="AR20" s="4">
        <v>-3.4</v>
      </c>
      <c r="AS20" s="4">
        <v>-0.4</v>
      </c>
      <c r="AT20" s="4">
        <v>-2.8</v>
      </c>
      <c r="AU20" s="4">
        <v>-0.9</v>
      </c>
      <c r="AV20" s="4">
        <v>-1.1000000000000001</v>
      </c>
      <c r="AW20" s="4">
        <v>5.9</v>
      </c>
      <c r="AX20" s="4">
        <v>5.5</v>
      </c>
      <c r="AY20" s="4">
        <v>7.2</v>
      </c>
      <c r="AZ20" s="4">
        <v>1.8</v>
      </c>
      <c r="BA20" s="4">
        <v>1.6</v>
      </c>
      <c r="BB20" s="4">
        <v>-0.2</v>
      </c>
      <c r="BC20" s="4">
        <v>-0.5</v>
      </c>
      <c r="BD20" s="4">
        <v>-1.5</v>
      </c>
      <c r="BE20" s="4">
        <v>-1.3</v>
      </c>
      <c r="BF20" s="4">
        <v>0.6</v>
      </c>
      <c r="BG20" s="4">
        <v>1.7</v>
      </c>
      <c r="BH20" s="4">
        <v>2.2000000000000002</v>
      </c>
      <c r="BI20" s="4">
        <v>3.3</v>
      </c>
      <c r="BJ20" s="4">
        <v>1.7000000000000028</v>
      </c>
      <c r="BK20" s="4">
        <v>1.0999999999999943</v>
      </c>
      <c r="BL20" s="4">
        <v>0.70000000000000284</v>
      </c>
      <c r="BM20" s="4">
        <v>-0.40000000000000568</v>
      </c>
      <c r="BN20" s="4">
        <v>0.29999999999999716</v>
      </c>
      <c r="BO20" s="4">
        <v>0</v>
      </c>
      <c r="BP20" s="4">
        <v>0.5</v>
      </c>
      <c r="BQ20" s="4">
        <v>0.79999999999999716</v>
      </c>
      <c r="BR20" s="4">
        <v>1</v>
      </c>
      <c r="BS20" s="4">
        <v>9.9999999999994316E-2</v>
      </c>
      <c r="BT20" s="4">
        <v>0</v>
      </c>
      <c r="BU20" s="4">
        <v>1.7999999999999972</v>
      </c>
      <c r="BV20" s="4">
        <v>-0.40000000000000568</v>
      </c>
      <c r="BW20" s="4">
        <v>-0.90000000000000568</v>
      </c>
      <c r="BX20" s="4">
        <v>0.70000000000000284</v>
      </c>
      <c r="BY20" s="4">
        <v>-0.5</v>
      </c>
      <c r="BZ20" s="4">
        <v>-1.5</v>
      </c>
      <c r="CA20" s="4">
        <v>-1.2999999999999972</v>
      </c>
      <c r="CB20" s="4">
        <v>0.29999999999999716</v>
      </c>
      <c r="CC20" s="4">
        <v>-0.90000000000000568</v>
      </c>
      <c r="CD20" s="4">
        <v>-1</v>
      </c>
      <c r="CE20" s="4">
        <v>-1.7000000000000028</v>
      </c>
      <c r="CF20" s="4">
        <v>-0.90000000000000568</v>
      </c>
      <c r="CG20" s="4">
        <v>-1</v>
      </c>
      <c r="CH20" s="4">
        <v>2.2999999999999972</v>
      </c>
      <c r="CI20" s="4">
        <v>1.4000000000000057</v>
      </c>
      <c r="CJ20" s="4">
        <v>9.9999999999994316E-2</v>
      </c>
      <c r="CK20" s="4">
        <v>9.9999999999994316E-2</v>
      </c>
      <c r="CL20" s="4">
        <v>-8.0999999999999943</v>
      </c>
      <c r="CM20" s="4">
        <v>8.4000000000000057</v>
      </c>
      <c r="CN20" s="4">
        <v>6.0999999999999943</v>
      </c>
      <c r="CO20" s="4">
        <v>0.29999999999999716</v>
      </c>
      <c r="CP20" s="4">
        <v>3.0999999999999943</v>
      </c>
      <c r="CQ20" s="4">
        <v>2.0999999999999943</v>
      </c>
      <c r="CR20" s="4">
        <v>2</v>
      </c>
      <c r="CS20" s="4">
        <v>2.2999999999999972</v>
      </c>
      <c r="CT20" s="4">
        <v>9.5999999999999943</v>
      </c>
      <c r="CU20" s="4">
        <v>4.5</v>
      </c>
      <c r="CV20" s="4">
        <v>9.9000000000000057</v>
      </c>
      <c r="CW20" s="4">
        <v>4.0999999999999943</v>
      </c>
      <c r="CX20" s="4">
        <v>3</v>
      </c>
      <c r="CY20" s="4">
        <v>-2.4000000000000057</v>
      </c>
      <c r="CZ20" s="4">
        <v>1.9000000000000057</v>
      </c>
      <c r="DA20" s="4">
        <v>2</v>
      </c>
      <c r="DB20" s="4">
        <v>3.2999999999999972</v>
      </c>
      <c r="DC20" s="4">
        <v>8.2999999999999972</v>
      </c>
      <c r="DD20" s="4">
        <v>7.7000000000000028</v>
      </c>
      <c r="DE20" s="4">
        <v>3.7000000000000028</v>
      </c>
      <c r="DF20" s="4">
        <v>4</v>
      </c>
      <c r="DG20" s="4">
        <v>0.20000000000000284</v>
      </c>
      <c r="DH20" s="4">
        <v>2.5999999999999943</v>
      </c>
      <c r="DI20" s="4">
        <v>3.5999999999999943</v>
      </c>
      <c r="DJ20" s="4">
        <v>2.7000000000000028</v>
      </c>
      <c r="DK20" s="4">
        <v>2.7999999999999972</v>
      </c>
      <c r="DL20" s="4">
        <v>0.59999999999999432</v>
      </c>
      <c r="DM20" s="4">
        <v>2.9000000000000057</v>
      </c>
      <c r="DN20" s="4">
        <v>1.2000000000000028</v>
      </c>
      <c r="DO20" s="4">
        <v>0.5</v>
      </c>
      <c r="DP20" s="4">
        <v>0.79999999999999716</v>
      </c>
      <c r="DQ20" s="4">
        <v>0.90000000000000568</v>
      </c>
      <c r="DR20" s="4">
        <v>0.90000000000000568</v>
      </c>
      <c r="DS20" s="4">
        <v>0.79999999999999716</v>
      </c>
      <c r="DT20" s="4">
        <v>0.79999999999999716</v>
      </c>
      <c r="DU20" s="4">
        <v>0.59999999999999432</v>
      </c>
      <c r="DV20" s="4">
        <v>-0.20000000000000284</v>
      </c>
      <c r="DW20" s="4">
        <v>1.4000000000000057</v>
      </c>
      <c r="DX20" s="4">
        <v>-0.5</v>
      </c>
      <c r="DY20" s="4">
        <v>0.90000000000000568</v>
      </c>
      <c r="DZ20" s="4">
        <v>0.40000000000000568</v>
      </c>
      <c r="EA20" s="4">
        <v>-0.29999999999999716</v>
      </c>
      <c r="EB20" s="4">
        <v>-1.0999999999999943</v>
      </c>
      <c r="EC20" s="4">
        <v>0.70000000000000284</v>
      </c>
      <c r="ED20" s="4">
        <v>-0.20000000000000284</v>
      </c>
      <c r="EE20" s="4">
        <v>1.2000000000000028</v>
      </c>
      <c r="EF20" s="4">
        <v>0.5</v>
      </c>
      <c r="EG20" s="4">
        <v>1.0999999999999943</v>
      </c>
      <c r="EH20" s="4">
        <v>0.29999999999999716</v>
      </c>
      <c r="EI20" s="4">
        <v>0.5</v>
      </c>
      <c r="EJ20" s="4">
        <v>1.2000000000000028</v>
      </c>
      <c r="EK20" s="4">
        <v>0.29999999999999716</v>
      </c>
      <c r="EL20" s="4">
        <v>0.79999999999999716</v>
      </c>
      <c r="EM20" s="4">
        <v>0.5</v>
      </c>
      <c r="EN20" s="4">
        <v>0.59999999999999432</v>
      </c>
      <c r="EO20" s="4">
        <v>-0.5</v>
      </c>
      <c r="EP20" s="4">
        <v>1</v>
      </c>
      <c r="EQ20" s="4">
        <v>2.0999999999999943</v>
      </c>
      <c r="ER20" s="4">
        <v>-0.70000000000000284</v>
      </c>
      <c r="ES20" s="4">
        <v>0.90000000000000568</v>
      </c>
      <c r="ET20" s="4">
        <v>-0.29999999999999716</v>
      </c>
      <c r="EU20" s="4">
        <v>0.40000000000000568</v>
      </c>
      <c r="EV20" s="4">
        <v>0.79999999999999716</v>
      </c>
      <c r="EW20" s="4">
        <v>9.9999999999994316E-2</v>
      </c>
      <c r="EX20" s="4">
        <v>1.2999999999999972</v>
      </c>
      <c r="EY20" s="4">
        <v>0.7</v>
      </c>
      <c r="EZ20" s="4">
        <v>1</v>
      </c>
      <c r="FA20" s="4">
        <v>-0.4</v>
      </c>
      <c r="FB20" s="152"/>
    </row>
    <row r="21" spans="1:158" ht="42" customHeight="1" x14ac:dyDescent="0.3">
      <c r="A21" s="139" t="str">
        <f>IF('0'!A1=1,"Виробництво основних фармацевтичних продуктів і фармацевтичних препаратів","Manufacture of pharmaceuticals, medicinal chemical and botanical products")</f>
        <v>Виробництво основних фармацевтичних продуктів і фармацевтичних препаратів</v>
      </c>
      <c r="B21" s="4">
        <v>1.4000000000000057</v>
      </c>
      <c r="C21" s="4">
        <v>0</v>
      </c>
      <c r="D21" s="4">
        <v>0.5</v>
      </c>
      <c r="E21" s="4">
        <v>1.2999999999999972</v>
      </c>
      <c r="F21" s="4">
        <v>0.20000000000000284</v>
      </c>
      <c r="G21" s="4">
        <v>0.40000000000000568</v>
      </c>
      <c r="H21" s="4">
        <v>0.70000000000000284</v>
      </c>
      <c r="I21" s="4">
        <v>0.59999999999999432</v>
      </c>
      <c r="J21" s="4">
        <v>1.0999999999999943</v>
      </c>
      <c r="K21" s="4">
        <v>0.79999999999999716</v>
      </c>
      <c r="L21" s="4">
        <v>0.29999999999999716</v>
      </c>
      <c r="M21" s="4">
        <v>0.20000000000000284</v>
      </c>
      <c r="N21" s="4">
        <v>0.59999999999999432</v>
      </c>
      <c r="O21" s="4">
        <v>2.5</v>
      </c>
      <c r="P21" s="4">
        <v>4.2999999999999972</v>
      </c>
      <c r="Q21" s="4">
        <v>4.7000000000000028</v>
      </c>
      <c r="R21" s="4">
        <v>1.5</v>
      </c>
      <c r="S21" s="4">
        <v>0.59999999999999432</v>
      </c>
      <c r="T21" s="4">
        <v>3.5</v>
      </c>
      <c r="U21" s="4">
        <v>9.9999999999994316E-2</v>
      </c>
      <c r="V21" s="4">
        <v>2.2999999999999972</v>
      </c>
      <c r="W21" s="4">
        <v>0.70000000000000284</v>
      </c>
      <c r="X21" s="4">
        <v>1.4000000000000057</v>
      </c>
      <c r="Y21" s="4">
        <v>1.4000000000000057</v>
      </c>
      <c r="Z21" s="4">
        <v>2.2999999999999972</v>
      </c>
      <c r="AA21" s="4">
        <v>4.5</v>
      </c>
      <c r="AB21" s="4">
        <v>10.900000000000006</v>
      </c>
      <c r="AC21" s="4">
        <v>2.9000000000000057</v>
      </c>
      <c r="AD21" s="4">
        <v>0.40000000000000568</v>
      </c>
      <c r="AE21" s="4">
        <v>0.79999999999999716</v>
      </c>
      <c r="AF21" s="4">
        <v>0.5</v>
      </c>
      <c r="AG21" s="4">
        <v>0.79999999999999716</v>
      </c>
      <c r="AH21" s="4">
        <v>1.0999999999999943</v>
      </c>
      <c r="AI21" s="4">
        <v>1.5</v>
      </c>
      <c r="AJ21" s="4">
        <v>1.9000000000000057</v>
      </c>
      <c r="AK21" s="4">
        <v>0.5</v>
      </c>
      <c r="AL21" s="4">
        <v>2.2000000000000028</v>
      </c>
      <c r="AM21" s="4">
        <v>1.1000000000000001</v>
      </c>
      <c r="AN21" s="4">
        <v>0.5</v>
      </c>
      <c r="AO21" s="4">
        <v>0.6</v>
      </c>
      <c r="AP21" s="4">
        <v>0.6</v>
      </c>
      <c r="AQ21" s="4">
        <v>0.8</v>
      </c>
      <c r="AR21" s="4">
        <v>0.5</v>
      </c>
      <c r="AS21" s="4">
        <v>0.3</v>
      </c>
      <c r="AT21" s="4">
        <v>0.6</v>
      </c>
      <c r="AU21" s="4">
        <v>0.5</v>
      </c>
      <c r="AV21" s="4">
        <v>0.6</v>
      </c>
      <c r="AW21" s="4">
        <v>0.2</v>
      </c>
      <c r="AX21" s="4">
        <v>2</v>
      </c>
      <c r="AY21" s="4">
        <v>1.9</v>
      </c>
      <c r="AZ21" s="4">
        <v>0.3</v>
      </c>
      <c r="BA21" s="4">
        <v>0.6</v>
      </c>
      <c r="BB21" s="4">
        <v>0.6</v>
      </c>
      <c r="BC21" s="4">
        <v>0.40000000000000568</v>
      </c>
      <c r="BD21" s="4">
        <v>0.7</v>
      </c>
      <c r="BE21" s="4">
        <v>0.6</v>
      </c>
      <c r="BF21" s="4">
        <v>1</v>
      </c>
      <c r="BG21" s="4">
        <v>0.9</v>
      </c>
      <c r="BH21" s="4">
        <v>0.7</v>
      </c>
      <c r="BI21" s="4">
        <v>0.9</v>
      </c>
      <c r="BJ21" s="4">
        <v>2.7999999999999972</v>
      </c>
      <c r="BK21" s="4">
        <v>0.29999999999999716</v>
      </c>
      <c r="BL21" s="4">
        <v>1.5</v>
      </c>
      <c r="BM21" s="4">
        <v>0.59999999999999432</v>
      </c>
      <c r="BN21" s="4">
        <v>0.79999999999999716</v>
      </c>
      <c r="BO21" s="4">
        <v>1.4000000000000057</v>
      </c>
      <c r="BP21" s="4">
        <v>0.5</v>
      </c>
      <c r="BQ21" s="4">
        <v>0.40000000000000568</v>
      </c>
      <c r="BR21" s="4">
        <v>0.5</v>
      </c>
      <c r="BS21" s="4">
        <v>2.7999999999999972</v>
      </c>
      <c r="BT21" s="4">
        <v>0.70000000000000284</v>
      </c>
      <c r="BU21" s="4">
        <v>3.2999999999999972</v>
      </c>
      <c r="BV21" s="4">
        <v>1.0999999999999943</v>
      </c>
      <c r="BW21" s="4">
        <v>1.2000000000000028</v>
      </c>
      <c r="BX21" s="4">
        <v>0.90000000000000568</v>
      </c>
      <c r="BY21" s="4">
        <v>0.59999999999999432</v>
      </c>
      <c r="BZ21" s="4">
        <v>0.5</v>
      </c>
      <c r="CA21" s="4">
        <v>0.40000000000000568</v>
      </c>
      <c r="CB21" s="4">
        <v>0.20000000000000284</v>
      </c>
      <c r="CC21" s="4">
        <v>0.5</v>
      </c>
      <c r="CD21" s="4">
        <v>1.0999999999999943</v>
      </c>
      <c r="CE21" s="4">
        <v>0.90000000000000568</v>
      </c>
      <c r="CF21" s="4">
        <v>0.20000000000000284</v>
      </c>
      <c r="CG21" s="4">
        <v>1.5999999999999943</v>
      </c>
      <c r="CH21" s="4">
        <v>1.4000000000000057</v>
      </c>
      <c r="CI21" s="4">
        <v>0.90000000000000568</v>
      </c>
      <c r="CJ21" s="4">
        <v>0.5</v>
      </c>
      <c r="CK21" s="4">
        <v>0.5</v>
      </c>
      <c r="CL21" s="4">
        <v>0.20000000000000284</v>
      </c>
      <c r="CM21" s="4">
        <v>0.59999999999999432</v>
      </c>
      <c r="CN21" s="4">
        <v>0.59999999999999432</v>
      </c>
      <c r="CO21" s="4">
        <v>0.90000000000000568</v>
      </c>
      <c r="CP21" s="4">
        <v>0.29999999999999716</v>
      </c>
      <c r="CQ21" s="4">
        <v>0.70000000000000284</v>
      </c>
      <c r="CR21" s="4">
        <v>2.7000000000000028</v>
      </c>
      <c r="CS21" s="4">
        <v>0.70000000000000284</v>
      </c>
      <c r="CT21" s="4">
        <v>2.2999999999999972</v>
      </c>
      <c r="CU21" s="4">
        <v>0.5</v>
      </c>
      <c r="CV21" s="4">
        <v>1.7999999999999972</v>
      </c>
      <c r="CW21" s="4">
        <v>0.40000000000000568</v>
      </c>
      <c r="CX21" s="4">
        <v>2.4000000000000057</v>
      </c>
      <c r="CY21" s="4">
        <v>0.90000000000000568</v>
      </c>
      <c r="CZ21" s="4">
        <v>1</v>
      </c>
      <c r="DA21" s="4">
        <v>0.40000000000000568</v>
      </c>
      <c r="DB21" s="4">
        <v>1</v>
      </c>
      <c r="DC21" s="4">
        <v>0.59999999999999432</v>
      </c>
      <c r="DD21" s="4">
        <v>1.7999999999999972</v>
      </c>
      <c r="DE21" s="4">
        <v>0.29999999999999716</v>
      </c>
      <c r="DF21" s="4">
        <v>1.5</v>
      </c>
      <c r="DG21" s="4">
        <v>2</v>
      </c>
      <c r="DH21" s="4">
        <v>0.5</v>
      </c>
      <c r="DI21" s="4">
        <v>0.20000000000000284</v>
      </c>
      <c r="DJ21" s="4">
        <v>1.5999999999999943</v>
      </c>
      <c r="DK21" s="4">
        <v>1.2999999999999972</v>
      </c>
      <c r="DL21" s="4">
        <v>2.0999999999999943</v>
      </c>
      <c r="DM21" s="4">
        <v>1.2999999999999972</v>
      </c>
      <c r="DN21" s="4">
        <v>0.59999999999999432</v>
      </c>
      <c r="DO21" s="4">
        <v>1.2000000000000028</v>
      </c>
      <c r="DP21" s="4">
        <v>1.2000000000000028</v>
      </c>
      <c r="DQ21" s="4">
        <v>1.4000000000000057</v>
      </c>
      <c r="DR21" s="4">
        <v>1.7000000000000028</v>
      </c>
      <c r="DS21" s="4">
        <v>1.5</v>
      </c>
      <c r="DT21" s="4">
        <v>0.59999999999999432</v>
      </c>
      <c r="DU21" s="4">
        <v>1.2000000000000028</v>
      </c>
      <c r="DV21" s="4">
        <v>9.9999999999994316E-2</v>
      </c>
      <c r="DW21" s="4">
        <v>0.5</v>
      </c>
      <c r="DX21" s="4">
        <v>1.5</v>
      </c>
      <c r="DY21" s="4">
        <v>1.2000000000000028</v>
      </c>
      <c r="DZ21" s="4">
        <v>2</v>
      </c>
      <c r="EA21" s="4">
        <v>1.2000000000000028</v>
      </c>
      <c r="EB21" s="4">
        <v>1.0999999999999943</v>
      </c>
      <c r="EC21" s="4">
        <v>0</v>
      </c>
      <c r="ED21" s="4">
        <v>2.5999999999999943</v>
      </c>
      <c r="EE21" s="4">
        <v>0.29999999999999716</v>
      </c>
      <c r="EF21" s="4">
        <v>0.70000000000000284</v>
      </c>
      <c r="EG21" s="4">
        <v>0.70000000000000284</v>
      </c>
      <c r="EH21" s="4">
        <v>1.2999999999999972</v>
      </c>
      <c r="EI21" s="4">
        <v>2.4000000000000057</v>
      </c>
      <c r="EJ21" s="4">
        <v>1.4000000000000057</v>
      </c>
      <c r="EK21" s="4">
        <v>4.5999999999999943</v>
      </c>
      <c r="EL21" s="4">
        <v>3.2999999999999972</v>
      </c>
      <c r="EM21" s="4">
        <v>1.7999999999999972</v>
      </c>
      <c r="EN21" s="4">
        <v>3.5999999999999943</v>
      </c>
      <c r="EO21" s="4">
        <v>3.2999999999999972</v>
      </c>
      <c r="EP21" s="4">
        <v>2.9000000000000057</v>
      </c>
      <c r="EQ21" s="4">
        <v>-2.4000000000000057</v>
      </c>
      <c r="ER21" s="4">
        <v>-4.9000000000000057</v>
      </c>
      <c r="ES21" s="4">
        <v>0.70000000000000284</v>
      </c>
      <c r="ET21" s="4">
        <v>0.40000000000000568</v>
      </c>
      <c r="EU21" s="4">
        <v>0</v>
      </c>
      <c r="EV21" s="4">
        <v>0.20000000000000284</v>
      </c>
      <c r="EW21" s="4">
        <v>9.9999999999994316E-2</v>
      </c>
      <c r="EX21" s="4">
        <v>0.79999999999999716</v>
      </c>
      <c r="EY21" s="4">
        <v>0.3</v>
      </c>
      <c r="EZ21" s="4">
        <v>0.2</v>
      </c>
      <c r="FA21" s="4">
        <v>0.6</v>
      </c>
      <c r="FB21" s="152"/>
    </row>
    <row r="22" spans="1:158" ht="42" customHeight="1" x14ac:dyDescent="0.3">
      <c r="A22" s="139" t="str">
        <f>IF('0'!A1=1,"Виробництво ґумових і пластмасових виробів, іншої неметалевої мінеральної продукції","Manufacture of rubber and plastics products, and other non-metallic mineral products")</f>
        <v>Виробництво ґумових і пластмасових виробів, іншої неметалевої мінеральної продукції</v>
      </c>
      <c r="B22" s="4">
        <v>0.29999999999999716</v>
      </c>
      <c r="C22" s="4">
        <v>0.29999999999999716</v>
      </c>
      <c r="D22" s="4">
        <v>9.9999999999994316E-2</v>
      </c>
      <c r="E22" s="4">
        <v>0.20000000000000284</v>
      </c>
      <c r="F22" s="4">
        <v>0.20000000000000284</v>
      </c>
      <c r="G22" s="4">
        <v>9.9999999999994316E-2</v>
      </c>
      <c r="H22" s="4">
        <v>-9.9999999999994316E-2</v>
      </c>
      <c r="I22" s="4">
        <v>0.20000000000000284</v>
      </c>
      <c r="J22" s="4">
        <v>0</v>
      </c>
      <c r="K22" s="4">
        <v>-0.29999999999999716</v>
      </c>
      <c r="L22" s="4">
        <v>0</v>
      </c>
      <c r="M22" s="4">
        <v>0</v>
      </c>
      <c r="N22" s="4">
        <v>-0.29999999999999716</v>
      </c>
      <c r="O22" s="4">
        <v>0.40000000000000568</v>
      </c>
      <c r="P22" s="4">
        <v>2</v>
      </c>
      <c r="Q22" s="4">
        <v>4.7999999999999972</v>
      </c>
      <c r="R22" s="4">
        <v>4.2999999999999972</v>
      </c>
      <c r="S22" s="4">
        <v>1.7000000000000028</v>
      </c>
      <c r="T22" s="4">
        <v>0.5</v>
      </c>
      <c r="U22" s="4">
        <v>1.5</v>
      </c>
      <c r="V22" s="4">
        <v>2.7000000000000028</v>
      </c>
      <c r="W22" s="4">
        <v>0.70000000000000284</v>
      </c>
      <c r="X22" s="4">
        <v>1.9000000000000057</v>
      </c>
      <c r="Y22" s="4">
        <v>2</v>
      </c>
      <c r="Z22" s="4">
        <v>3.2000000000000028</v>
      </c>
      <c r="AA22" s="4">
        <v>8.5999999999999943</v>
      </c>
      <c r="AB22" s="4">
        <v>9.4000000000000057</v>
      </c>
      <c r="AC22" s="4">
        <v>3.2999999999999972</v>
      </c>
      <c r="AD22" s="4">
        <v>0.70000000000000284</v>
      </c>
      <c r="AE22" s="4">
        <v>0</v>
      </c>
      <c r="AF22" s="4">
        <v>0.70000000000000284</v>
      </c>
      <c r="AG22" s="4">
        <v>-0.20000000000000284</v>
      </c>
      <c r="AH22" s="4">
        <v>0</v>
      </c>
      <c r="AI22" s="4">
        <v>9.9999999999994316E-2</v>
      </c>
      <c r="AJ22" s="4">
        <v>0.70000000000000284</v>
      </c>
      <c r="AK22" s="4">
        <v>0.40000000000000568</v>
      </c>
      <c r="AL22" s="4">
        <v>0.40000000000000568</v>
      </c>
      <c r="AM22" s="4">
        <v>1.6</v>
      </c>
      <c r="AN22" s="4">
        <v>1.2</v>
      </c>
      <c r="AO22" s="4">
        <v>1.9</v>
      </c>
      <c r="AP22" s="4">
        <v>0.2</v>
      </c>
      <c r="AQ22" s="4">
        <v>0.5</v>
      </c>
      <c r="AR22" s="4">
        <v>0.5</v>
      </c>
      <c r="AS22" s="4">
        <v>0.4</v>
      </c>
      <c r="AT22" s="4">
        <v>1.5</v>
      </c>
      <c r="AU22" s="4">
        <v>0.4</v>
      </c>
      <c r="AV22" s="4">
        <v>0.4</v>
      </c>
      <c r="AW22" s="4">
        <v>0.3</v>
      </c>
      <c r="AX22" s="4">
        <v>1.4</v>
      </c>
      <c r="AY22" s="4">
        <v>2.6</v>
      </c>
      <c r="AZ22" s="4">
        <v>1.7</v>
      </c>
      <c r="BA22" s="4">
        <v>1</v>
      </c>
      <c r="BB22" s="4">
        <v>0.6</v>
      </c>
      <c r="BC22" s="4">
        <v>0.29999999999999716</v>
      </c>
      <c r="BD22" s="4">
        <v>0.5</v>
      </c>
      <c r="BE22" s="4">
        <v>0.5</v>
      </c>
      <c r="BF22" s="4">
        <v>1.2</v>
      </c>
      <c r="BG22" s="4">
        <v>0.7</v>
      </c>
      <c r="BH22" s="4">
        <v>0.7</v>
      </c>
      <c r="BI22" s="4">
        <v>0.7</v>
      </c>
      <c r="BJ22" s="4">
        <v>2.5999999999999943</v>
      </c>
      <c r="BK22" s="4">
        <v>0.70000000000000284</v>
      </c>
      <c r="BL22" s="4">
        <v>1.7999999999999972</v>
      </c>
      <c r="BM22" s="4">
        <v>1.0999999999999943</v>
      </c>
      <c r="BN22" s="4">
        <v>0.59999999999999432</v>
      </c>
      <c r="BO22" s="4">
        <v>0.79999999999999716</v>
      </c>
      <c r="BP22" s="4">
        <v>0.70000000000000284</v>
      </c>
      <c r="BQ22" s="4">
        <v>0.79999999999999716</v>
      </c>
      <c r="BR22" s="4">
        <v>0.79999999999999716</v>
      </c>
      <c r="BS22" s="4">
        <v>1.0999999999999943</v>
      </c>
      <c r="BT22" s="4">
        <v>0.79999999999999716</v>
      </c>
      <c r="BU22" s="4">
        <v>0.29999999999999716</v>
      </c>
      <c r="BV22" s="4">
        <v>1.4000000000000057</v>
      </c>
      <c r="BW22" s="4">
        <v>9.9999999999994316E-2</v>
      </c>
      <c r="BX22" s="4">
        <v>0.70000000000000284</v>
      </c>
      <c r="BY22" s="4">
        <v>1.5</v>
      </c>
      <c r="BZ22" s="4">
        <v>-0.29999999999999716</v>
      </c>
      <c r="CA22" s="4">
        <v>0.40000000000000568</v>
      </c>
      <c r="CB22" s="4">
        <v>-9.9999999999994316E-2</v>
      </c>
      <c r="CC22" s="4">
        <v>-9.9999999999994316E-2</v>
      </c>
      <c r="CD22" s="4">
        <v>-9.9999999999994316E-2</v>
      </c>
      <c r="CE22" s="4">
        <v>-9.9999999999994316E-2</v>
      </c>
      <c r="CF22" s="4">
        <v>-0.40000000000000568</v>
      </c>
      <c r="CG22" s="4">
        <v>-0.29999999999999716</v>
      </c>
      <c r="CH22" s="4">
        <v>0</v>
      </c>
      <c r="CI22" s="4">
        <v>-9.9999999999994316E-2</v>
      </c>
      <c r="CJ22" s="4">
        <v>1.2999999999999972</v>
      </c>
      <c r="CK22" s="4">
        <v>0.59999999999999432</v>
      </c>
      <c r="CL22" s="4">
        <v>-0.20000000000000284</v>
      </c>
      <c r="CM22" s="4">
        <v>0</v>
      </c>
      <c r="CN22" s="4">
        <v>9.9999999999994316E-2</v>
      </c>
      <c r="CO22" s="4">
        <v>0.59999999999999432</v>
      </c>
      <c r="CP22" s="4">
        <v>0.90000000000000568</v>
      </c>
      <c r="CQ22" s="4">
        <v>0.20000000000000284</v>
      </c>
      <c r="CR22" s="4">
        <v>0.29999999999999716</v>
      </c>
      <c r="CS22" s="4">
        <v>0.29999999999999716</v>
      </c>
      <c r="CT22" s="4">
        <v>0.59999999999999432</v>
      </c>
      <c r="CU22" s="4">
        <v>0.5</v>
      </c>
      <c r="CV22" s="4">
        <v>0.90000000000000568</v>
      </c>
      <c r="CW22" s="4">
        <v>1.5999999999999943</v>
      </c>
      <c r="CX22" s="4">
        <v>2</v>
      </c>
      <c r="CY22" s="4">
        <v>2.2000000000000028</v>
      </c>
      <c r="CZ22" s="4">
        <v>1.7000000000000028</v>
      </c>
      <c r="DA22" s="4">
        <v>1.5999999999999943</v>
      </c>
      <c r="DB22" s="4">
        <v>1.5999999999999943</v>
      </c>
      <c r="DC22" s="4">
        <v>1.7999999999999972</v>
      </c>
      <c r="DD22" s="4">
        <v>2.9000000000000057</v>
      </c>
      <c r="DE22" s="4">
        <v>3.0999999999999943</v>
      </c>
      <c r="DF22" s="4">
        <v>3.0999999999999943</v>
      </c>
      <c r="DG22" s="4">
        <v>3.0999999999999943</v>
      </c>
      <c r="DH22" s="4">
        <v>1.7000000000000028</v>
      </c>
      <c r="DI22" s="4">
        <v>2.5</v>
      </c>
      <c r="DJ22" s="4">
        <v>2.7999999999999972</v>
      </c>
      <c r="DK22" s="4">
        <v>3.2999999999999972</v>
      </c>
      <c r="DL22" s="4">
        <v>2.5</v>
      </c>
      <c r="DM22" s="4">
        <v>3.7000000000000028</v>
      </c>
      <c r="DN22" s="4">
        <v>2.0999999999999943</v>
      </c>
      <c r="DO22" s="4">
        <v>1.9000000000000057</v>
      </c>
      <c r="DP22" s="4">
        <v>2.5</v>
      </c>
      <c r="DQ22" s="4">
        <v>0.90000000000000568</v>
      </c>
      <c r="DR22" s="4">
        <v>2</v>
      </c>
      <c r="DS22" s="4">
        <v>2</v>
      </c>
      <c r="DT22" s="4">
        <v>0.90000000000000568</v>
      </c>
      <c r="DU22" s="4">
        <v>0.70000000000000284</v>
      </c>
      <c r="DV22" s="4">
        <v>2.0999999999999943</v>
      </c>
      <c r="DW22" s="4">
        <v>0.20000000000000284</v>
      </c>
      <c r="DX22" s="4">
        <v>0.59999999999999432</v>
      </c>
      <c r="DY22" s="4">
        <v>1.7000000000000028</v>
      </c>
      <c r="DZ22" s="4">
        <v>0.59999999999999432</v>
      </c>
      <c r="EA22" s="4">
        <v>0.79999999999999716</v>
      </c>
      <c r="EB22" s="4">
        <v>0.29999999999999716</v>
      </c>
      <c r="EC22" s="4">
        <v>0.40000000000000568</v>
      </c>
      <c r="ED22" s="4">
        <v>1.4000000000000057</v>
      </c>
      <c r="EE22" s="4">
        <v>1.5</v>
      </c>
      <c r="EF22" s="4">
        <v>1.2999999999999972</v>
      </c>
      <c r="EG22" s="4">
        <v>0.90000000000000568</v>
      </c>
      <c r="EH22" s="4">
        <v>1.2000000000000028</v>
      </c>
      <c r="EI22" s="4">
        <v>7.4000000000000057</v>
      </c>
      <c r="EJ22" s="4">
        <v>0.90000000000000568</v>
      </c>
      <c r="EK22" s="4">
        <v>0.5</v>
      </c>
      <c r="EL22" s="4">
        <v>1.0999999999999943</v>
      </c>
      <c r="EM22" s="4">
        <v>0.29999999999999716</v>
      </c>
      <c r="EN22" s="4">
        <v>0.40000000000000568</v>
      </c>
      <c r="EO22" s="4">
        <v>0.40000000000000568</v>
      </c>
      <c r="EP22" s="4">
        <v>1.0999999999999943</v>
      </c>
      <c r="EQ22" s="4">
        <v>0.40000000000000568</v>
      </c>
      <c r="ER22" s="4">
        <v>1.7999999999999972</v>
      </c>
      <c r="ES22" s="4">
        <v>0.90000000000000568</v>
      </c>
      <c r="ET22" s="4">
        <v>0.79999999999999716</v>
      </c>
      <c r="EU22" s="4">
        <v>0.29999999999999716</v>
      </c>
      <c r="EV22" s="4">
        <v>0.40000000000000568</v>
      </c>
      <c r="EW22" s="4">
        <v>0.5</v>
      </c>
      <c r="EX22" s="4">
        <v>9.9999999999994316E-2</v>
      </c>
      <c r="EY22" s="4">
        <v>0.2</v>
      </c>
      <c r="EZ22" s="4">
        <v>0.1</v>
      </c>
      <c r="FA22" s="4">
        <v>0.2</v>
      </c>
      <c r="FB22" s="152"/>
    </row>
    <row r="23" spans="1:158" ht="42" customHeight="1" x14ac:dyDescent="0.3">
      <c r="A23" s="149" t="str">
        <f>IF('0'!A1=1,"виробництво ґумових і пластмасових виробів","manufacture of rubber and plastic products")</f>
        <v>виробництво ґумових і пластмасових виробів</v>
      </c>
      <c r="B23" s="4">
        <v>0.20000000000000284</v>
      </c>
      <c r="C23" s="4">
        <v>0.59999999999999432</v>
      </c>
      <c r="D23" s="4">
        <v>9.9999999999994316E-2</v>
      </c>
      <c r="E23" s="4">
        <v>0</v>
      </c>
      <c r="F23" s="4">
        <v>-0.20000000000000284</v>
      </c>
      <c r="G23" s="4">
        <v>0</v>
      </c>
      <c r="H23" s="4">
        <v>0.20000000000000284</v>
      </c>
      <c r="I23" s="4">
        <v>9.9999999999994316E-2</v>
      </c>
      <c r="J23" s="4">
        <v>0.20000000000000284</v>
      </c>
      <c r="K23" s="4">
        <v>0</v>
      </c>
      <c r="L23" s="4">
        <v>9.9999999999994316E-2</v>
      </c>
      <c r="M23" s="4">
        <v>9.9999999999994316E-2</v>
      </c>
      <c r="N23" s="4">
        <v>-0.20000000000000284</v>
      </c>
      <c r="O23" s="4">
        <v>0.79999999999999716</v>
      </c>
      <c r="P23" s="4">
        <v>3.9000000000000057</v>
      </c>
      <c r="Q23" s="4">
        <v>7.2000000000000028</v>
      </c>
      <c r="R23" s="4">
        <v>5.7000000000000028</v>
      </c>
      <c r="S23" s="4">
        <v>1.9000000000000057</v>
      </c>
      <c r="T23" s="4">
        <v>0.29999999999999716</v>
      </c>
      <c r="U23" s="4">
        <v>2.7999999999999972</v>
      </c>
      <c r="V23" s="4">
        <v>5.2999999999999972</v>
      </c>
      <c r="W23" s="4">
        <v>0.29999999999999716</v>
      </c>
      <c r="X23" s="4">
        <v>3.0999999999999943</v>
      </c>
      <c r="Y23" s="4">
        <v>3.2000000000000028</v>
      </c>
      <c r="Z23" s="4">
        <v>3.5999999999999943</v>
      </c>
      <c r="AA23" s="4">
        <v>11.900000000000006</v>
      </c>
      <c r="AB23" s="4">
        <v>8</v>
      </c>
      <c r="AC23" s="4">
        <v>1.5999999999999943</v>
      </c>
      <c r="AD23" s="4">
        <v>0.70000000000000284</v>
      </c>
      <c r="AE23" s="4">
        <v>0.90000000000000568</v>
      </c>
      <c r="AF23" s="4">
        <v>0.5</v>
      </c>
      <c r="AG23" s="4">
        <v>-9.9999999999994316E-2</v>
      </c>
      <c r="AH23" s="4">
        <v>9.9999999999994316E-2</v>
      </c>
      <c r="AI23" s="4">
        <v>0</v>
      </c>
      <c r="AJ23" s="4">
        <v>0</v>
      </c>
      <c r="AK23" s="4">
        <v>1</v>
      </c>
      <c r="AL23" s="4">
        <v>0.9</v>
      </c>
      <c r="AM23" s="4">
        <v>1.5</v>
      </c>
      <c r="AN23" s="4">
        <v>0.2</v>
      </c>
      <c r="AO23" s="4">
        <v>0.1</v>
      </c>
      <c r="AP23" s="4">
        <v>-0.2</v>
      </c>
      <c r="AQ23" s="4">
        <v>0.2</v>
      </c>
      <c r="AR23" s="4">
        <v>0</v>
      </c>
      <c r="AS23" s="4">
        <v>0.3</v>
      </c>
      <c r="AT23" s="4">
        <v>2.2000000000000002</v>
      </c>
      <c r="AU23" s="4">
        <v>0.1</v>
      </c>
      <c r="AV23" s="4">
        <v>0</v>
      </c>
      <c r="AW23" s="4">
        <v>0.3</v>
      </c>
      <c r="AX23" s="4">
        <v>1</v>
      </c>
      <c r="AY23" s="4">
        <v>0.7</v>
      </c>
      <c r="AZ23" s="4">
        <v>0.8</v>
      </c>
      <c r="BA23" s="4">
        <v>0.5</v>
      </c>
      <c r="BB23" s="4">
        <v>0.6</v>
      </c>
      <c r="BC23" s="4">
        <v>0</v>
      </c>
      <c r="BD23" s="4">
        <v>0.1</v>
      </c>
      <c r="BE23" s="4">
        <v>0.2</v>
      </c>
      <c r="BF23" s="4">
        <v>1.2</v>
      </c>
      <c r="BG23" s="4">
        <v>0.8</v>
      </c>
      <c r="BH23" s="4">
        <v>0.7</v>
      </c>
      <c r="BI23" s="4">
        <v>0.6</v>
      </c>
      <c r="BJ23" s="4" t="s">
        <v>42</v>
      </c>
      <c r="BK23" s="4" t="s">
        <v>42</v>
      </c>
      <c r="BL23" s="4" t="s">
        <v>42</v>
      </c>
      <c r="BM23" s="4" t="s">
        <v>42</v>
      </c>
      <c r="BN23" s="4" t="s">
        <v>42</v>
      </c>
      <c r="BO23" s="4" t="s">
        <v>42</v>
      </c>
      <c r="BP23" s="4" t="s">
        <v>42</v>
      </c>
      <c r="BQ23" s="4" t="s">
        <v>42</v>
      </c>
      <c r="BR23" s="4" t="s">
        <v>42</v>
      </c>
      <c r="BS23" s="4" t="s">
        <v>42</v>
      </c>
      <c r="BT23" s="4" t="s">
        <v>42</v>
      </c>
      <c r="BU23" s="4" t="s">
        <v>42</v>
      </c>
      <c r="BV23" s="4" t="s">
        <v>42</v>
      </c>
      <c r="BW23" s="4" t="s">
        <v>42</v>
      </c>
      <c r="BX23" s="4" t="s">
        <v>42</v>
      </c>
      <c r="BY23" s="4" t="s">
        <v>42</v>
      </c>
      <c r="BZ23" s="4" t="s">
        <v>42</v>
      </c>
      <c r="CA23" s="4" t="s">
        <v>42</v>
      </c>
      <c r="CB23" s="4" t="s">
        <v>42</v>
      </c>
      <c r="CC23" s="4" t="s">
        <v>42</v>
      </c>
      <c r="CD23" s="4" t="s">
        <v>42</v>
      </c>
      <c r="CE23" s="4" t="s">
        <v>42</v>
      </c>
      <c r="CF23" s="4" t="s">
        <v>42</v>
      </c>
      <c r="CG23" s="4" t="s">
        <v>42</v>
      </c>
      <c r="CH23" s="4" t="s">
        <v>42</v>
      </c>
      <c r="CI23" s="4" t="s">
        <v>42</v>
      </c>
      <c r="CJ23" s="4" t="s">
        <v>42</v>
      </c>
      <c r="CK23" s="4" t="s">
        <v>42</v>
      </c>
      <c r="CL23" s="4" t="s">
        <v>42</v>
      </c>
      <c r="CM23" s="4" t="s">
        <v>42</v>
      </c>
      <c r="CN23" s="4" t="s">
        <v>42</v>
      </c>
      <c r="CO23" s="4" t="s">
        <v>42</v>
      </c>
      <c r="CP23" s="4" t="s">
        <v>42</v>
      </c>
      <c r="CQ23" s="4" t="s">
        <v>42</v>
      </c>
      <c r="CR23" s="4" t="s">
        <v>42</v>
      </c>
      <c r="CS23" s="4" t="s">
        <v>42</v>
      </c>
      <c r="CT23" s="4" t="s">
        <v>42</v>
      </c>
      <c r="CU23" s="4" t="s">
        <v>42</v>
      </c>
      <c r="CV23" s="4" t="s">
        <v>42</v>
      </c>
      <c r="CW23" s="4" t="s">
        <v>42</v>
      </c>
      <c r="CX23" s="4" t="s">
        <v>42</v>
      </c>
      <c r="CY23" s="4" t="s">
        <v>42</v>
      </c>
      <c r="CZ23" s="4" t="s">
        <v>42</v>
      </c>
      <c r="DA23" s="4" t="s">
        <v>42</v>
      </c>
      <c r="DB23" s="4" t="s">
        <v>42</v>
      </c>
      <c r="DC23" s="4" t="s">
        <v>42</v>
      </c>
      <c r="DD23" s="4" t="s">
        <v>42</v>
      </c>
      <c r="DE23" s="4" t="s">
        <v>42</v>
      </c>
      <c r="DF23" s="4" t="s">
        <v>42</v>
      </c>
      <c r="DG23" s="4" t="s">
        <v>42</v>
      </c>
      <c r="DH23" s="4" t="s">
        <v>42</v>
      </c>
      <c r="DI23" s="4" t="s">
        <v>42</v>
      </c>
      <c r="DJ23" s="4" t="s">
        <v>42</v>
      </c>
      <c r="DK23" s="4" t="s">
        <v>42</v>
      </c>
      <c r="DL23" s="4" t="s">
        <v>42</v>
      </c>
      <c r="DM23" s="4" t="s">
        <v>42</v>
      </c>
      <c r="DN23" s="4" t="s">
        <v>42</v>
      </c>
      <c r="DO23" s="4" t="s">
        <v>42</v>
      </c>
      <c r="DP23" s="4" t="s">
        <v>42</v>
      </c>
      <c r="DQ23" s="4" t="s">
        <v>42</v>
      </c>
      <c r="DR23" s="4" t="s">
        <v>42</v>
      </c>
      <c r="DS23" s="4" t="s">
        <v>42</v>
      </c>
      <c r="DT23" s="4" t="s">
        <v>42</v>
      </c>
      <c r="DU23" s="4" t="s">
        <v>42</v>
      </c>
      <c r="DV23" s="4" t="s">
        <v>42</v>
      </c>
      <c r="DW23" s="4" t="s">
        <v>42</v>
      </c>
      <c r="DX23" s="4" t="s">
        <v>42</v>
      </c>
      <c r="DY23" s="4" t="s">
        <v>42</v>
      </c>
      <c r="DZ23" s="4" t="s">
        <v>42</v>
      </c>
      <c r="EA23" s="4" t="s">
        <v>42</v>
      </c>
      <c r="EB23" s="4" t="s">
        <v>42</v>
      </c>
      <c r="EC23" s="4" t="s">
        <v>42</v>
      </c>
      <c r="ED23" s="4" t="s">
        <v>42</v>
      </c>
      <c r="EE23" s="4" t="s">
        <v>42</v>
      </c>
      <c r="EF23" s="4" t="s">
        <v>42</v>
      </c>
      <c r="EG23" s="4" t="s">
        <v>42</v>
      </c>
      <c r="EH23" s="4" t="s">
        <v>42</v>
      </c>
      <c r="EI23" s="4" t="s">
        <v>42</v>
      </c>
      <c r="EJ23" s="4" t="s">
        <v>42</v>
      </c>
      <c r="EK23" s="4" t="s">
        <v>42</v>
      </c>
      <c r="EL23" s="4" t="s">
        <v>42</v>
      </c>
      <c r="EM23" s="4" t="s">
        <v>42</v>
      </c>
      <c r="EN23" s="4" t="s">
        <v>42</v>
      </c>
      <c r="EO23" s="4" t="s">
        <v>42</v>
      </c>
      <c r="EP23" s="4" t="s">
        <v>42</v>
      </c>
      <c r="EQ23" s="4" t="s">
        <v>42</v>
      </c>
      <c r="ER23" s="4" t="s">
        <v>42</v>
      </c>
      <c r="ES23" s="4" t="s">
        <v>42</v>
      </c>
      <c r="ET23" s="4" t="s">
        <v>42</v>
      </c>
      <c r="EU23" s="4" t="s">
        <v>42</v>
      </c>
      <c r="EV23" s="4" t="s">
        <v>42</v>
      </c>
      <c r="EW23" s="4" t="s">
        <v>42</v>
      </c>
      <c r="EX23" s="4" t="s">
        <v>42</v>
      </c>
      <c r="EY23" s="4" t="s">
        <v>42</v>
      </c>
      <c r="EZ23" s="4" t="s">
        <v>42</v>
      </c>
      <c r="FA23" s="4" t="s">
        <v>42</v>
      </c>
      <c r="FB23" s="152"/>
    </row>
    <row r="24" spans="1:158" ht="42" customHeight="1" x14ac:dyDescent="0.3">
      <c r="A24" s="149" t="str">
        <f>IF('0'!A1=1,"виробництво іншої неметалевої мінеральної продукції","manufacture of other non-metallic mineral products")</f>
        <v>виробництво іншої неметалевої мінеральної продукції</v>
      </c>
      <c r="B24" s="4">
        <v>0.29999999999999716</v>
      </c>
      <c r="C24" s="4">
        <v>0.20000000000000284</v>
      </c>
      <c r="D24" s="4">
        <v>9.9999999999994316E-2</v>
      </c>
      <c r="E24" s="4">
        <v>0.29999999999999716</v>
      </c>
      <c r="F24" s="4">
        <v>0.40000000000000568</v>
      </c>
      <c r="G24" s="4">
        <v>9.9999999999994316E-2</v>
      </c>
      <c r="H24" s="4">
        <v>-0.20000000000000284</v>
      </c>
      <c r="I24" s="4">
        <v>0.20000000000000284</v>
      </c>
      <c r="J24" s="4">
        <v>-9.9999999999994316E-2</v>
      </c>
      <c r="K24" s="4">
        <v>-0.40000000000000568</v>
      </c>
      <c r="L24" s="4">
        <v>0</v>
      </c>
      <c r="M24" s="4">
        <v>-9.9999999999994316E-2</v>
      </c>
      <c r="N24" s="4">
        <v>-0.29999999999999716</v>
      </c>
      <c r="O24" s="4">
        <v>0.20000000000000284</v>
      </c>
      <c r="P24" s="4">
        <v>0.90000000000000568</v>
      </c>
      <c r="Q24" s="4">
        <v>3.4000000000000057</v>
      </c>
      <c r="R24" s="4">
        <v>3.4000000000000057</v>
      </c>
      <c r="S24" s="4">
        <v>1.5999999999999943</v>
      </c>
      <c r="T24" s="4">
        <v>0.70000000000000284</v>
      </c>
      <c r="U24" s="4">
        <v>0.59999999999999432</v>
      </c>
      <c r="V24" s="4">
        <v>1</v>
      </c>
      <c r="W24" s="4">
        <v>1</v>
      </c>
      <c r="X24" s="4">
        <v>1.0999999999999943</v>
      </c>
      <c r="Y24" s="4">
        <v>1.2000000000000028</v>
      </c>
      <c r="Z24" s="4">
        <v>2.9000000000000057</v>
      </c>
      <c r="AA24" s="4">
        <v>6.2000000000000028</v>
      </c>
      <c r="AB24" s="4">
        <v>10.5</v>
      </c>
      <c r="AC24" s="4">
        <v>4.5</v>
      </c>
      <c r="AD24" s="4">
        <v>0.70000000000000284</v>
      </c>
      <c r="AE24" s="4">
        <v>-0.59999999999999432</v>
      </c>
      <c r="AF24" s="4">
        <v>0.90000000000000568</v>
      </c>
      <c r="AG24" s="4">
        <v>-0.20000000000000284</v>
      </c>
      <c r="AH24" s="4">
        <v>-9.9999999999994316E-2</v>
      </c>
      <c r="AI24" s="4">
        <v>9.9999999999994316E-2</v>
      </c>
      <c r="AJ24" s="4">
        <v>0.70000000000000284</v>
      </c>
      <c r="AK24" s="4">
        <v>-9.9999999999994316E-2</v>
      </c>
      <c r="AL24" s="4">
        <v>0.1</v>
      </c>
      <c r="AM24" s="4">
        <v>1.7</v>
      </c>
      <c r="AN24" s="4">
        <v>1.9</v>
      </c>
      <c r="AO24" s="4">
        <v>3.1</v>
      </c>
      <c r="AP24" s="4">
        <v>0.4</v>
      </c>
      <c r="AQ24" s="4">
        <v>0.7</v>
      </c>
      <c r="AR24" s="4">
        <v>0.9</v>
      </c>
      <c r="AS24" s="4">
        <v>0.5</v>
      </c>
      <c r="AT24" s="4">
        <v>1</v>
      </c>
      <c r="AU24" s="4">
        <v>0.6</v>
      </c>
      <c r="AV24" s="4">
        <v>0.6</v>
      </c>
      <c r="AW24" s="4">
        <v>0.3</v>
      </c>
      <c r="AX24" s="4">
        <v>1.7</v>
      </c>
      <c r="AY24" s="4">
        <v>3.9</v>
      </c>
      <c r="AZ24" s="4">
        <v>2.2999999999999998</v>
      </c>
      <c r="BA24" s="4">
        <v>1.3</v>
      </c>
      <c r="BB24" s="4">
        <v>0.6</v>
      </c>
      <c r="BC24" s="4">
        <v>0.5</v>
      </c>
      <c r="BD24" s="4">
        <v>0.7</v>
      </c>
      <c r="BE24" s="4">
        <v>0.7</v>
      </c>
      <c r="BF24" s="4">
        <v>1.2</v>
      </c>
      <c r="BG24" s="4">
        <v>0.7</v>
      </c>
      <c r="BH24" s="4">
        <v>0.7</v>
      </c>
      <c r="BI24" s="4">
        <v>0.8</v>
      </c>
      <c r="BJ24" s="4" t="s">
        <v>42</v>
      </c>
      <c r="BK24" s="4" t="s">
        <v>42</v>
      </c>
      <c r="BL24" s="4" t="s">
        <v>42</v>
      </c>
      <c r="BM24" s="4" t="s">
        <v>42</v>
      </c>
      <c r="BN24" s="4" t="s">
        <v>42</v>
      </c>
      <c r="BO24" s="4" t="s">
        <v>42</v>
      </c>
      <c r="BP24" s="4" t="s">
        <v>42</v>
      </c>
      <c r="BQ24" s="4" t="s">
        <v>42</v>
      </c>
      <c r="BR24" s="4" t="s">
        <v>42</v>
      </c>
      <c r="BS24" s="4" t="s">
        <v>42</v>
      </c>
      <c r="BT24" s="4" t="s">
        <v>42</v>
      </c>
      <c r="BU24" s="4" t="s">
        <v>42</v>
      </c>
      <c r="BV24" s="4" t="s">
        <v>42</v>
      </c>
      <c r="BW24" s="4" t="s">
        <v>42</v>
      </c>
      <c r="BX24" s="4" t="s">
        <v>42</v>
      </c>
      <c r="BY24" s="4" t="s">
        <v>42</v>
      </c>
      <c r="BZ24" s="4" t="s">
        <v>42</v>
      </c>
      <c r="CA24" s="4" t="s">
        <v>42</v>
      </c>
      <c r="CB24" s="4" t="s">
        <v>42</v>
      </c>
      <c r="CC24" s="4" t="s">
        <v>42</v>
      </c>
      <c r="CD24" s="4" t="s">
        <v>42</v>
      </c>
      <c r="CE24" s="4" t="s">
        <v>42</v>
      </c>
      <c r="CF24" s="4" t="s">
        <v>42</v>
      </c>
      <c r="CG24" s="4" t="s">
        <v>42</v>
      </c>
      <c r="CH24" s="4" t="s">
        <v>42</v>
      </c>
      <c r="CI24" s="4" t="s">
        <v>42</v>
      </c>
      <c r="CJ24" s="4" t="s">
        <v>42</v>
      </c>
      <c r="CK24" s="4" t="s">
        <v>42</v>
      </c>
      <c r="CL24" s="4" t="s">
        <v>42</v>
      </c>
      <c r="CM24" s="4" t="s">
        <v>42</v>
      </c>
      <c r="CN24" s="4" t="s">
        <v>42</v>
      </c>
      <c r="CO24" s="4" t="s">
        <v>42</v>
      </c>
      <c r="CP24" s="4" t="s">
        <v>42</v>
      </c>
      <c r="CQ24" s="4" t="s">
        <v>42</v>
      </c>
      <c r="CR24" s="4" t="s">
        <v>42</v>
      </c>
      <c r="CS24" s="4" t="s">
        <v>42</v>
      </c>
      <c r="CT24" s="4" t="s">
        <v>42</v>
      </c>
      <c r="CU24" s="4" t="s">
        <v>42</v>
      </c>
      <c r="CV24" s="4" t="s">
        <v>42</v>
      </c>
      <c r="CW24" s="4" t="s">
        <v>42</v>
      </c>
      <c r="CX24" s="4" t="s">
        <v>42</v>
      </c>
      <c r="CY24" s="4" t="s">
        <v>42</v>
      </c>
      <c r="CZ24" s="4" t="s">
        <v>42</v>
      </c>
      <c r="DA24" s="4" t="s">
        <v>42</v>
      </c>
      <c r="DB24" s="4" t="s">
        <v>42</v>
      </c>
      <c r="DC24" s="4" t="s">
        <v>42</v>
      </c>
      <c r="DD24" s="4" t="s">
        <v>42</v>
      </c>
      <c r="DE24" s="4" t="s">
        <v>42</v>
      </c>
      <c r="DF24" s="4" t="s">
        <v>42</v>
      </c>
      <c r="DG24" s="4" t="s">
        <v>42</v>
      </c>
      <c r="DH24" s="4" t="s">
        <v>42</v>
      </c>
      <c r="DI24" s="4" t="s">
        <v>42</v>
      </c>
      <c r="DJ24" s="4" t="s">
        <v>42</v>
      </c>
      <c r="DK24" s="4" t="s">
        <v>42</v>
      </c>
      <c r="DL24" s="4" t="s">
        <v>42</v>
      </c>
      <c r="DM24" s="4" t="s">
        <v>42</v>
      </c>
      <c r="DN24" s="4" t="s">
        <v>42</v>
      </c>
      <c r="DO24" s="4" t="s">
        <v>42</v>
      </c>
      <c r="DP24" s="4" t="s">
        <v>42</v>
      </c>
      <c r="DQ24" s="4" t="s">
        <v>42</v>
      </c>
      <c r="DR24" s="4" t="s">
        <v>42</v>
      </c>
      <c r="DS24" s="4" t="s">
        <v>42</v>
      </c>
      <c r="DT24" s="4" t="s">
        <v>42</v>
      </c>
      <c r="DU24" s="4" t="s">
        <v>42</v>
      </c>
      <c r="DV24" s="4" t="s">
        <v>42</v>
      </c>
      <c r="DW24" s="4" t="s">
        <v>42</v>
      </c>
      <c r="DX24" s="4" t="s">
        <v>42</v>
      </c>
      <c r="DY24" s="4" t="s">
        <v>42</v>
      </c>
      <c r="DZ24" s="4" t="s">
        <v>42</v>
      </c>
      <c r="EA24" s="4" t="s">
        <v>42</v>
      </c>
      <c r="EB24" s="4" t="s">
        <v>42</v>
      </c>
      <c r="EC24" s="4" t="s">
        <v>42</v>
      </c>
      <c r="ED24" s="4" t="s">
        <v>42</v>
      </c>
      <c r="EE24" s="4" t="s">
        <v>42</v>
      </c>
      <c r="EF24" s="4" t="s">
        <v>42</v>
      </c>
      <c r="EG24" s="4" t="s">
        <v>42</v>
      </c>
      <c r="EH24" s="4" t="s">
        <v>42</v>
      </c>
      <c r="EI24" s="4" t="s">
        <v>42</v>
      </c>
      <c r="EJ24" s="4" t="s">
        <v>42</v>
      </c>
      <c r="EK24" s="4" t="s">
        <v>42</v>
      </c>
      <c r="EL24" s="4" t="s">
        <v>42</v>
      </c>
      <c r="EM24" s="4" t="s">
        <v>42</v>
      </c>
      <c r="EN24" s="4" t="s">
        <v>42</v>
      </c>
      <c r="EO24" s="4" t="s">
        <v>42</v>
      </c>
      <c r="EP24" s="4" t="s">
        <v>42</v>
      </c>
      <c r="EQ24" s="4" t="s">
        <v>42</v>
      </c>
      <c r="ER24" s="4" t="s">
        <v>42</v>
      </c>
      <c r="ES24" s="4" t="s">
        <v>42</v>
      </c>
      <c r="ET24" s="4" t="s">
        <v>42</v>
      </c>
      <c r="EU24" s="4" t="s">
        <v>42</v>
      </c>
      <c r="EV24" s="4" t="s">
        <v>42</v>
      </c>
      <c r="EW24" s="4" t="s">
        <v>42</v>
      </c>
      <c r="EX24" s="4" t="s">
        <v>42</v>
      </c>
      <c r="EY24" s="4" t="s">
        <v>42</v>
      </c>
      <c r="EZ24" s="4" t="s">
        <v>42</v>
      </c>
      <c r="FA24" s="4" t="s">
        <v>42</v>
      </c>
      <c r="FB24" s="152"/>
    </row>
    <row r="25" spans="1:158" ht="42" customHeight="1" x14ac:dyDescent="0.3">
      <c r="A25" s="139" t="str">
        <f>IF('0'!A1=1,"Металургійне виробництво, виробництво готових металевих виробів, крім виробництва машин і устатковання","Manufacture of basic metals and fabricated metal products, except machinery and equipment")</f>
        <v>Металургійне виробництво, виробництво готових металевих виробів, крім виробництва машин і устатковання</v>
      </c>
      <c r="B25" s="4">
        <v>-0.79999999999999716</v>
      </c>
      <c r="C25" s="4">
        <v>2.2999999999999972</v>
      </c>
      <c r="D25" s="4">
        <v>0.5</v>
      </c>
      <c r="E25" s="4">
        <v>-0.59999999999999432</v>
      </c>
      <c r="F25" s="4">
        <v>-1.2999999999999972</v>
      </c>
      <c r="G25" s="4">
        <v>-1.2000000000000028</v>
      </c>
      <c r="H25" s="4">
        <v>-1.2999999999999972</v>
      </c>
      <c r="I25" s="4">
        <v>0.40000000000000568</v>
      </c>
      <c r="J25" s="4">
        <v>0.90000000000000568</v>
      </c>
      <c r="K25" s="4">
        <v>-0.40000000000000568</v>
      </c>
      <c r="L25" s="4">
        <v>-1.2000000000000028</v>
      </c>
      <c r="M25" s="4">
        <v>0</v>
      </c>
      <c r="N25" s="4">
        <v>0.29999999999999716</v>
      </c>
      <c r="O25" s="4">
        <v>2.2000000000000028</v>
      </c>
      <c r="P25" s="4">
        <v>4.7000000000000028</v>
      </c>
      <c r="Q25" s="4">
        <v>12</v>
      </c>
      <c r="R25" s="4">
        <v>6.5999999999999943</v>
      </c>
      <c r="S25" s="4">
        <v>2.7999999999999972</v>
      </c>
      <c r="T25" s="4">
        <v>1.5999999999999943</v>
      </c>
      <c r="U25" s="4">
        <v>1.2999999999999972</v>
      </c>
      <c r="V25" s="4">
        <v>4.2000000000000028</v>
      </c>
      <c r="W25" s="4">
        <v>2.0999999999999943</v>
      </c>
      <c r="X25" s="4">
        <v>3.2000000000000028</v>
      </c>
      <c r="Y25" s="4">
        <v>2.5999999999999943</v>
      </c>
      <c r="Z25" s="4">
        <v>0.90000000000000568</v>
      </c>
      <c r="AA25" s="4">
        <v>3.5999999999999943</v>
      </c>
      <c r="AB25" s="4">
        <v>14.599999999999994</v>
      </c>
      <c r="AC25" s="4">
        <v>0.40000000000000568</v>
      </c>
      <c r="AD25" s="4">
        <v>-1.5</v>
      </c>
      <c r="AE25" s="4">
        <v>-0.90000000000000568</v>
      </c>
      <c r="AF25" s="4">
        <v>-0.5</v>
      </c>
      <c r="AG25" s="4">
        <v>-0.40000000000000568</v>
      </c>
      <c r="AH25" s="4">
        <v>-0.90000000000000568</v>
      </c>
      <c r="AI25" s="4">
        <v>-0.79999999999999716</v>
      </c>
      <c r="AJ25" s="4">
        <v>-0.59999999999999432</v>
      </c>
      <c r="AK25" s="4">
        <v>-1.0999999999999943</v>
      </c>
      <c r="AL25" s="4">
        <v>-1.7999999999999972</v>
      </c>
      <c r="AM25" s="4">
        <v>1.9</v>
      </c>
      <c r="AN25" s="4">
        <v>3.9</v>
      </c>
      <c r="AO25" s="4">
        <v>7.6</v>
      </c>
      <c r="AP25" s="4">
        <v>13.4</v>
      </c>
      <c r="AQ25" s="4">
        <v>5.0999999999999996</v>
      </c>
      <c r="AR25" s="4">
        <v>-2.7</v>
      </c>
      <c r="AS25" s="4">
        <v>-2.2999999999999998</v>
      </c>
      <c r="AT25" s="4">
        <v>0.6</v>
      </c>
      <c r="AU25" s="4">
        <v>2.1</v>
      </c>
      <c r="AV25" s="4">
        <v>1.9</v>
      </c>
      <c r="AW25" s="4">
        <v>6.8</v>
      </c>
      <c r="AX25" s="4">
        <v>3.8</v>
      </c>
      <c r="AY25" s="4">
        <v>6.8</v>
      </c>
      <c r="AZ25" s="4">
        <v>1.9</v>
      </c>
      <c r="BA25" s="4">
        <v>1.6</v>
      </c>
      <c r="BB25" s="4">
        <v>0.5</v>
      </c>
      <c r="BC25" s="4">
        <v>-1.5</v>
      </c>
      <c r="BD25" s="4">
        <v>-1.9</v>
      </c>
      <c r="BE25" s="4">
        <v>2.5</v>
      </c>
      <c r="BF25" s="4">
        <v>3.1</v>
      </c>
      <c r="BG25" s="4">
        <v>6.5</v>
      </c>
      <c r="BH25" s="4">
        <v>0.6</v>
      </c>
      <c r="BI25" s="4">
        <v>0.5</v>
      </c>
      <c r="BJ25" s="4">
        <v>3.7000000000000028</v>
      </c>
      <c r="BK25" s="4">
        <v>2.5999999999999943</v>
      </c>
      <c r="BL25" s="4">
        <v>0.20000000000000284</v>
      </c>
      <c r="BM25" s="4">
        <v>1</v>
      </c>
      <c r="BN25" s="4">
        <v>-0.59999999999999432</v>
      </c>
      <c r="BO25" s="4">
        <v>-0.70000000000000284</v>
      </c>
      <c r="BP25" s="4">
        <v>-0.5</v>
      </c>
      <c r="BQ25" s="4">
        <v>0.90000000000000568</v>
      </c>
      <c r="BR25" s="4">
        <v>1.5999999999999943</v>
      </c>
      <c r="BS25" s="4">
        <v>1</v>
      </c>
      <c r="BT25" s="4">
        <v>-1</v>
      </c>
      <c r="BU25" s="4">
        <v>-2.5999999999999943</v>
      </c>
      <c r="BV25" s="4">
        <v>-2.2000000000000028</v>
      </c>
      <c r="BW25" s="4">
        <v>-2.5</v>
      </c>
      <c r="BX25" s="4">
        <v>0.70000000000000284</v>
      </c>
      <c r="BY25" s="4">
        <v>0.20000000000000284</v>
      </c>
      <c r="BZ25" s="4">
        <v>1.2000000000000028</v>
      </c>
      <c r="CA25" s="4">
        <v>-2.2999999999999972</v>
      </c>
      <c r="CB25" s="4">
        <v>-2.4000000000000057</v>
      </c>
      <c r="CC25" s="4">
        <v>-1</v>
      </c>
      <c r="CD25" s="4">
        <v>-1.7999999999999972</v>
      </c>
      <c r="CE25" s="4">
        <v>-3.2999999999999972</v>
      </c>
      <c r="CF25" s="4">
        <v>-4.2999999999999972</v>
      </c>
      <c r="CG25" s="4">
        <v>-2.5999999999999943</v>
      </c>
      <c r="CH25" s="4">
        <v>-1.0999999999999943</v>
      </c>
      <c r="CI25" s="4">
        <v>3.7000000000000028</v>
      </c>
      <c r="CJ25" s="4">
        <v>1.9000000000000057</v>
      </c>
      <c r="CK25" s="4">
        <v>4.4000000000000057</v>
      </c>
      <c r="CL25" s="4">
        <v>-4</v>
      </c>
      <c r="CM25" s="4">
        <v>-3.0999999999999943</v>
      </c>
      <c r="CN25" s="4">
        <v>1.5</v>
      </c>
      <c r="CO25" s="4">
        <v>5.0999999999999943</v>
      </c>
      <c r="CP25" s="4">
        <v>3.2000000000000028</v>
      </c>
      <c r="CQ25" s="4">
        <v>5.2999999999999972</v>
      </c>
      <c r="CR25" s="4">
        <v>2.4000000000000057</v>
      </c>
      <c r="CS25" s="4">
        <v>3.9000000000000057</v>
      </c>
      <c r="CT25" s="4">
        <v>6.4000000000000057</v>
      </c>
      <c r="CU25" s="4">
        <v>10.900000000000006</v>
      </c>
      <c r="CV25" s="4">
        <v>4.5999999999999943</v>
      </c>
      <c r="CW25" s="4">
        <v>3.7999999999999972</v>
      </c>
      <c r="CX25" s="4">
        <v>8</v>
      </c>
      <c r="CY25" s="4">
        <v>6.2999999999999972</v>
      </c>
      <c r="CZ25" s="4">
        <v>5</v>
      </c>
      <c r="DA25" s="4">
        <v>-3.2000000000000028</v>
      </c>
      <c r="DB25" s="4">
        <v>-2.2999999999999972</v>
      </c>
      <c r="DC25" s="4">
        <v>-3.5999999999999943</v>
      </c>
      <c r="DD25" s="4">
        <v>-0.29999999999999716</v>
      </c>
      <c r="DE25" s="4">
        <v>1.0999999999999943</v>
      </c>
      <c r="DF25" s="4">
        <v>1.7000000000000028</v>
      </c>
      <c r="DG25" s="4">
        <v>-9.9999999999994316E-2</v>
      </c>
      <c r="DH25" s="4">
        <v>4.4000000000000057</v>
      </c>
      <c r="DI25" s="4">
        <v>7.2000000000000028</v>
      </c>
      <c r="DJ25" s="4">
        <v>7.5999999999999943</v>
      </c>
      <c r="DK25" s="4">
        <v>3.4000000000000057</v>
      </c>
      <c r="DL25" s="4">
        <v>1.0999999999999943</v>
      </c>
      <c r="DM25" s="4">
        <v>-0.40000000000000568</v>
      </c>
      <c r="DN25" s="4">
        <v>-1.5999999999999943</v>
      </c>
      <c r="DO25" s="4">
        <v>0.5</v>
      </c>
      <c r="DP25" s="4">
        <v>-1.5</v>
      </c>
      <c r="DQ25" s="4">
        <v>-0.20000000000000284</v>
      </c>
      <c r="DR25" s="4">
        <v>0.90000000000000568</v>
      </c>
      <c r="DS25" s="4">
        <v>0.90000000000000568</v>
      </c>
      <c r="DT25" s="4">
        <v>2.7999999999999972</v>
      </c>
      <c r="DU25" s="4">
        <v>6.0999999999999943</v>
      </c>
      <c r="DV25" s="4">
        <v>2.7000000000000028</v>
      </c>
      <c r="DW25" s="4">
        <v>-9.9999999999994316E-2</v>
      </c>
      <c r="DX25" s="4">
        <v>0.70000000000000284</v>
      </c>
      <c r="DY25" s="4">
        <v>-1.5999999999999943</v>
      </c>
      <c r="DZ25" s="4">
        <v>-3.5</v>
      </c>
      <c r="EA25" s="4">
        <v>-1.7000000000000028</v>
      </c>
      <c r="EB25" s="4">
        <v>-2.0999999999999943</v>
      </c>
      <c r="EC25" s="4">
        <v>1</v>
      </c>
      <c r="ED25" s="4">
        <v>1.5</v>
      </c>
      <c r="EE25" s="4">
        <v>2.5999999999999943</v>
      </c>
      <c r="EF25" s="4">
        <v>0.59999999999999432</v>
      </c>
      <c r="EG25" s="4">
        <v>1</v>
      </c>
      <c r="EH25" s="4">
        <v>0.59999999999999432</v>
      </c>
      <c r="EI25" s="4">
        <v>1.0999999999999943</v>
      </c>
      <c r="EJ25" s="4">
        <v>2.2000000000000028</v>
      </c>
      <c r="EK25" s="4">
        <v>1.2999999999999972</v>
      </c>
      <c r="EL25" s="4">
        <v>9.9999999999994316E-2</v>
      </c>
      <c r="EM25" s="4">
        <v>0.20000000000000284</v>
      </c>
      <c r="EN25" s="4">
        <v>0.59999999999999432</v>
      </c>
      <c r="EO25" s="4">
        <v>0.40000000000000568</v>
      </c>
      <c r="EP25" s="4">
        <v>0</v>
      </c>
      <c r="EQ25" s="4">
        <v>0</v>
      </c>
      <c r="ER25" s="4">
        <v>0.70000000000000284</v>
      </c>
      <c r="ES25" s="4">
        <v>1.2999999999999972</v>
      </c>
      <c r="ET25" s="4">
        <v>-0.29999999999999716</v>
      </c>
      <c r="EU25" s="4">
        <v>-9.9999999999994316E-2</v>
      </c>
      <c r="EV25" s="4">
        <v>0.20000000000000284</v>
      </c>
      <c r="EW25" s="4">
        <v>1.7000000000000028</v>
      </c>
      <c r="EX25" s="4">
        <v>-9.9999999999994316E-2</v>
      </c>
      <c r="EY25" s="4">
        <v>0.5</v>
      </c>
      <c r="EZ25" s="4">
        <v>0.5</v>
      </c>
      <c r="FA25" s="4">
        <v>1.4</v>
      </c>
      <c r="FB25" s="152"/>
    </row>
    <row r="26" spans="1:158" s="2" customFormat="1" ht="42" customHeight="1" x14ac:dyDescent="0.3">
      <c r="A26" s="139" t="str">
        <f>IF('0'!A1=1,"Машинобудування","Machine-building")</f>
        <v>Машинобудування</v>
      </c>
      <c r="B26" s="85" t="s">
        <v>43</v>
      </c>
      <c r="C26" s="85" t="s">
        <v>43</v>
      </c>
      <c r="D26" s="85" t="s">
        <v>43</v>
      </c>
      <c r="E26" s="85" t="s">
        <v>43</v>
      </c>
      <c r="F26" s="85" t="s">
        <v>43</v>
      </c>
      <c r="G26" s="85" t="s">
        <v>43</v>
      </c>
      <c r="H26" s="85" t="s">
        <v>43</v>
      </c>
      <c r="I26" s="85" t="s">
        <v>43</v>
      </c>
      <c r="J26" s="85" t="s">
        <v>43</v>
      </c>
      <c r="K26" s="85" t="s">
        <v>43</v>
      </c>
      <c r="L26" s="85" t="s">
        <v>43</v>
      </c>
      <c r="M26" s="85" t="s">
        <v>43</v>
      </c>
      <c r="N26" s="85" t="s">
        <v>43</v>
      </c>
      <c r="O26" s="85" t="s">
        <v>43</v>
      </c>
      <c r="P26" s="85" t="s">
        <v>43</v>
      </c>
      <c r="Q26" s="85" t="s">
        <v>43</v>
      </c>
      <c r="R26" s="85" t="s">
        <v>43</v>
      </c>
      <c r="S26" s="85" t="s">
        <v>43</v>
      </c>
      <c r="T26" s="85" t="s">
        <v>43</v>
      </c>
      <c r="U26" s="85" t="s">
        <v>43</v>
      </c>
      <c r="V26" s="85" t="s">
        <v>43</v>
      </c>
      <c r="W26" s="85" t="s">
        <v>43</v>
      </c>
      <c r="X26" s="85" t="s">
        <v>43</v>
      </c>
      <c r="Y26" s="85" t="s">
        <v>43</v>
      </c>
      <c r="Z26" s="85" t="s">
        <v>43</v>
      </c>
      <c r="AA26" s="85" t="s">
        <v>43</v>
      </c>
      <c r="AB26" s="85" t="s">
        <v>43</v>
      </c>
      <c r="AC26" s="85" t="s">
        <v>43</v>
      </c>
      <c r="AD26" s="85" t="s">
        <v>43</v>
      </c>
      <c r="AE26" s="85" t="s">
        <v>43</v>
      </c>
      <c r="AF26" s="85" t="s">
        <v>43</v>
      </c>
      <c r="AG26" s="85" t="s">
        <v>43</v>
      </c>
      <c r="AH26" s="85" t="s">
        <v>43</v>
      </c>
      <c r="AI26" s="85" t="s">
        <v>43</v>
      </c>
      <c r="AJ26" s="85" t="s">
        <v>43</v>
      </c>
      <c r="AK26" s="4" t="s">
        <v>43</v>
      </c>
      <c r="AL26" s="4">
        <v>4.0999999999999943</v>
      </c>
      <c r="AM26" s="4">
        <v>0.2</v>
      </c>
      <c r="AN26" s="4">
        <v>1.3</v>
      </c>
      <c r="AO26" s="4">
        <v>1.3</v>
      </c>
      <c r="AP26" s="4">
        <v>1</v>
      </c>
      <c r="AQ26" s="4">
        <v>-0.8</v>
      </c>
      <c r="AR26" s="4">
        <v>0.6</v>
      </c>
      <c r="AS26" s="4">
        <v>0.2</v>
      </c>
      <c r="AT26" s="4">
        <v>0.6</v>
      </c>
      <c r="AU26" s="4">
        <v>0.1</v>
      </c>
      <c r="AV26" s="4">
        <v>0.1</v>
      </c>
      <c r="AW26" s="4">
        <v>1.8</v>
      </c>
      <c r="AX26" s="4">
        <v>2.2999999999999998</v>
      </c>
      <c r="AY26" s="4">
        <v>3.1</v>
      </c>
      <c r="AZ26" s="4">
        <v>0.7</v>
      </c>
      <c r="BA26" s="4">
        <v>1.7</v>
      </c>
      <c r="BB26" s="4">
        <v>0.4</v>
      </c>
      <c r="BC26" s="4">
        <v>-0.5</v>
      </c>
      <c r="BD26" s="4">
        <v>1.4</v>
      </c>
      <c r="BE26" s="94">
        <v>0.9</v>
      </c>
      <c r="BF26" s="4">
        <v>1.7</v>
      </c>
      <c r="BG26" s="4">
        <v>1.4</v>
      </c>
      <c r="BH26" s="4">
        <v>0.9</v>
      </c>
      <c r="BI26" s="4">
        <v>1.1000000000000001</v>
      </c>
      <c r="BJ26" s="4">
        <v>5.5</v>
      </c>
      <c r="BK26" s="4">
        <v>1</v>
      </c>
      <c r="BL26" s="4">
        <v>0.70000000000000284</v>
      </c>
      <c r="BM26" s="4">
        <v>0.5</v>
      </c>
      <c r="BN26" s="4">
        <v>0.40000000000000568</v>
      </c>
      <c r="BO26" s="4">
        <v>0.70000000000000284</v>
      </c>
      <c r="BP26" s="4">
        <v>0.59999999999999432</v>
      </c>
      <c r="BQ26" s="4">
        <v>1.2000000000000028</v>
      </c>
      <c r="BR26" s="4">
        <v>0.90000000000000568</v>
      </c>
      <c r="BS26" s="4">
        <v>0.40000000000000568</v>
      </c>
      <c r="BT26" s="4">
        <v>0.5</v>
      </c>
      <c r="BU26" s="4">
        <v>0.29999999999999716</v>
      </c>
      <c r="BV26" s="4">
        <v>0.70000000000000284</v>
      </c>
      <c r="BW26" s="4">
        <v>-0.20000000000000284</v>
      </c>
      <c r="BX26" s="4">
        <v>-0.70000000000000284</v>
      </c>
      <c r="BY26" s="4">
        <v>0.20000000000000284</v>
      </c>
      <c r="BZ26" s="4">
        <v>-0.20000000000000284</v>
      </c>
      <c r="CA26" s="4">
        <v>0.20000000000000284</v>
      </c>
      <c r="CB26" s="4">
        <v>-0.29999999999999716</v>
      </c>
      <c r="CC26" s="4">
        <v>0.40000000000000568</v>
      </c>
      <c r="CD26" s="4">
        <v>-0.59999999999999432</v>
      </c>
      <c r="CE26" s="4">
        <v>-9.9999999999994316E-2</v>
      </c>
      <c r="CF26" s="4">
        <v>-1.2999999999999972</v>
      </c>
      <c r="CG26" s="4">
        <v>-0.90000000000000568</v>
      </c>
      <c r="CH26" s="4">
        <v>0.29999999999999716</v>
      </c>
      <c r="CI26" s="4">
        <v>0.5</v>
      </c>
      <c r="CJ26" s="4">
        <v>0.70000000000000284</v>
      </c>
      <c r="CK26" s="4">
        <v>9.9999999999994316E-2</v>
      </c>
      <c r="CL26" s="4">
        <v>-0.40000000000000568</v>
      </c>
      <c r="CM26" s="4">
        <v>-0.40000000000000568</v>
      </c>
      <c r="CN26" s="4">
        <v>-0.20000000000000284</v>
      </c>
      <c r="CO26" s="4">
        <v>0.59999999999999432</v>
      </c>
      <c r="CP26" s="4">
        <v>9.9999999999994316E-2</v>
      </c>
      <c r="CQ26" s="4">
        <v>-9.9999999999994316E-2</v>
      </c>
      <c r="CR26" s="4">
        <v>0.29999999999999716</v>
      </c>
      <c r="CS26" s="4">
        <v>0.59999999999999432</v>
      </c>
      <c r="CT26" s="4">
        <v>1.4000000000000057</v>
      </c>
      <c r="CU26" s="4">
        <v>0.5</v>
      </c>
      <c r="CV26" s="4">
        <v>0.79999999999999716</v>
      </c>
      <c r="CW26" s="4">
        <v>1.5999999999999943</v>
      </c>
      <c r="CX26" s="4">
        <v>1.5</v>
      </c>
      <c r="CY26" s="4">
        <v>9.9999999999994316E-2</v>
      </c>
      <c r="CZ26" s="4">
        <v>3.5999999999999943</v>
      </c>
      <c r="DA26" s="4">
        <v>0.90000000000000568</v>
      </c>
      <c r="DB26" s="4">
        <v>0.79999999999999716</v>
      </c>
      <c r="DC26" s="4">
        <v>2.4000000000000057</v>
      </c>
      <c r="DD26" s="4">
        <v>1.2000000000000028</v>
      </c>
      <c r="DE26" s="4">
        <v>0.40000000000000568</v>
      </c>
      <c r="DF26" s="4">
        <v>3.7000000000000028</v>
      </c>
      <c r="DG26" s="4">
        <v>-0.90000000000000568</v>
      </c>
      <c r="DH26" s="4">
        <v>1.4000000000000057</v>
      </c>
      <c r="DI26" s="4">
        <v>3.5</v>
      </c>
      <c r="DJ26" s="4">
        <v>4.9000000000000057</v>
      </c>
      <c r="DK26" s="4">
        <v>1.0999999999999943</v>
      </c>
      <c r="DL26" s="4">
        <v>0.59999999999999432</v>
      </c>
      <c r="DM26" s="4">
        <v>2.2999999999999972</v>
      </c>
      <c r="DN26" s="4">
        <v>1.7000000000000028</v>
      </c>
      <c r="DO26" s="4">
        <v>0.29999999999999716</v>
      </c>
      <c r="DP26" s="4">
        <v>1.4000000000000057</v>
      </c>
      <c r="DQ26" s="4">
        <v>0.79999999999999716</v>
      </c>
      <c r="DR26" s="4">
        <v>2.2999999999999972</v>
      </c>
      <c r="DS26" s="4">
        <v>2.7999999999999972</v>
      </c>
      <c r="DT26" s="4">
        <v>0</v>
      </c>
      <c r="DU26" s="4">
        <v>1.9000000000000057</v>
      </c>
      <c r="DV26" s="4">
        <v>9.9999999999994316E-2</v>
      </c>
      <c r="DW26" s="4">
        <v>0.29999999999999716</v>
      </c>
      <c r="DX26" s="4">
        <v>1.5</v>
      </c>
      <c r="DY26" s="4">
        <v>0.29999999999999716</v>
      </c>
      <c r="DZ26" s="4">
        <v>-0.20000000000000284</v>
      </c>
      <c r="EA26" s="4">
        <v>0.40000000000000568</v>
      </c>
      <c r="EB26" s="4">
        <v>9.9999999999994316E-2</v>
      </c>
      <c r="EC26" s="4">
        <v>0.5</v>
      </c>
      <c r="ED26" s="4">
        <v>0.5</v>
      </c>
      <c r="EE26" s="4">
        <v>0.40000000000000568</v>
      </c>
      <c r="EF26" s="4">
        <v>0.70000000000000284</v>
      </c>
      <c r="EG26" s="4">
        <v>0.29999999999999716</v>
      </c>
      <c r="EH26" s="4">
        <v>0.59999999999999432</v>
      </c>
      <c r="EI26" s="4">
        <v>0.40000000000000568</v>
      </c>
      <c r="EJ26" s="4">
        <v>1</v>
      </c>
      <c r="EK26" s="4">
        <v>1</v>
      </c>
      <c r="EL26" s="4">
        <v>0.70000000000000284</v>
      </c>
      <c r="EM26" s="4">
        <v>0.5</v>
      </c>
      <c r="EN26" s="4">
        <v>0.40000000000000568</v>
      </c>
      <c r="EO26" s="4">
        <v>1.2999999999999972</v>
      </c>
      <c r="EP26" s="4">
        <v>1.2000000000000028</v>
      </c>
      <c r="EQ26" s="4">
        <v>0.70000000000000284</v>
      </c>
      <c r="ER26" s="4">
        <v>0.59999999999999432</v>
      </c>
      <c r="ES26" s="4">
        <v>0.79999999999999716</v>
      </c>
      <c r="ET26" s="4">
        <v>0.59999999999999432</v>
      </c>
      <c r="EU26" s="4">
        <v>0.20000000000000284</v>
      </c>
      <c r="EV26" s="4">
        <v>1.2999999999999972</v>
      </c>
      <c r="EW26" s="4">
        <v>-0.5</v>
      </c>
      <c r="EX26" s="4">
        <v>0.29999999999999716</v>
      </c>
      <c r="EY26" s="4">
        <v>-0.1</v>
      </c>
      <c r="EZ26" s="4">
        <v>-0.8</v>
      </c>
      <c r="FA26" s="4">
        <v>0</v>
      </c>
      <c r="FB26" s="152"/>
    </row>
    <row r="27" spans="1:158" ht="42" customHeight="1" x14ac:dyDescent="0.3">
      <c r="A27" s="139" t="str">
        <f>IF('0'!A1=1,"Виробництво комп'ютерів, електронної та оптичної продукції","Manufacture of computer, electronic and optical products")</f>
        <v>Виробництво комп'ютерів, електронної та оптичної продукції</v>
      </c>
      <c r="B27" s="4">
        <v>0.29999999999999716</v>
      </c>
      <c r="C27" s="4">
        <v>0.79999999999999716</v>
      </c>
      <c r="D27" s="4">
        <v>0</v>
      </c>
      <c r="E27" s="4">
        <v>0.40000000000000568</v>
      </c>
      <c r="F27" s="4">
        <v>-9.9999999999994316E-2</v>
      </c>
      <c r="G27" s="4">
        <v>0</v>
      </c>
      <c r="H27" s="4">
        <v>0.20000000000000284</v>
      </c>
      <c r="I27" s="4">
        <v>0</v>
      </c>
      <c r="J27" s="4">
        <v>9.9999999999994316E-2</v>
      </c>
      <c r="K27" s="4">
        <v>0</v>
      </c>
      <c r="L27" s="4">
        <v>0</v>
      </c>
      <c r="M27" s="4">
        <v>0.20000000000000284</v>
      </c>
      <c r="N27" s="4">
        <v>9.9999999999994316E-2</v>
      </c>
      <c r="O27" s="4">
        <v>1.2999999999999972</v>
      </c>
      <c r="P27" s="4">
        <v>2.4000000000000057</v>
      </c>
      <c r="Q27" s="4">
        <v>5.7999999999999972</v>
      </c>
      <c r="R27" s="4">
        <v>1.7000000000000028</v>
      </c>
      <c r="S27" s="4">
        <v>0.70000000000000284</v>
      </c>
      <c r="T27" s="4">
        <v>1.0999999999999943</v>
      </c>
      <c r="U27" s="4">
        <v>0.79999999999999716</v>
      </c>
      <c r="V27" s="4">
        <v>2.0999999999999943</v>
      </c>
      <c r="W27" s="4">
        <v>0.59999999999999432</v>
      </c>
      <c r="X27" s="4">
        <v>1.7000000000000028</v>
      </c>
      <c r="Y27" s="4">
        <v>1.5</v>
      </c>
      <c r="Z27" s="4">
        <v>3.0999999999999943</v>
      </c>
      <c r="AA27" s="4">
        <v>18.799999999999997</v>
      </c>
      <c r="AB27" s="4">
        <v>2.2000000000000028</v>
      </c>
      <c r="AC27" s="4">
        <v>1.5</v>
      </c>
      <c r="AD27" s="4">
        <v>1</v>
      </c>
      <c r="AE27" s="4">
        <v>1.7999999999999972</v>
      </c>
      <c r="AF27" s="4">
        <v>0</v>
      </c>
      <c r="AG27" s="4">
        <v>0.5</v>
      </c>
      <c r="AH27" s="4">
        <v>0.29999999999999716</v>
      </c>
      <c r="AI27" s="4">
        <v>0.40000000000000568</v>
      </c>
      <c r="AJ27" s="4">
        <v>0.5</v>
      </c>
      <c r="AK27" s="4">
        <v>0.20000000000000284</v>
      </c>
      <c r="AL27" s="4">
        <v>0.20000000000000284</v>
      </c>
      <c r="AM27" s="4">
        <v>1</v>
      </c>
      <c r="AN27" s="4">
        <v>1.7</v>
      </c>
      <c r="AO27" s="4">
        <v>0.1</v>
      </c>
      <c r="AP27" s="4">
        <v>0</v>
      </c>
      <c r="AQ27" s="4">
        <v>0.5</v>
      </c>
      <c r="AR27" s="4">
        <v>0.1</v>
      </c>
      <c r="AS27" s="4">
        <v>0.1</v>
      </c>
      <c r="AT27" s="4">
        <v>0.4</v>
      </c>
      <c r="AU27" s="4">
        <v>1.2</v>
      </c>
      <c r="AV27" s="4">
        <v>0.2</v>
      </c>
      <c r="AW27" s="4">
        <v>0.5</v>
      </c>
      <c r="AX27" s="4">
        <v>2.8</v>
      </c>
      <c r="AY27" s="4">
        <v>4.7</v>
      </c>
      <c r="AZ27" s="4">
        <v>0.3</v>
      </c>
      <c r="BA27" s="4">
        <v>-0.3</v>
      </c>
      <c r="BB27" s="4">
        <v>-0.1</v>
      </c>
      <c r="BC27" s="4">
        <v>0.40000000000000568</v>
      </c>
      <c r="BD27" s="4">
        <v>0.1</v>
      </c>
      <c r="BE27" s="4">
        <v>0</v>
      </c>
      <c r="BF27" s="4">
        <v>1.1000000000000001</v>
      </c>
      <c r="BG27" s="4">
        <v>0.2</v>
      </c>
      <c r="BH27" s="4">
        <v>0.6</v>
      </c>
      <c r="BI27" s="4">
        <v>1.4</v>
      </c>
      <c r="BJ27" s="4">
        <v>3.5</v>
      </c>
      <c r="BK27" s="4">
        <v>0</v>
      </c>
      <c r="BL27" s="4">
        <v>1.5999999999999943</v>
      </c>
      <c r="BM27" s="4">
        <v>-0.5</v>
      </c>
      <c r="BN27" s="4">
        <v>-0.29999999999999716</v>
      </c>
      <c r="BO27" s="4">
        <v>9.9999999999994316E-2</v>
      </c>
      <c r="BP27" s="4">
        <v>1.2000000000000028</v>
      </c>
      <c r="BQ27" s="4">
        <v>1.4000000000000057</v>
      </c>
      <c r="BR27" s="4">
        <v>0.79999999999999716</v>
      </c>
      <c r="BS27" s="4">
        <v>0.29999999999999716</v>
      </c>
      <c r="BT27" s="4">
        <v>0.20000000000000284</v>
      </c>
      <c r="BU27" s="4">
        <v>0.20000000000000284</v>
      </c>
      <c r="BV27" s="4">
        <v>0.70000000000000284</v>
      </c>
      <c r="BW27" s="4">
        <v>1.2000000000000028</v>
      </c>
      <c r="BX27" s="4">
        <v>0.29999999999999716</v>
      </c>
      <c r="BY27" s="4">
        <v>9.9999999999994316E-2</v>
      </c>
      <c r="BZ27" s="4">
        <v>-9.9999999999994316E-2</v>
      </c>
      <c r="CA27" s="4">
        <v>0.79999999999999716</v>
      </c>
      <c r="CB27" s="4">
        <v>9.9999999999994316E-2</v>
      </c>
      <c r="CC27" s="4">
        <v>0.59999999999999432</v>
      </c>
      <c r="CD27" s="4">
        <v>-9.9999999999994316E-2</v>
      </c>
      <c r="CE27" s="4">
        <v>-0.40000000000000568</v>
      </c>
      <c r="CF27" s="4">
        <v>-0.29999999999999716</v>
      </c>
      <c r="CG27" s="4">
        <v>-0.20000000000000284</v>
      </c>
      <c r="CH27" s="4">
        <v>9.9999999999994316E-2</v>
      </c>
      <c r="CI27" s="4">
        <v>0.40000000000000568</v>
      </c>
      <c r="CJ27" s="4">
        <v>-0.40000000000000568</v>
      </c>
      <c r="CK27" s="4">
        <v>1.0999999999999943</v>
      </c>
      <c r="CL27" s="4">
        <v>0</v>
      </c>
      <c r="CM27" s="4">
        <v>-0.70000000000000284</v>
      </c>
      <c r="CN27" s="4">
        <v>1.2000000000000028</v>
      </c>
      <c r="CO27" s="4">
        <v>-0.29999999999999716</v>
      </c>
      <c r="CP27" s="4">
        <v>-0.20000000000000284</v>
      </c>
      <c r="CQ27" s="4">
        <v>0.5</v>
      </c>
      <c r="CR27" s="4">
        <v>0.40000000000000568</v>
      </c>
      <c r="CS27" s="4">
        <v>-0.29999999999999716</v>
      </c>
      <c r="CT27" s="4">
        <v>0.59999999999999432</v>
      </c>
      <c r="CU27" s="4">
        <v>0.59999999999999432</v>
      </c>
      <c r="CV27" s="4">
        <v>-9.9999999999994316E-2</v>
      </c>
      <c r="CW27" s="4">
        <v>0.5</v>
      </c>
      <c r="CX27" s="4">
        <v>0.40000000000000568</v>
      </c>
      <c r="CY27" s="4">
        <v>0.90000000000000568</v>
      </c>
      <c r="CZ27" s="4">
        <v>-0.20000000000000284</v>
      </c>
      <c r="DA27" s="4">
        <v>9.9999999999994316E-2</v>
      </c>
      <c r="DB27" s="4">
        <v>0</v>
      </c>
      <c r="DC27" s="4">
        <v>0.29999999999999716</v>
      </c>
      <c r="DD27" s="4">
        <v>-9.9999999999994316E-2</v>
      </c>
      <c r="DE27" s="4">
        <v>9.9999999999994316E-2</v>
      </c>
      <c r="DF27" s="4">
        <v>1.0999999999999943</v>
      </c>
      <c r="DG27" s="4">
        <v>2</v>
      </c>
      <c r="DH27" s="4">
        <v>0.90000000000000568</v>
      </c>
      <c r="DI27" s="4">
        <v>0.40000000000000568</v>
      </c>
      <c r="DJ27" s="4">
        <v>0.70000000000000284</v>
      </c>
      <c r="DK27" s="4">
        <v>1.5</v>
      </c>
      <c r="DL27" s="4">
        <v>0.59999999999999432</v>
      </c>
      <c r="DM27" s="4">
        <v>1.4000000000000057</v>
      </c>
      <c r="DN27" s="4">
        <v>0.79999999999999716</v>
      </c>
      <c r="DO27" s="4">
        <v>0.79999999999999716</v>
      </c>
      <c r="DP27" s="4">
        <v>9.9999999999994316E-2</v>
      </c>
      <c r="DQ27" s="4">
        <v>0.59999999999999432</v>
      </c>
      <c r="DR27" s="4">
        <v>3</v>
      </c>
      <c r="DS27" s="4">
        <v>0.29999999999999716</v>
      </c>
      <c r="DT27" s="4">
        <v>0.79999999999999716</v>
      </c>
      <c r="DU27" s="4">
        <v>0.5</v>
      </c>
      <c r="DV27" s="4">
        <v>1.2000000000000028</v>
      </c>
      <c r="DW27" s="4">
        <v>0.20000000000000284</v>
      </c>
      <c r="DX27" s="4">
        <v>0.20000000000000284</v>
      </c>
      <c r="DY27" s="4">
        <v>-0.20000000000000284</v>
      </c>
      <c r="DZ27" s="4">
        <v>-0.29999999999999716</v>
      </c>
      <c r="EA27" s="4">
        <v>0.90000000000000568</v>
      </c>
      <c r="EB27" s="4">
        <v>9.9999999999994316E-2</v>
      </c>
      <c r="EC27" s="4">
        <v>0.20000000000000284</v>
      </c>
      <c r="ED27" s="4">
        <v>0.20000000000000284</v>
      </c>
      <c r="EE27" s="4">
        <v>-0.40000000000000568</v>
      </c>
      <c r="EF27" s="4">
        <v>0.90000000000000568</v>
      </c>
      <c r="EG27" s="4">
        <v>1.5</v>
      </c>
      <c r="EH27" s="4">
        <v>-0.20000000000000284</v>
      </c>
      <c r="EI27" s="4">
        <v>0.20000000000000284</v>
      </c>
      <c r="EJ27" s="4">
        <v>0.20000000000000284</v>
      </c>
      <c r="EK27" s="4">
        <v>0.20000000000000284</v>
      </c>
      <c r="EL27" s="4">
        <v>0.79999999999999716</v>
      </c>
      <c r="EM27" s="4">
        <v>2.5</v>
      </c>
      <c r="EN27" s="4">
        <v>0.29999999999999716</v>
      </c>
      <c r="EO27" s="4">
        <v>0</v>
      </c>
      <c r="EP27" s="4">
        <v>-9.9999999999994316E-2</v>
      </c>
      <c r="EQ27" s="4">
        <v>1.7000000000000028</v>
      </c>
      <c r="ER27" s="4">
        <v>1.5</v>
      </c>
      <c r="ES27" s="4">
        <v>0.20000000000000284</v>
      </c>
      <c r="ET27" s="4">
        <v>1.2000000000000028</v>
      </c>
      <c r="EU27" s="4">
        <v>0.29999999999999716</v>
      </c>
      <c r="EV27" s="4">
        <v>5.7999999999999972</v>
      </c>
      <c r="EW27" s="4">
        <v>0.20000000000000284</v>
      </c>
      <c r="EX27" s="4">
        <v>0.40000000000000568</v>
      </c>
      <c r="EY27" s="4">
        <v>-0.5</v>
      </c>
      <c r="EZ27" s="4">
        <v>0.1</v>
      </c>
      <c r="FA27" s="4">
        <v>0.1</v>
      </c>
      <c r="FB27" s="152"/>
    </row>
    <row r="28" spans="1:158" ht="42" customHeight="1" x14ac:dyDescent="0.3">
      <c r="A28" s="139" t="str">
        <f>IF('0'!A1=1,"Виробництво електричного устатковання","Manufacture of electrical equipment")</f>
        <v>Виробництво електричного устатковання</v>
      </c>
      <c r="B28" s="4">
        <v>0.20000000000000284</v>
      </c>
      <c r="C28" s="4">
        <v>0.20000000000000284</v>
      </c>
      <c r="D28" s="4">
        <v>0.29999999999999716</v>
      </c>
      <c r="E28" s="4">
        <v>-0.40000000000000568</v>
      </c>
      <c r="F28" s="4">
        <v>-0.20000000000000284</v>
      </c>
      <c r="G28" s="4">
        <v>-9.9999999999994316E-2</v>
      </c>
      <c r="H28" s="4">
        <v>-0.40000000000000568</v>
      </c>
      <c r="I28" s="4">
        <v>9.9999999999994316E-2</v>
      </c>
      <c r="J28" s="4">
        <v>0.29999999999999716</v>
      </c>
      <c r="K28" s="4">
        <v>0.20000000000000284</v>
      </c>
      <c r="L28" s="4">
        <v>0</v>
      </c>
      <c r="M28" s="4">
        <v>-9.9999999999994316E-2</v>
      </c>
      <c r="N28" s="4">
        <v>-9.9999999999994316E-2</v>
      </c>
      <c r="O28" s="4">
        <v>0.5</v>
      </c>
      <c r="P28" s="4">
        <v>1.2000000000000028</v>
      </c>
      <c r="Q28" s="4">
        <v>3.4000000000000057</v>
      </c>
      <c r="R28" s="4">
        <v>2.4000000000000057</v>
      </c>
      <c r="S28" s="4">
        <v>2.9000000000000057</v>
      </c>
      <c r="T28" s="4">
        <v>1.2999999999999972</v>
      </c>
      <c r="U28" s="4">
        <v>1.9000000000000057</v>
      </c>
      <c r="V28" s="4">
        <v>2.7999999999999972</v>
      </c>
      <c r="W28" s="4">
        <v>1.0999999999999943</v>
      </c>
      <c r="X28" s="4">
        <v>4</v>
      </c>
      <c r="Y28" s="4">
        <v>1.9000000000000057</v>
      </c>
      <c r="Z28" s="4">
        <v>2.7999999999999972</v>
      </c>
      <c r="AA28" s="4">
        <v>8.7000000000000028</v>
      </c>
      <c r="AB28" s="4">
        <v>7</v>
      </c>
      <c r="AC28" s="4">
        <v>0.40000000000000568</v>
      </c>
      <c r="AD28" s="4">
        <v>0.70000000000000284</v>
      </c>
      <c r="AE28" s="4">
        <v>0.40000000000000568</v>
      </c>
      <c r="AF28" s="4">
        <v>0.90000000000000568</v>
      </c>
      <c r="AG28" s="4">
        <v>-0.79999999999999716</v>
      </c>
      <c r="AH28" s="4">
        <v>-0.79999999999999716</v>
      </c>
      <c r="AI28" s="4">
        <v>0.40000000000000568</v>
      </c>
      <c r="AJ28" s="4">
        <v>1.0999999999999943</v>
      </c>
      <c r="AK28" s="4">
        <v>-0.5</v>
      </c>
      <c r="AL28" s="4">
        <v>0</v>
      </c>
      <c r="AM28" s="4">
        <v>0.6</v>
      </c>
      <c r="AN28" s="4">
        <v>2.6</v>
      </c>
      <c r="AO28" s="4">
        <v>0.4</v>
      </c>
      <c r="AP28" s="4">
        <v>0.3</v>
      </c>
      <c r="AQ28" s="4">
        <v>-0.8</v>
      </c>
      <c r="AR28" s="4">
        <v>-0.1</v>
      </c>
      <c r="AS28" s="4">
        <v>0.1</v>
      </c>
      <c r="AT28" s="4">
        <v>0.8</v>
      </c>
      <c r="AU28" s="4">
        <v>0.6</v>
      </c>
      <c r="AV28" s="4">
        <v>0.9</v>
      </c>
      <c r="AW28" s="4">
        <v>1.2</v>
      </c>
      <c r="AX28" s="4">
        <v>2</v>
      </c>
      <c r="AY28" s="4">
        <v>2.4</v>
      </c>
      <c r="AZ28" s="4">
        <v>0.5</v>
      </c>
      <c r="BA28" s="4">
        <v>0.7</v>
      </c>
      <c r="BB28" s="4">
        <v>0.2</v>
      </c>
      <c r="BC28" s="4">
        <v>0</v>
      </c>
      <c r="BD28" s="4">
        <v>0.8</v>
      </c>
      <c r="BE28" s="4">
        <v>0.8</v>
      </c>
      <c r="BF28" s="4">
        <v>5.9</v>
      </c>
      <c r="BG28" s="4">
        <v>5.0999999999999996</v>
      </c>
      <c r="BH28" s="4">
        <v>0.7</v>
      </c>
      <c r="BI28" s="4">
        <v>0.7</v>
      </c>
      <c r="BJ28" s="4">
        <v>9</v>
      </c>
      <c r="BK28" s="4">
        <v>9.9999999999994316E-2</v>
      </c>
      <c r="BL28" s="4">
        <v>0</v>
      </c>
      <c r="BM28" s="4">
        <v>0.90000000000000568</v>
      </c>
      <c r="BN28" s="4">
        <v>-9.9999999999994316E-2</v>
      </c>
      <c r="BO28" s="4">
        <v>0</v>
      </c>
      <c r="BP28" s="4">
        <v>0.79999999999999716</v>
      </c>
      <c r="BQ28" s="4">
        <v>1</v>
      </c>
      <c r="BR28" s="4">
        <v>0.20000000000000284</v>
      </c>
      <c r="BS28" s="4">
        <v>0.70000000000000284</v>
      </c>
      <c r="BT28" s="4">
        <v>0.20000000000000284</v>
      </c>
      <c r="BU28" s="4">
        <v>0.29999999999999716</v>
      </c>
      <c r="BV28" s="4">
        <v>0.29999999999999716</v>
      </c>
      <c r="BW28" s="4">
        <v>-0.90000000000000568</v>
      </c>
      <c r="BX28" s="4">
        <v>-2.5999999999999943</v>
      </c>
      <c r="BY28" s="4">
        <v>0.20000000000000284</v>
      </c>
      <c r="BZ28" s="4">
        <v>-0.90000000000000568</v>
      </c>
      <c r="CA28" s="4">
        <v>-1.2000000000000028</v>
      </c>
      <c r="CB28" s="4">
        <v>-1.2999999999999972</v>
      </c>
      <c r="CC28" s="4">
        <v>-1.4000000000000057</v>
      </c>
      <c r="CD28" s="4">
        <v>-1.4000000000000057</v>
      </c>
      <c r="CE28" s="4">
        <v>-1.0999999999999943</v>
      </c>
      <c r="CF28" s="4">
        <v>-4.4000000000000057</v>
      </c>
      <c r="CG28" s="4">
        <v>-1.7999999999999972</v>
      </c>
      <c r="CH28" s="4">
        <v>-1</v>
      </c>
      <c r="CI28" s="4">
        <v>-0.5</v>
      </c>
      <c r="CJ28" s="4">
        <v>0.29999999999999716</v>
      </c>
      <c r="CK28" s="4">
        <v>1.2999999999999972</v>
      </c>
      <c r="CL28" s="4">
        <v>-0.20000000000000284</v>
      </c>
      <c r="CM28" s="4">
        <v>0.20000000000000284</v>
      </c>
      <c r="CN28" s="4">
        <v>0.40000000000000568</v>
      </c>
      <c r="CO28" s="4">
        <v>1</v>
      </c>
      <c r="CP28" s="4">
        <v>0.79999999999999716</v>
      </c>
      <c r="CQ28" s="4">
        <v>0.70000000000000284</v>
      </c>
      <c r="CR28" s="4">
        <v>9.9999999999994316E-2</v>
      </c>
      <c r="CS28" s="4">
        <v>1.4000000000000057</v>
      </c>
      <c r="CT28" s="4">
        <v>1.0999999999999943</v>
      </c>
      <c r="CU28" s="4">
        <v>0.5</v>
      </c>
      <c r="CV28" s="4">
        <v>1.2999999999999972</v>
      </c>
      <c r="CW28" s="4">
        <v>2.2999999999999972</v>
      </c>
      <c r="CX28" s="4">
        <v>1.5999999999999943</v>
      </c>
      <c r="CY28" s="4">
        <v>1.2999999999999972</v>
      </c>
      <c r="CZ28" s="4">
        <v>0.5</v>
      </c>
      <c r="DA28" s="4">
        <v>1.2000000000000028</v>
      </c>
      <c r="DB28" s="4">
        <v>0.59999999999999432</v>
      </c>
      <c r="DC28" s="4">
        <v>1</v>
      </c>
      <c r="DD28" s="4">
        <v>1.0999999999999943</v>
      </c>
      <c r="DE28" s="4">
        <v>1.2999999999999972</v>
      </c>
      <c r="DF28" s="4">
        <v>1.5999999999999943</v>
      </c>
      <c r="DG28" s="4">
        <v>3.7000000000000028</v>
      </c>
      <c r="DH28" s="4">
        <v>2.5</v>
      </c>
      <c r="DI28" s="4">
        <v>2.9000000000000057</v>
      </c>
      <c r="DJ28" s="4">
        <v>3.2999999999999972</v>
      </c>
      <c r="DK28" s="4">
        <v>2.2999999999999972</v>
      </c>
      <c r="DL28" s="4">
        <v>1</v>
      </c>
      <c r="DM28" s="4">
        <v>4.7000000000000028</v>
      </c>
      <c r="DN28" s="4">
        <v>2.2999999999999972</v>
      </c>
      <c r="DO28" s="4">
        <v>1.5</v>
      </c>
      <c r="DP28" s="4">
        <v>-0.20000000000000284</v>
      </c>
      <c r="DQ28" s="4">
        <v>1.4000000000000057</v>
      </c>
      <c r="DR28" s="4">
        <v>1.7000000000000028</v>
      </c>
      <c r="DS28" s="4">
        <v>1.7999999999999972</v>
      </c>
      <c r="DT28" s="4">
        <v>-0.20000000000000284</v>
      </c>
      <c r="DU28" s="4">
        <v>0.59999999999999432</v>
      </c>
      <c r="DV28" s="4">
        <v>0.5</v>
      </c>
      <c r="DW28" s="4">
        <v>-1.2000000000000028</v>
      </c>
      <c r="DX28" s="4">
        <v>-1.2999999999999972</v>
      </c>
      <c r="DY28" s="4">
        <v>2</v>
      </c>
      <c r="DZ28" s="4">
        <v>0</v>
      </c>
      <c r="EA28" s="4">
        <v>-0.90000000000000568</v>
      </c>
      <c r="EB28" s="4">
        <v>-9.9999999999994316E-2</v>
      </c>
      <c r="EC28" s="4">
        <v>0.40000000000000568</v>
      </c>
      <c r="ED28" s="4">
        <v>0.70000000000000284</v>
      </c>
      <c r="EE28" s="4">
        <v>0.20000000000000284</v>
      </c>
      <c r="EF28" s="4">
        <v>1.2000000000000028</v>
      </c>
      <c r="EG28" s="4">
        <v>0.79999999999999716</v>
      </c>
      <c r="EH28" s="4">
        <v>1.5</v>
      </c>
      <c r="EI28" s="4">
        <v>1.5</v>
      </c>
      <c r="EJ28" s="4">
        <v>1.2999999999999972</v>
      </c>
      <c r="EK28" s="4">
        <v>1.5</v>
      </c>
      <c r="EL28" s="4">
        <v>0.40000000000000568</v>
      </c>
      <c r="EM28" s="4">
        <v>-1.0999999999999943</v>
      </c>
      <c r="EN28" s="4">
        <v>0.5</v>
      </c>
      <c r="EO28" s="4">
        <v>3</v>
      </c>
      <c r="EP28" s="4">
        <v>-0.40000000000000568</v>
      </c>
      <c r="EQ28" s="4">
        <v>0.5</v>
      </c>
      <c r="ER28" s="4">
        <v>2.0999999999999943</v>
      </c>
      <c r="ES28" s="4">
        <v>1.2999999999999972</v>
      </c>
      <c r="ET28" s="4">
        <v>0</v>
      </c>
      <c r="EU28" s="4">
        <v>-0.59999999999999432</v>
      </c>
      <c r="EV28" s="4">
        <v>2.4000000000000057</v>
      </c>
      <c r="EW28" s="4">
        <v>-1.5999999999999943</v>
      </c>
      <c r="EX28" s="4">
        <v>0.59999999999999432</v>
      </c>
      <c r="EY28" s="4">
        <v>-0.2</v>
      </c>
      <c r="EZ28" s="4">
        <v>1.7</v>
      </c>
      <c r="FA28" s="4">
        <v>3.3</v>
      </c>
      <c r="FB28" s="152"/>
    </row>
    <row r="29" spans="1:158" ht="42" customHeight="1" x14ac:dyDescent="0.3">
      <c r="A29" s="139" t="str">
        <f>IF('0'!A1=1,"Виробництво машин і устатковання, не віднесених до інших угруповань","Manufacture of machinery and equipment n.e.c.")</f>
        <v>Виробництво машин і устатковання, не віднесених до інших угруповань</v>
      </c>
      <c r="B29" s="4">
        <v>-9.9999999999994316E-2</v>
      </c>
      <c r="C29" s="4">
        <v>0.40000000000000568</v>
      </c>
      <c r="D29" s="4">
        <v>-0.20000000000000284</v>
      </c>
      <c r="E29" s="4">
        <v>0.29999999999999716</v>
      </c>
      <c r="F29" s="4">
        <v>-0.20000000000000284</v>
      </c>
      <c r="G29" s="4">
        <v>0.40000000000000568</v>
      </c>
      <c r="H29" s="4">
        <v>-9.9999999999994316E-2</v>
      </c>
      <c r="I29" s="4">
        <v>9.9999999999994316E-2</v>
      </c>
      <c r="J29" s="4">
        <v>0.20000000000000284</v>
      </c>
      <c r="K29" s="4">
        <v>0.20000000000000284</v>
      </c>
      <c r="L29" s="4">
        <v>-0.20000000000000284</v>
      </c>
      <c r="M29" s="4">
        <v>0.90000000000000568</v>
      </c>
      <c r="N29" s="4">
        <v>-9.9999999999994316E-2</v>
      </c>
      <c r="O29" s="4">
        <v>0.29999999999999716</v>
      </c>
      <c r="P29" s="4">
        <v>1.2999999999999972</v>
      </c>
      <c r="Q29" s="4">
        <v>3.5999999999999943</v>
      </c>
      <c r="R29" s="4">
        <v>1.7000000000000028</v>
      </c>
      <c r="S29" s="4">
        <v>0.79999999999999716</v>
      </c>
      <c r="T29" s="4">
        <v>0.20000000000000284</v>
      </c>
      <c r="U29" s="4">
        <v>1</v>
      </c>
      <c r="V29" s="4">
        <v>1.4000000000000057</v>
      </c>
      <c r="W29" s="4">
        <v>1.2000000000000028</v>
      </c>
      <c r="X29" s="4">
        <v>0.79999999999999716</v>
      </c>
      <c r="Y29" s="4">
        <v>1</v>
      </c>
      <c r="Z29" s="4">
        <v>0.79999999999999716</v>
      </c>
      <c r="AA29" s="4">
        <v>8</v>
      </c>
      <c r="AB29" s="4">
        <v>4.5</v>
      </c>
      <c r="AC29" s="4">
        <v>2.7000000000000028</v>
      </c>
      <c r="AD29" s="4">
        <v>1.5999999999999943</v>
      </c>
      <c r="AE29" s="4">
        <v>3</v>
      </c>
      <c r="AF29" s="4">
        <v>0.90000000000000568</v>
      </c>
      <c r="AG29" s="4">
        <v>1.0999999999999943</v>
      </c>
      <c r="AH29" s="4">
        <v>0.79999999999999716</v>
      </c>
      <c r="AI29" s="4">
        <v>0.20000000000000284</v>
      </c>
      <c r="AJ29" s="4">
        <v>0.5</v>
      </c>
      <c r="AK29" s="4">
        <v>1.0999999999999943</v>
      </c>
      <c r="AL29" s="4">
        <v>6.0999999999999943</v>
      </c>
      <c r="AM29" s="4">
        <v>1.2</v>
      </c>
      <c r="AN29" s="4">
        <v>1.1000000000000001</v>
      </c>
      <c r="AO29" s="4">
        <v>1.7</v>
      </c>
      <c r="AP29" s="4">
        <v>0.4</v>
      </c>
      <c r="AQ29" s="4">
        <v>0.4</v>
      </c>
      <c r="AR29" s="4">
        <v>0.3</v>
      </c>
      <c r="AS29" s="4">
        <v>0.5</v>
      </c>
      <c r="AT29" s="4">
        <v>0.4</v>
      </c>
      <c r="AU29" s="4">
        <v>0.1</v>
      </c>
      <c r="AV29" s="4">
        <v>0.5</v>
      </c>
      <c r="AW29" s="4">
        <v>0.6</v>
      </c>
      <c r="AX29" s="4">
        <v>1.7</v>
      </c>
      <c r="AY29" s="4">
        <v>2</v>
      </c>
      <c r="AZ29" s="4">
        <v>1.8</v>
      </c>
      <c r="BA29" s="4">
        <v>1.4</v>
      </c>
      <c r="BB29" s="4">
        <v>0.4</v>
      </c>
      <c r="BC29" s="4">
        <v>0.59999999999999432</v>
      </c>
      <c r="BD29" s="4">
        <v>0.3</v>
      </c>
      <c r="BE29" s="4">
        <v>0.3</v>
      </c>
      <c r="BF29" s="4">
        <v>0.6</v>
      </c>
      <c r="BG29" s="4">
        <v>0.4</v>
      </c>
      <c r="BH29" s="4">
        <v>1.1000000000000001</v>
      </c>
      <c r="BI29" s="4">
        <v>1.1000000000000001</v>
      </c>
      <c r="BJ29" s="4">
        <v>2.7999999999999972</v>
      </c>
      <c r="BK29" s="4">
        <v>2.9000000000000057</v>
      </c>
      <c r="BL29" s="4">
        <v>0</v>
      </c>
      <c r="BM29" s="4">
        <v>0.20000000000000284</v>
      </c>
      <c r="BN29" s="4">
        <v>0.20000000000000284</v>
      </c>
      <c r="BO29" s="4">
        <v>0.70000000000000284</v>
      </c>
      <c r="BP29" s="4">
        <v>0.20000000000000284</v>
      </c>
      <c r="BQ29" s="4">
        <v>0.5</v>
      </c>
      <c r="BR29" s="4">
        <v>0.5</v>
      </c>
      <c r="BS29" s="4">
        <v>0.5</v>
      </c>
      <c r="BT29" s="4">
        <v>1.2000000000000028</v>
      </c>
      <c r="BU29" s="4">
        <v>0.29999999999999716</v>
      </c>
      <c r="BV29" s="4">
        <v>0.29999999999999716</v>
      </c>
      <c r="BW29" s="4">
        <v>-0.29999999999999716</v>
      </c>
      <c r="BX29" s="4">
        <v>9.9999999999994316E-2</v>
      </c>
      <c r="BY29" s="4">
        <v>0.29999999999999716</v>
      </c>
      <c r="BZ29" s="4">
        <v>-9.9999999999994316E-2</v>
      </c>
      <c r="CA29" s="4">
        <v>9.9999999999994316E-2</v>
      </c>
      <c r="CB29" s="4">
        <v>-9.9999999999994316E-2</v>
      </c>
      <c r="CC29" s="4">
        <v>-0.20000000000000284</v>
      </c>
      <c r="CD29" s="4">
        <v>0</v>
      </c>
      <c r="CE29" s="4">
        <v>-0.29999999999999716</v>
      </c>
      <c r="CF29" s="4">
        <v>9.9999999999994316E-2</v>
      </c>
      <c r="CG29" s="4">
        <v>0</v>
      </c>
      <c r="CH29" s="4">
        <v>-9.9999999999994316E-2</v>
      </c>
      <c r="CI29" s="4">
        <v>-9.9999999999994316E-2</v>
      </c>
      <c r="CJ29" s="4">
        <v>0.5</v>
      </c>
      <c r="CK29" s="4">
        <v>9.9999999999994316E-2</v>
      </c>
      <c r="CL29" s="4">
        <v>0</v>
      </c>
      <c r="CM29" s="4">
        <v>0.20000000000000284</v>
      </c>
      <c r="CN29" s="4">
        <v>-9.9999999999994316E-2</v>
      </c>
      <c r="CO29" s="4">
        <v>0.5</v>
      </c>
      <c r="CP29" s="4">
        <v>0.29999999999999716</v>
      </c>
      <c r="CQ29" s="4">
        <v>0.29999999999999716</v>
      </c>
      <c r="CR29" s="4">
        <v>-9.9999999999994316E-2</v>
      </c>
      <c r="CS29" s="4">
        <v>0.5</v>
      </c>
      <c r="CT29" s="4">
        <v>1.2999999999999972</v>
      </c>
      <c r="CU29" s="4">
        <v>1.5999999999999943</v>
      </c>
      <c r="CV29" s="4">
        <v>0.40000000000000568</v>
      </c>
      <c r="CW29" s="4">
        <v>3.0999999999999943</v>
      </c>
      <c r="CX29" s="4">
        <v>1</v>
      </c>
      <c r="CY29" s="4">
        <v>0.79999999999999716</v>
      </c>
      <c r="CZ29" s="4">
        <v>4.7999999999999972</v>
      </c>
      <c r="DA29" s="4">
        <v>0.40000000000000568</v>
      </c>
      <c r="DB29" s="4">
        <v>2.2999999999999972</v>
      </c>
      <c r="DC29" s="4">
        <v>0.40000000000000568</v>
      </c>
      <c r="DD29" s="4">
        <v>0.90000000000000568</v>
      </c>
      <c r="DE29" s="4">
        <v>0.29999999999999716</v>
      </c>
      <c r="DF29" s="4">
        <v>2.0999999999999943</v>
      </c>
      <c r="DG29" s="4">
        <v>1.2999999999999972</v>
      </c>
      <c r="DH29" s="4">
        <v>0.90000000000000568</v>
      </c>
      <c r="DI29" s="4">
        <v>4.7999999999999972</v>
      </c>
      <c r="DJ29" s="4">
        <v>1.2999999999999972</v>
      </c>
      <c r="DK29" s="4">
        <v>1.0999999999999943</v>
      </c>
      <c r="DL29" s="4">
        <v>6.4000000000000057</v>
      </c>
      <c r="DM29" s="4">
        <v>2</v>
      </c>
      <c r="DN29" s="4">
        <v>1.2000000000000028</v>
      </c>
      <c r="DO29" s="4">
        <v>0.90000000000000568</v>
      </c>
      <c r="DP29" s="4">
        <v>0.79999999999999716</v>
      </c>
      <c r="DQ29" s="4">
        <v>0.70000000000000284</v>
      </c>
      <c r="DR29" s="4">
        <v>3.5999999999999943</v>
      </c>
      <c r="DS29" s="4">
        <v>3.9000000000000057</v>
      </c>
      <c r="DT29" s="4">
        <v>0.5</v>
      </c>
      <c r="DU29" s="4">
        <v>3.5</v>
      </c>
      <c r="DV29" s="4">
        <v>0.40000000000000568</v>
      </c>
      <c r="DW29" s="4">
        <v>0.79999999999999716</v>
      </c>
      <c r="DX29" s="4">
        <v>4.2000000000000028</v>
      </c>
      <c r="DY29" s="4">
        <v>0.29999999999999716</v>
      </c>
      <c r="DZ29" s="4">
        <v>0.40000000000000568</v>
      </c>
      <c r="EA29" s="4">
        <v>0.40000000000000568</v>
      </c>
      <c r="EB29" s="4">
        <v>9.9999999999994316E-2</v>
      </c>
      <c r="EC29" s="4">
        <v>0.59999999999999432</v>
      </c>
      <c r="ED29" s="4">
        <v>0.40000000000000568</v>
      </c>
      <c r="EE29" s="4">
        <v>0.40000000000000568</v>
      </c>
      <c r="EF29" s="4">
        <v>0.40000000000000568</v>
      </c>
      <c r="EG29" s="4">
        <v>0.40000000000000568</v>
      </c>
      <c r="EH29" s="4">
        <v>0.70000000000000284</v>
      </c>
      <c r="EI29" s="4">
        <v>0.59999999999999432</v>
      </c>
      <c r="EJ29" s="4">
        <v>1.2000000000000028</v>
      </c>
      <c r="EK29" s="4">
        <v>0.40000000000000568</v>
      </c>
      <c r="EL29" s="4">
        <v>1.0999999999999943</v>
      </c>
      <c r="EM29" s="4">
        <v>0.5</v>
      </c>
      <c r="EN29" s="4">
        <v>0</v>
      </c>
      <c r="EO29" s="4">
        <v>0.5</v>
      </c>
      <c r="EP29" s="4">
        <v>3.2999999999999972</v>
      </c>
      <c r="EQ29" s="4">
        <v>0.79999999999999716</v>
      </c>
      <c r="ER29" s="4">
        <v>0.5</v>
      </c>
      <c r="ES29" s="4">
        <v>0.59999999999999432</v>
      </c>
      <c r="ET29" s="4">
        <v>2</v>
      </c>
      <c r="EU29" s="4">
        <v>0.70000000000000284</v>
      </c>
      <c r="EV29" s="4">
        <v>0.40000000000000568</v>
      </c>
      <c r="EW29" s="4">
        <v>0.20000000000000284</v>
      </c>
      <c r="EX29" s="4">
        <v>0.29999999999999716</v>
      </c>
      <c r="EY29" s="4">
        <v>0.4</v>
      </c>
      <c r="EZ29" s="4">
        <v>0.1</v>
      </c>
      <c r="FA29" s="4">
        <v>0.5</v>
      </c>
      <c r="FB29" s="152"/>
    </row>
    <row r="30" spans="1:158" ht="42" customHeight="1" x14ac:dyDescent="0.3">
      <c r="A30" s="139" t="str">
        <f>IF('0'!A1=1,"Виробництво автотранспортних засобів, причепів і напівпричепів та інших транспортних засобів","Manufacture of transport equipment")</f>
        <v>Виробництво автотранспортних засобів, причепів і напівпричепів та інших транспортних засобів</v>
      </c>
      <c r="B30" s="4">
        <v>-1.7000000000000028</v>
      </c>
      <c r="C30" s="4">
        <v>0.5</v>
      </c>
      <c r="D30" s="4">
        <v>-1.2999999999999972</v>
      </c>
      <c r="E30" s="4">
        <v>-1.2000000000000028</v>
      </c>
      <c r="F30" s="4">
        <v>0.20000000000000284</v>
      </c>
      <c r="G30" s="4">
        <v>-0.70000000000000284</v>
      </c>
      <c r="H30" s="4">
        <v>0.79999999999999716</v>
      </c>
      <c r="I30" s="4">
        <v>-9.9999999999994316E-2</v>
      </c>
      <c r="J30" s="4">
        <v>-0.29999999999999716</v>
      </c>
      <c r="K30" s="4">
        <v>0</v>
      </c>
      <c r="L30" s="4">
        <v>-0.29999999999999716</v>
      </c>
      <c r="M30" s="4">
        <v>-1</v>
      </c>
      <c r="N30" s="4">
        <v>-0.20000000000000284</v>
      </c>
      <c r="O30" s="4">
        <v>1.4000000000000057</v>
      </c>
      <c r="P30" s="4">
        <v>0.79999999999999716</v>
      </c>
      <c r="Q30" s="4">
        <v>2.4000000000000057</v>
      </c>
      <c r="R30" s="4">
        <v>4.5</v>
      </c>
      <c r="S30" s="4">
        <v>0.79999999999999716</v>
      </c>
      <c r="T30" s="4">
        <v>-0.79999999999999716</v>
      </c>
      <c r="U30" s="4">
        <v>1.2000000000000028</v>
      </c>
      <c r="V30" s="4">
        <v>-1.5999999999999943</v>
      </c>
      <c r="W30" s="4">
        <v>0.29999999999999716</v>
      </c>
      <c r="X30" s="4">
        <v>-0.20000000000000284</v>
      </c>
      <c r="Y30" s="4">
        <v>1.0999999999999943</v>
      </c>
      <c r="Z30" s="4">
        <v>-0.40000000000000568</v>
      </c>
      <c r="AA30" s="4">
        <v>6.7000000000000028</v>
      </c>
      <c r="AB30" s="4">
        <v>1.5999999999999943</v>
      </c>
      <c r="AC30" s="4">
        <v>0.59999999999999432</v>
      </c>
      <c r="AD30" s="4">
        <v>0.5</v>
      </c>
      <c r="AE30" s="4">
        <v>2.2999999999999972</v>
      </c>
      <c r="AF30" s="4">
        <v>0.40000000000000568</v>
      </c>
      <c r="AG30" s="4">
        <v>9.9999999999994316E-2</v>
      </c>
      <c r="AH30" s="4">
        <v>9.9999999999994316E-2</v>
      </c>
      <c r="AI30" s="4">
        <v>0.20000000000000284</v>
      </c>
      <c r="AJ30" s="4">
        <v>2.0999999999999943</v>
      </c>
      <c r="AK30" s="4">
        <v>0.70000000000000284</v>
      </c>
      <c r="AL30" s="4">
        <v>5.2999999999999972</v>
      </c>
      <c r="AM30" s="4">
        <v>-1.2</v>
      </c>
      <c r="AN30" s="4">
        <v>0.7</v>
      </c>
      <c r="AO30" s="4">
        <v>1.7</v>
      </c>
      <c r="AP30" s="4">
        <v>2.2000000000000002</v>
      </c>
      <c r="AQ30" s="4">
        <v>-2.1</v>
      </c>
      <c r="AR30" s="4">
        <v>1.3</v>
      </c>
      <c r="AS30" s="4">
        <v>0.1</v>
      </c>
      <c r="AT30" s="4">
        <v>0.8</v>
      </c>
      <c r="AU30" s="4">
        <v>-0.5</v>
      </c>
      <c r="AV30" s="4">
        <v>-0.6</v>
      </c>
      <c r="AW30" s="4">
        <v>3.4</v>
      </c>
      <c r="AX30" s="4">
        <v>3.1</v>
      </c>
      <c r="AY30" s="4">
        <v>4.4000000000000004</v>
      </c>
      <c r="AZ30" s="4">
        <v>-0.1</v>
      </c>
      <c r="BA30" s="4">
        <v>3.1</v>
      </c>
      <c r="BB30" s="4">
        <v>0.6</v>
      </c>
      <c r="BC30" s="4">
        <v>-2.2000000000000028</v>
      </c>
      <c r="BD30" s="4">
        <v>3.3</v>
      </c>
      <c r="BE30" s="4">
        <v>1.8</v>
      </c>
      <c r="BF30" s="4">
        <v>0.4</v>
      </c>
      <c r="BG30" s="4">
        <v>0.4</v>
      </c>
      <c r="BH30" s="4">
        <v>0.8</v>
      </c>
      <c r="BI30" s="4">
        <v>1.2</v>
      </c>
      <c r="BJ30" s="4">
        <v>6.7999999999999972</v>
      </c>
      <c r="BK30" s="4">
        <v>-0.29999999999999716</v>
      </c>
      <c r="BL30" s="4">
        <v>1.5999999999999943</v>
      </c>
      <c r="BM30" s="4">
        <v>0.70000000000000284</v>
      </c>
      <c r="BN30" s="4">
        <v>1.2000000000000028</v>
      </c>
      <c r="BO30" s="4">
        <v>1.2999999999999972</v>
      </c>
      <c r="BP30" s="4">
        <v>0.59999999999999432</v>
      </c>
      <c r="BQ30" s="4">
        <v>2.0999999999999943</v>
      </c>
      <c r="BR30" s="4">
        <v>1.7000000000000028</v>
      </c>
      <c r="BS30" s="4">
        <v>9.9999999999994316E-2</v>
      </c>
      <c r="BT30" s="4">
        <v>0</v>
      </c>
      <c r="BU30" s="4">
        <v>0.29999999999999716</v>
      </c>
      <c r="BV30" s="4">
        <v>1.2000000000000028</v>
      </c>
      <c r="BW30" s="4">
        <v>9.9999999999994316E-2</v>
      </c>
      <c r="BX30" s="4">
        <v>-0.5</v>
      </c>
      <c r="BY30" s="4">
        <v>9.9999999999994316E-2</v>
      </c>
      <c r="BZ30" s="4">
        <v>-9.9999999999994316E-2</v>
      </c>
      <c r="CA30" s="4">
        <v>1.0999999999999943</v>
      </c>
      <c r="CB30" s="4">
        <v>-9.9999999999994316E-2</v>
      </c>
      <c r="CC30" s="4">
        <v>1.7000000000000028</v>
      </c>
      <c r="CD30" s="4">
        <v>-0.79999999999999716</v>
      </c>
      <c r="CE30" s="4">
        <v>0.79999999999999716</v>
      </c>
      <c r="CF30" s="4">
        <v>-1</v>
      </c>
      <c r="CG30" s="4">
        <v>-1.4000000000000057</v>
      </c>
      <c r="CH30" s="4">
        <v>1.2000000000000028</v>
      </c>
      <c r="CI30" s="4">
        <v>1.5999999999999943</v>
      </c>
      <c r="CJ30" s="4">
        <v>1.4000000000000057</v>
      </c>
      <c r="CK30" s="4">
        <v>-0.5</v>
      </c>
      <c r="CL30" s="4">
        <v>-0.79999999999999716</v>
      </c>
      <c r="CM30" s="4">
        <v>-1</v>
      </c>
      <c r="CN30" s="4">
        <v>-0.79999999999999716</v>
      </c>
      <c r="CO30" s="4">
        <v>0.59999999999999432</v>
      </c>
      <c r="CP30" s="4">
        <v>-0.40000000000000568</v>
      </c>
      <c r="CQ30" s="4">
        <v>-1</v>
      </c>
      <c r="CR30" s="4">
        <v>0.59999999999999432</v>
      </c>
      <c r="CS30" s="4">
        <v>0.5</v>
      </c>
      <c r="CT30" s="4">
        <v>1.7000000000000028</v>
      </c>
      <c r="CU30" s="4">
        <v>-0.5</v>
      </c>
      <c r="CV30" s="4">
        <v>1.0999999999999943</v>
      </c>
      <c r="CW30" s="4">
        <v>0.20000000000000284</v>
      </c>
      <c r="CX30" s="4">
        <v>2.2000000000000028</v>
      </c>
      <c r="CY30" s="4">
        <v>-1.0999999999999943</v>
      </c>
      <c r="CZ30" s="4">
        <v>4.7999999999999972</v>
      </c>
      <c r="DA30" s="4">
        <v>1.4000000000000057</v>
      </c>
      <c r="DB30" s="4">
        <v>-0.20000000000000284</v>
      </c>
      <c r="DC30" s="4">
        <v>5.0999999999999943</v>
      </c>
      <c r="DD30" s="4">
        <v>1.7999999999999972</v>
      </c>
      <c r="DE30" s="4">
        <v>0.20000000000000284</v>
      </c>
      <c r="DF30" s="4">
        <v>6.9000000000000057</v>
      </c>
      <c r="DG30" s="4">
        <v>-6</v>
      </c>
      <c r="DH30" s="4">
        <v>1.5999999999999943</v>
      </c>
      <c r="DI30" s="4">
        <v>3.0999999999999943</v>
      </c>
      <c r="DJ30" s="4">
        <v>10.299999999999997</v>
      </c>
      <c r="DK30" s="4">
        <v>0.40000000000000568</v>
      </c>
      <c r="DL30" s="4">
        <v>-5.4000000000000057</v>
      </c>
      <c r="DM30" s="4">
        <v>1.4000000000000057</v>
      </c>
      <c r="DN30" s="4">
        <v>2.0999999999999943</v>
      </c>
      <c r="DO30" s="4">
        <v>-0.90000000000000568</v>
      </c>
      <c r="DP30" s="4">
        <v>2.9000000000000057</v>
      </c>
      <c r="DQ30" s="4">
        <v>0.5</v>
      </c>
      <c r="DR30" s="4">
        <v>1.0999999999999943</v>
      </c>
      <c r="DS30" s="4">
        <v>2.5999999999999943</v>
      </c>
      <c r="DT30" s="4">
        <v>-0.5</v>
      </c>
      <c r="DU30" s="4">
        <v>1.2999999999999972</v>
      </c>
      <c r="DV30" s="4">
        <v>-0.79999999999999716</v>
      </c>
      <c r="DW30" s="4">
        <v>0.79999999999999716</v>
      </c>
      <c r="DX30" s="4">
        <v>0.40000000000000568</v>
      </c>
      <c r="DY30" s="4">
        <v>-0.70000000000000284</v>
      </c>
      <c r="DZ30" s="4">
        <v>-0.90000000000000568</v>
      </c>
      <c r="EA30" s="4">
        <v>1.0999999999999943</v>
      </c>
      <c r="EB30" s="4">
        <v>0.20000000000000284</v>
      </c>
      <c r="EC30" s="4">
        <v>0.5</v>
      </c>
      <c r="ED30" s="4">
        <v>0.40000000000000568</v>
      </c>
      <c r="EE30" s="4">
        <v>0.70000000000000284</v>
      </c>
      <c r="EF30" s="4">
        <v>0.79999999999999716</v>
      </c>
      <c r="EG30" s="4">
        <v>-0.20000000000000284</v>
      </c>
      <c r="EH30" s="4">
        <v>0.29999999999999716</v>
      </c>
      <c r="EI30" s="4">
        <v>-0.20000000000000284</v>
      </c>
      <c r="EJ30" s="4">
        <v>0.79999999999999716</v>
      </c>
      <c r="EK30" s="4">
        <v>1.5</v>
      </c>
      <c r="EL30" s="4">
        <v>0.5</v>
      </c>
      <c r="EM30" s="4">
        <v>0.59999999999999432</v>
      </c>
      <c r="EN30" s="4">
        <v>0.70000000000000284</v>
      </c>
      <c r="EO30" s="4">
        <v>1.4000000000000057</v>
      </c>
      <c r="EP30" s="4">
        <v>1</v>
      </c>
      <c r="EQ30" s="4">
        <v>0.59999999999999432</v>
      </c>
      <c r="ER30" s="4">
        <v>9.9999999999994316E-2</v>
      </c>
      <c r="ES30" s="4">
        <v>0.79999999999999716</v>
      </c>
      <c r="ET30" s="4">
        <v>-9.9999999999994316E-2</v>
      </c>
      <c r="EU30" s="4">
        <v>0.29999999999999716</v>
      </c>
      <c r="EV30" s="4">
        <v>0.40000000000000568</v>
      </c>
      <c r="EW30" s="4">
        <v>-0.79999999999999716</v>
      </c>
      <c r="EX30" s="4">
        <v>0.20000000000000284</v>
      </c>
      <c r="EY30" s="4">
        <v>-0.2</v>
      </c>
      <c r="EZ30" s="4">
        <v>-2.2000000000000002</v>
      </c>
      <c r="FA30" s="4">
        <v>-1.2</v>
      </c>
      <c r="FB30" s="152"/>
    </row>
    <row r="31" spans="1:158" ht="42" customHeight="1" x14ac:dyDescent="0.3">
      <c r="A31" s="155" t="str">
        <f>IF('0'!A1=1,"Постачання електроенергії, газу, пари та кондиційованого повітря","Electricity, gas, steam and air-conditioning supply")</f>
        <v>Постачання електроенергії, газу, пари та кондиційованого повітря</v>
      </c>
      <c r="B31" s="4">
        <v>1.0999999999999943</v>
      </c>
      <c r="C31" s="4">
        <v>-8.9000000000000057</v>
      </c>
      <c r="D31" s="4">
        <v>9.2999999999999972</v>
      </c>
      <c r="E31" s="4">
        <v>8.5</v>
      </c>
      <c r="F31" s="4">
        <v>12.799999999999997</v>
      </c>
      <c r="G31" s="4">
        <v>-8.7000000000000028</v>
      </c>
      <c r="H31" s="4">
        <v>-8.7999999999999972</v>
      </c>
      <c r="I31" s="4">
        <v>4.5</v>
      </c>
      <c r="J31" s="4">
        <v>0.20000000000000284</v>
      </c>
      <c r="K31" s="4">
        <v>0.79999999999999716</v>
      </c>
      <c r="L31" s="4">
        <v>-4.7999999999999972</v>
      </c>
      <c r="M31" s="4">
        <v>1.9000000000000057</v>
      </c>
      <c r="N31" s="4">
        <v>2.2000000000000028</v>
      </c>
      <c r="O31" s="4">
        <v>-4.0999999999999943</v>
      </c>
      <c r="P31" s="4">
        <v>0.5</v>
      </c>
      <c r="Q31" s="4">
        <v>2</v>
      </c>
      <c r="R31" s="4">
        <v>6.0999999999999943</v>
      </c>
      <c r="S31" s="4">
        <v>9.2999999999999972</v>
      </c>
      <c r="T31" s="4">
        <v>8.7999999999999972</v>
      </c>
      <c r="U31" s="4">
        <v>3</v>
      </c>
      <c r="V31" s="4">
        <v>1.5999999999999943</v>
      </c>
      <c r="W31" s="4">
        <v>-5.4000000000000057</v>
      </c>
      <c r="X31" s="4">
        <v>8.7000000000000028</v>
      </c>
      <c r="Y31" s="4">
        <v>-5.7999999999999972</v>
      </c>
      <c r="Z31" s="4">
        <v>3.4000000000000057</v>
      </c>
      <c r="AA31" s="4">
        <v>-5.5</v>
      </c>
      <c r="AB31" s="4">
        <v>13.400000000000006</v>
      </c>
      <c r="AC31" s="4">
        <v>7.9000000000000057</v>
      </c>
      <c r="AD31" s="4">
        <v>1.5</v>
      </c>
      <c r="AE31" s="4">
        <v>0.79999999999999716</v>
      </c>
      <c r="AF31" s="4">
        <v>7</v>
      </c>
      <c r="AG31" s="4">
        <v>-9.9999999999994316E-2</v>
      </c>
      <c r="AH31" s="4">
        <v>7.5</v>
      </c>
      <c r="AI31" s="4">
        <v>-8.7000000000000028</v>
      </c>
      <c r="AJ31" s="4">
        <v>0.29999999999999716</v>
      </c>
      <c r="AK31" s="4">
        <v>3.2999999999999972</v>
      </c>
      <c r="AL31" s="4">
        <v>-3.4000000000000057</v>
      </c>
      <c r="AM31" s="4">
        <v>0.6</v>
      </c>
      <c r="AN31" s="4">
        <v>5.7</v>
      </c>
      <c r="AO31" s="4">
        <v>2.9</v>
      </c>
      <c r="AP31" s="4">
        <v>2.4</v>
      </c>
      <c r="AQ31" s="4">
        <v>-3</v>
      </c>
      <c r="AR31" s="4">
        <v>16.399999999999999</v>
      </c>
      <c r="AS31" s="4">
        <v>2</v>
      </c>
      <c r="AT31" s="4">
        <v>1.3</v>
      </c>
      <c r="AU31" s="4">
        <v>15.3</v>
      </c>
      <c r="AV31" s="4">
        <v>4.5</v>
      </c>
      <c r="AW31" s="4">
        <v>-0.3</v>
      </c>
      <c r="AX31" s="4">
        <v>-12.6</v>
      </c>
      <c r="AY31" s="4">
        <v>1.8</v>
      </c>
      <c r="AZ31" s="4">
        <v>8.6999999999999993</v>
      </c>
      <c r="BA31" s="4">
        <v>4</v>
      </c>
      <c r="BB31" s="4">
        <v>-2.1</v>
      </c>
      <c r="BC31" s="4">
        <v>0.29999999999999716</v>
      </c>
      <c r="BD31" s="4">
        <v>7</v>
      </c>
      <c r="BE31" s="4">
        <v>-3.7</v>
      </c>
      <c r="BF31" s="4">
        <v>-1.1000000000000001</v>
      </c>
      <c r="BG31" s="4">
        <v>-0.1</v>
      </c>
      <c r="BH31" s="4">
        <v>0.8</v>
      </c>
      <c r="BI31" s="4">
        <v>2.6</v>
      </c>
      <c r="BJ31" s="4">
        <v>10.200000000000003</v>
      </c>
      <c r="BK31" s="4">
        <v>0.20000000000000284</v>
      </c>
      <c r="BL31" s="4">
        <v>3.0999999999999943</v>
      </c>
      <c r="BM31" s="4">
        <v>-0.5</v>
      </c>
      <c r="BN31" s="4">
        <v>3.0999999999999943</v>
      </c>
      <c r="BO31" s="4">
        <v>4.2000000000000028</v>
      </c>
      <c r="BP31" s="4">
        <v>5.7999999999999972</v>
      </c>
      <c r="BQ31" s="4">
        <v>1.2000000000000028</v>
      </c>
      <c r="BR31" s="4">
        <v>-0.59999999999999432</v>
      </c>
      <c r="BS31" s="4">
        <v>-2.9000000000000057</v>
      </c>
      <c r="BT31" s="4">
        <v>4.0999999999999943</v>
      </c>
      <c r="BU31" s="4">
        <v>-0.90000000000000568</v>
      </c>
      <c r="BV31" s="4">
        <v>5.5</v>
      </c>
      <c r="BW31" s="4">
        <v>4.2999999999999972</v>
      </c>
      <c r="BX31" s="4">
        <v>-5.2000000000000028</v>
      </c>
      <c r="BY31" s="4">
        <v>-5.7000000000000028</v>
      </c>
      <c r="BZ31" s="4">
        <v>5.5</v>
      </c>
      <c r="CA31" s="4">
        <v>-8.9000000000000057</v>
      </c>
      <c r="CB31" s="4">
        <v>16.400000000000006</v>
      </c>
      <c r="CC31" s="4">
        <v>-0.90000000000000568</v>
      </c>
      <c r="CD31" s="4">
        <v>0</v>
      </c>
      <c r="CE31" s="4">
        <v>2.5999999999999943</v>
      </c>
      <c r="CF31" s="4">
        <v>-7</v>
      </c>
      <c r="CG31" s="4">
        <v>-9.2000000000000028</v>
      </c>
      <c r="CH31" s="4">
        <v>8.0999999999999943</v>
      </c>
      <c r="CI31" s="4">
        <v>-2.0999999999999943</v>
      </c>
      <c r="CJ31" s="4">
        <v>5.9000000000000057</v>
      </c>
      <c r="CK31" s="4">
        <v>0</v>
      </c>
      <c r="CL31" s="4">
        <v>2.5</v>
      </c>
      <c r="CM31" s="4">
        <v>-7</v>
      </c>
      <c r="CN31" s="4">
        <v>-1.5999999999999943</v>
      </c>
      <c r="CO31" s="4">
        <v>-0.40000000000000568</v>
      </c>
      <c r="CP31" s="4">
        <v>-3.2000000000000028</v>
      </c>
      <c r="CQ31" s="4">
        <v>1.4000000000000057</v>
      </c>
      <c r="CR31" s="4">
        <v>0.59999999999999432</v>
      </c>
      <c r="CS31" s="4">
        <v>0.59999999999999432</v>
      </c>
      <c r="CT31" s="4">
        <v>6.4000000000000057</v>
      </c>
      <c r="CU31" s="4">
        <v>8.7999999999999972</v>
      </c>
      <c r="CV31" s="4">
        <v>-5.5</v>
      </c>
      <c r="CW31" s="4">
        <v>-2.7999999999999972</v>
      </c>
      <c r="CX31" s="4">
        <v>4.2000000000000028</v>
      </c>
      <c r="CY31" s="4">
        <v>-1.4000000000000057</v>
      </c>
      <c r="CZ31" s="4">
        <v>1.9000000000000057</v>
      </c>
      <c r="DA31" s="4">
        <v>26.299999999999997</v>
      </c>
      <c r="DB31" s="4">
        <v>11</v>
      </c>
      <c r="DC31" s="4">
        <v>56.099999999999994</v>
      </c>
      <c r="DD31" s="4">
        <v>11.299999999999997</v>
      </c>
      <c r="DE31" s="4">
        <v>5.0999999999999943</v>
      </c>
      <c r="DF31" s="4">
        <v>26.799999999999997</v>
      </c>
      <c r="DG31" s="4">
        <v>-19.400000000000006</v>
      </c>
      <c r="DH31" s="4">
        <v>-8</v>
      </c>
      <c r="DI31" s="4">
        <v>-12.5</v>
      </c>
      <c r="DJ31" s="4">
        <v>-7.7000000000000028</v>
      </c>
      <c r="DK31" s="4">
        <v>12.700000000000003</v>
      </c>
      <c r="DL31" s="4">
        <v>5.4000000000000057</v>
      </c>
      <c r="DM31" s="4">
        <v>15</v>
      </c>
      <c r="DN31" s="4">
        <v>9.2000000000000028</v>
      </c>
      <c r="DO31" s="4">
        <v>13.299999999999997</v>
      </c>
      <c r="DP31" s="4">
        <v>4.2000000000000028</v>
      </c>
      <c r="DQ31" s="4">
        <v>2.9000000000000057</v>
      </c>
      <c r="DR31" s="4">
        <v>3.0999999999999943</v>
      </c>
      <c r="DS31" s="4">
        <v>-3</v>
      </c>
      <c r="DT31" s="4">
        <v>-6.2000000000000028</v>
      </c>
      <c r="DU31" s="4">
        <v>-5</v>
      </c>
      <c r="DV31" s="4">
        <v>-4.2000000000000028</v>
      </c>
      <c r="DW31" s="4">
        <v>7.0999999999999943</v>
      </c>
      <c r="DX31" s="4">
        <v>7.7999999999999972</v>
      </c>
      <c r="DY31" s="4">
        <v>6.5</v>
      </c>
      <c r="DZ31" s="4">
        <v>10.5</v>
      </c>
      <c r="EA31" s="4">
        <v>5.7000000000000028</v>
      </c>
      <c r="EB31" s="4">
        <v>4.0999999999999943</v>
      </c>
      <c r="EC31" s="4">
        <v>-3</v>
      </c>
      <c r="ED31" s="4">
        <v>-8.0999999999999943</v>
      </c>
      <c r="EE31" s="4">
        <v>-5.5999999999999943</v>
      </c>
      <c r="EF31" s="4">
        <v>-19.400000000000006</v>
      </c>
      <c r="EG31" s="4">
        <v>6.7999999999999972</v>
      </c>
      <c r="EH31" s="4">
        <v>14.200000000000003</v>
      </c>
      <c r="EI31" s="4">
        <v>28.300000000000011</v>
      </c>
      <c r="EJ31" s="4">
        <v>16.900000000000006</v>
      </c>
      <c r="EK31" s="4">
        <v>3.5999999999999943</v>
      </c>
      <c r="EL31" s="4">
        <v>4</v>
      </c>
      <c r="EM31" s="4">
        <v>-9.9999999999994316E-2</v>
      </c>
      <c r="EN31" s="4">
        <v>0.79999999999999716</v>
      </c>
      <c r="EO31" s="4">
        <v>1.7999999999999972</v>
      </c>
      <c r="EP31" s="4">
        <v>-0.5</v>
      </c>
      <c r="EQ31" s="4">
        <v>1.9000000000000057</v>
      </c>
      <c r="ER31" s="4">
        <v>0.70000000000000284</v>
      </c>
      <c r="ES31" s="4">
        <v>-8.7999999999999972</v>
      </c>
      <c r="ET31" s="4">
        <v>-5.7000000000000028</v>
      </c>
      <c r="EU31" s="4">
        <v>-9.9999999999994316E-2</v>
      </c>
      <c r="EV31" s="4">
        <v>9.9999999999994316E-2</v>
      </c>
      <c r="EW31" s="4">
        <v>9.4000000000000057</v>
      </c>
      <c r="EX31" s="4">
        <v>-8.7000000000000028</v>
      </c>
      <c r="EY31" s="4">
        <v>10.3</v>
      </c>
      <c r="EZ31" s="4">
        <v>12.4</v>
      </c>
      <c r="FA31" s="4">
        <v>-0.8</v>
      </c>
      <c r="FB31" s="152"/>
    </row>
    <row r="32" spans="1:158" s="84" customFormat="1" ht="42" customHeight="1" x14ac:dyDescent="0.3">
      <c r="A32" s="158" t="str">
        <f>IF('0'!A1=1,"Товари проміжного споживання","Intermediate goods")</f>
        <v>Товари проміжного споживання</v>
      </c>
      <c r="B32" s="4" t="s">
        <v>42</v>
      </c>
      <c r="C32" s="4" t="s">
        <v>42</v>
      </c>
      <c r="D32" s="4" t="s">
        <v>42</v>
      </c>
      <c r="E32" s="4" t="s">
        <v>42</v>
      </c>
      <c r="F32" s="4" t="s">
        <v>42</v>
      </c>
      <c r="G32" s="4" t="s">
        <v>42</v>
      </c>
      <c r="H32" s="4" t="s">
        <v>42</v>
      </c>
      <c r="I32" s="4" t="s">
        <v>42</v>
      </c>
      <c r="J32" s="4" t="s">
        <v>42</v>
      </c>
      <c r="K32" s="4" t="s">
        <v>42</v>
      </c>
      <c r="L32" s="4" t="s">
        <v>42</v>
      </c>
      <c r="M32" s="4" t="s">
        <v>42</v>
      </c>
      <c r="N32" s="4" t="s">
        <v>42</v>
      </c>
      <c r="O32" s="4" t="s">
        <v>42</v>
      </c>
      <c r="P32" s="4" t="s">
        <v>42</v>
      </c>
      <c r="Q32" s="4" t="s">
        <v>42</v>
      </c>
      <c r="R32" s="4" t="s">
        <v>42</v>
      </c>
      <c r="S32" s="4" t="s">
        <v>42</v>
      </c>
      <c r="T32" s="4" t="s">
        <v>42</v>
      </c>
      <c r="U32" s="4" t="s">
        <v>42</v>
      </c>
      <c r="V32" s="4" t="s">
        <v>42</v>
      </c>
      <c r="W32" s="4" t="s">
        <v>42</v>
      </c>
      <c r="X32" s="4" t="s">
        <v>42</v>
      </c>
      <c r="Y32" s="4" t="s">
        <v>42</v>
      </c>
      <c r="Z32" s="4" t="s">
        <v>42</v>
      </c>
      <c r="AA32" s="4" t="s">
        <v>42</v>
      </c>
      <c r="AB32" s="4" t="s">
        <v>42</v>
      </c>
      <c r="AC32" s="4" t="s">
        <v>42</v>
      </c>
      <c r="AD32" s="4" t="s">
        <v>42</v>
      </c>
      <c r="AE32" s="4" t="s">
        <v>42</v>
      </c>
      <c r="AF32" s="4" t="s">
        <v>42</v>
      </c>
      <c r="AG32" s="4" t="s">
        <v>42</v>
      </c>
      <c r="AH32" s="4" t="s">
        <v>42</v>
      </c>
      <c r="AI32" s="4" t="s">
        <v>42</v>
      </c>
      <c r="AJ32" s="4" t="s">
        <v>42</v>
      </c>
      <c r="AK32" s="4" t="s">
        <v>42</v>
      </c>
      <c r="AL32" s="4" t="s">
        <v>42</v>
      </c>
      <c r="AM32" s="4" t="s">
        <v>42</v>
      </c>
      <c r="AN32" s="4" t="s">
        <v>42</v>
      </c>
      <c r="AO32" s="4" t="s">
        <v>42</v>
      </c>
      <c r="AP32" s="4" t="s">
        <v>42</v>
      </c>
      <c r="AQ32" s="4" t="s">
        <v>42</v>
      </c>
      <c r="AR32" s="4" t="s">
        <v>42</v>
      </c>
      <c r="AS32" s="4" t="s">
        <v>42</v>
      </c>
      <c r="AT32" s="4" t="s">
        <v>42</v>
      </c>
      <c r="AU32" s="4" t="s">
        <v>42</v>
      </c>
      <c r="AV32" s="4" t="s">
        <v>42</v>
      </c>
      <c r="AW32" s="4" t="s">
        <v>42</v>
      </c>
      <c r="AX32" s="4" t="s">
        <v>42</v>
      </c>
      <c r="AY32" s="4" t="s">
        <v>42</v>
      </c>
      <c r="AZ32" s="4" t="s">
        <v>42</v>
      </c>
      <c r="BA32" s="4" t="s">
        <v>42</v>
      </c>
      <c r="BB32" s="4" t="s">
        <v>42</v>
      </c>
      <c r="BC32" s="4" t="s">
        <v>42</v>
      </c>
      <c r="BD32" s="4" t="s">
        <v>42</v>
      </c>
      <c r="BE32" s="4" t="s">
        <v>42</v>
      </c>
      <c r="BF32" s="4" t="s">
        <v>42</v>
      </c>
      <c r="BG32" s="4" t="s">
        <v>42</v>
      </c>
      <c r="BH32" s="4" t="s">
        <v>42</v>
      </c>
      <c r="BI32" s="4" t="s">
        <v>42</v>
      </c>
      <c r="BJ32" s="4">
        <v>3.5</v>
      </c>
      <c r="BK32" s="4">
        <v>3.0999999999999943</v>
      </c>
      <c r="BL32" s="4">
        <v>-1.5</v>
      </c>
      <c r="BM32" s="4">
        <v>9.9999999999994316E-2</v>
      </c>
      <c r="BN32" s="4">
        <v>-1.4000000000000057</v>
      </c>
      <c r="BO32" s="4">
        <v>0.5</v>
      </c>
      <c r="BP32" s="4">
        <v>0.40000000000000568</v>
      </c>
      <c r="BQ32" s="4">
        <v>0.59999999999999432</v>
      </c>
      <c r="BR32" s="4">
        <v>1.4000000000000057</v>
      </c>
      <c r="BS32" s="4">
        <v>1.5999999999999943</v>
      </c>
      <c r="BT32" s="4">
        <v>-9.9999999999994316E-2</v>
      </c>
      <c r="BU32" s="4">
        <v>0.29999999999999716</v>
      </c>
      <c r="BV32" s="4">
        <v>-1.9000000000000057</v>
      </c>
      <c r="BW32" s="4">
        <v>-0.90000000000000568</v>
      </c>
      <c r="BX32" s="4">
        <v>1.5</v>
      </c>
      <c r="BY32" s="4">
        <v>-9.9999999999994316E-2</v>
      </c>
      <c r="BZ32" s="4">
        <v>1.9000000000000057</v>
      </c>
      <c r="CA32" s="4">
        <v>-0.90000000000000568</v>
      </c>
      <c r="CB32" s="4">
        <v>0</v>
      </c>
      <c r="CC32" s="4">
        <v>-0.29999999999999716</v>
      </c>
      <c r="CD32" s="4">
        <v>-5</v>
      </c>
      <c r="CE32" s="4">
        <v>-3.2999999999999972</v>
      </c>
      <c r="CF32" s="4">
        <v>-2.7999999999999972</v>
      </c>
      <c r="CG32" s="4">
        <v>-2.2000000000000028</v>
      </c>
      <c r="CH32" s="4">
        <v>0.29999999999999716</v>
      </c>
      <c r="CI32" s="4">
        <v>2.2000000000000028</v>
      </c>
      <c r="CJ32" s="4">
        <v>1.2000000000000028</v>
      </c>
      <c r="CK32" s="4">
        <v>2.9000000000000057</v>
      </c>
      <c r="CL32" s="4">
        <v>-2.7999999999999972</v>
      </c>
      <c r="CM32" s="4">
        <v>0</v>
      </c>
      <c r="CN32" s="4">
        <v>1.9000000000000057</v>
      </c>
      <c r="CO32" s="4">
        <v>2.7999999999999972</v>
      </c>
      <c r="CP32" s="4">
        <v>2.7999999999999972</v>
      </c>
      <c r="CQ32" s="4">
        <v>4.0999999999999943</v>
      </c>
      <c r="CR32" s="4">
        <v>1.2000000000000028</v>
      </c>
      <c r="CS32" s="4">
        <v>3.5</v>
      </c>
      <c r="CT32" s="4">
        <v>7</v>
      </c>
      <c r="CU32" s="4">
        <v>12.400000000000006</v>
      </c>
      <c r="CV32" s="4">
        <v>4.2000000000000028</v>
      </c>
      <c r="CW32" s="4">
        <v>4.2999999999999972</v>
      </c>
      <c r="CX32" s="4">
        <v>4.9000000000000057</v>
      </c>
      <c r="CY32" s="4">
        <v>5.5999999999999943</v>
      </c>
      <c r="CZ32" s="4">
        <v>3.4000000000000057</v>
      </c>
      <c r="DA32" s="4">
        <v>-2.0999999999999943</v>
      </c>
      <c r="DB32" s="4">
        <v>-5.7999999999999972</v>
      </c>
      <c r="DC32" s="4">
        <v>-3.7999999999999972</v>
      </c>
      <c r="DD32" s="4">
        <v>2.4000000000000057</v>
      </c>
      <c r="DE32" s="4">
        <v>-1.5999999999999943</v>
      </c>
      <c r="DF32" s="4">
        <v>4.7000000000000028</v>
      </c>
      <c r="DG32" s="4">
        <v>3.2999999999999972</v>
      </c>
      <c r="DH32" s="4">
        <v>3.9000000000000057</v>
      </c>
      <c r="DI32" s="4">
        <v>4.4000000000000057</v>
      </c>
      <c r="DJ32" s="4">
        <v>4.2999999999999972</v>
      </c>
      <c r="DK32" s="4">
        <v>1</v>
      </c>
      <c r="DL32" s="4">
        <v>0.79999999999999716</v>
      </c>
      <c r="DM32" s="4">
        <v>1.5999999999999943</v>
      </c>
      <c r="DN32" s="4">
        <v>-0.5</v>
      </c>
      <c r="DO32" s="4">
        <v>0.20000000000000284</v>
      </c>
      <c r="DP32" s="4">
        <v>0.29999999999999716</v>
      </c>
      <c r="DQ32" s="4">
        <v>0.20000000000000284</v>
      </c>
      <c r="DR32" s="4">
        <v>2.2000000000000028</v>
      </c>
      <c r="DS32" s="4">
        <v>1.5</v>
      </c>
      <c r="DT32" s="4">
        <v>2.4000000000000057</v>
      </c>
      <c r="DU32" s="4">
        <v>2.4000000000000057</v>
      </c>
      <c r="DV32" s="4">
        <v>1</v>
      </c>
      <c r="DW32" s="4">
        <v>-9.9999999999994316E-2</v>
      </c>
      <c r="DX32" s="4">
        <v>0.40000000000000568</v>
      </c>
      <c r="DY32" s="4">
        <v>-0.40000000000000568</v>
      </c>
      <c r="DZ32" s="4">
        <v>-1.2000000000000028</v>
      </c>
      <c r="EA32" s="4">
        <v>-0.5</v>
      </c>
      <c r="EB32" s="4">
        <v>-1</v>
      </c>
      <c r="EC32" s="4">
        <v>1.5</v>
      </c>
      <c r="ED32" s="4">
        <v>1.0999999999999943</v>
      </c>
      <c r="EE32" s="4">
        <v>1.2999999999999972</v>
      </c>
      <c r="EF32" s="4">
        <v>9.9999999999994316E-2</v>
      </c>
      <c r="EG32" s="4">
        <v>1</v>
      </c>
      <c r="EH32" s="4">
        <v>1.2999999999999972</v>
      </c>
      <c r="EI32" s="4">
        <v>1.9000000000000057</v>
      </c>
      <c r="EJ32" s="4">
        <v>1.2000000000000028</v>
      </c>
      <c r="EK32" s="4">
        <v>0.40000000000000568</v>
      </c>
      <c r="EL32" s="4">
        <v>-9.9999999999994316E-2</v>
      </c>
      <c r="EM32" s="4">
        <v>1.2000000000000028</v>
      </c>
      <c r="EN32" s="4">
        <v>0.79999999999999716</v>
      </c>
      <c r="EO32" s="4">
        <v>0.59999999999999432</v>
      </c>
      <c r="EP32" s="4">
        <v>0.70000000000000284</v>
      </c>
      <c r="EQ32" s="4">
        <v>0.79999999999999716</v>
      </c>
      <c r="ER32" s="4">
        <v>1.2000000000000028</v>
      </c>
      <c r="ES32" s="4">
        <v>0.59999999999999432</v>
      </c>
      <c r="ET32" s="4">
        <v>9.9999999999994316E-2</v>
      </c>
      <c r="EU32" s="4">
        <v>9.9999999999994316E-2</v>
      </c>
      <c r="EV32" s="4">
        <v>0.40000000000000568</v>
      </c>
      <c r="EW32" s="4">
        <v>0.70000000000000284</v>
      </c>
      <c r="EX32" s="4">
        <v>0.79999999999999716</v>
      </c>
      <c r="EY32" s="4">
        <v>0.4</v>
      </c>
      <c r="EZ32" s="4">
        <v>0.2</v>
      </c>
      <c r="FA32" s="4">
        <v>0.9</v>
      </c>
      <c r="FB32" s="152"/>
    </row>
    <row r="33" spans="1:158" ht="42" customHeight="1" x14ac:dyDescent="0.3">
      <c r="A33" s="156" t="str">
        <f>IF('0'!A1=1,"Інвестиційні товари","Capital goods")</f>
        <v>Інвестиційні товари</v>
      </c>
      <c r="B33" s="4" t="s">
        <v>42</v>
      </c>
      <c r="C33" s="4" t="s">
        <v>42</v>
      </c>
      <c r="D33" s="4" t="s">
        <v>42</v>
      </c>
      <c r="E33" s="4" t="s">
        <v>42</v>
      </c>
      <c r="F33" s="4" t="s">
        <v>42</v>
      </c>
      <c r="G33" s="4" t="s">
        <v>42</v>
      </c>
      <c r="H33" s="4" t="s">
        <v>42</v>
      </c>
      <c r="I33" s="4" t="s">
        <v>42</v>
      </c>
      <c r="J33" s="4" t="s">
        <v>42</v>
      </c>
      <c r="K33" s="4" t="s">
        <v>42</v>
      </c>
      <c r="L33" s="4" t="s">
        <v>42</v>
      </c>
      <c r="M33" s="4" t="s">
        <v>42</v>
      </c>
      <c r="N33" s="4" t="s">
        <v>42</v>
      </c>
      <c r="O33" s="4" t="s">
        <v>42</v>
      </c>
      <c r="P33" s="4" t="s">
        <v>42</v>
      </c>
      <c r="Q33" s="4" t="s">
        <v>42</v>
      </c>
      <c r="R33" s="4" t="s">
        <v>42</v>
      </c>
      <c r="S33" s="4" t="s">
        <v>42</v>
      </c>
      <c r="T33" s="4" t="s">
        <v>42</v>
      </c>
      <c r="U33" s="4" t="s">
        <v>42</v>
      </c>
      <c r="V33" s="4" t="s">
        <v>42</v>
      </c>
      <c r="W33" s="4" t="s">
        <v>42</v>
      </c>
      <c r="X33" s="4" t="s">
        <v>42</v>
      </c>
      <c r="Y33" s="4" t="s">
        <v>42</v>
      </c>
      <c r="Z33" s="4" t="s">
        <v>42</v>
      </c>
      <c r="AA33" s="4" t="s">
        <v>42</v>
      </c>
      <c r="AB33" s="4" t="s">
        <v>42</v>
      </c>
      <c r="AC33" s="4" t="s">
        <v>42</v>
      </c>
      <c r="AD33" s="4" t="s">
        <v>42</v>
      </c>
      <c r="AE33" s="4" t="s">
        <v>42</v>
      </c>
      <c r="AF33" s="4" t="s">
        <v>42</v>
      </c>
      <c r="AG33" s="4" t="s">
        <v>42</v>
      </c>
      <c r="AH33" s="4" t="s">
        <v>42</v>
      </c>
      <c r="AI33" s="4" t="s">
        <v>42</v>
      </c>
      <c r="AJ33" s="4" t="s">
        <v>42</v>
      </c>
      <c r="AK33" s="4" t="s">
        <v>42</v>
      </c>
      <c r="AL33" s="4" t="s">
        <v>42</v>
      </c>
      <c r="AM33" s="4" t="s">
        <v>42</v>
      </c>
      <c r="AN33" s="4" t="s">
        <v>42</v>
      </c>
      <c r="AO33" s="4" t="s">
        <v>42</v>
      </c>
      <c r="AP33" s="4" t="s">
        <v>42</v>
      </c>
      <c r="AQ33" s="4" t="s">
        <v>42</v>
      </c>
      <c r="AR33" s="4" t="s">
        <v>42</v>
      </c>
      <c r="AS33" s="4" t="s">
        <v>42</v>
      </c>
      <c r="AT33" s="4" t="s">
        <v>42</v>
      </c>
      <c r="AU33" s="4" t="s">
        <v>42</v>
      </c>
      <c r="AV33" s="4" t="s">
        <v>42</v>
      </c>
      <c r="AW33" s="4" t="s">
        <v>42</v>
      </c>
      <c r="AX33" s="4" t="s">
        <v>42</v>
      </c>
      <c r="AY33" s="4" t="s">
        <v>42</v>
      </c>
      <c r="AZ33" s="4" t="s">
        <v>42</v>
      </c>
      <c r="BA33" s="4" t="s">
        <v>42</v>
      </c>
      <c r="BB33" s="4" t="s">
        <v>42</v>
      </c>
      <c r="BC33" s="4" t="s">
        <v>42</v>
      </c>
      <c r="BD33" s="4" t="s">
        <v>42</v>
      </c>
      <c r="BE33" s="4" t="s">
        <v>42</v>
      </c>
      <c r="BF33" s="4" t="s">
        <v>42</v>
      </c>
      <c r="BG33" s="4" t="s">
        <v>42</v>
      </c>
      <c r="BH33" s="4" t="s">
        <v>42</v>
      </c>
      <c r="BI33" s="4" t="s">
        <v>42</v>
      </c>
      <c r="BJ33" s="4">
        <v>9</v>
      </c>
      <c r="BK33" s="4">
        <v>1.5</v>
      </c>
      <c r="BL33" s="4">
        <v>1.2000000000000028</v>
      </c>
      <c r="BM33" s="4">
        <v>0.40000000000000568</v>
      </c>
      <c r="BN33" s="4">
        <v>0.70000000000000284</v>
      </c>
      <c r="BO33" s="4">
        <v>0.5</v>
      </c>
      <c r="BP33" s="4">
        <v>0.20000000000000284</v>
      </c>
      <c r="BQ33" s="4">
        <v>1.0999999999999943</v>
      </c>
      <c r="BR33" s="4">
        <v>1.5</v>
      </c>
      <c r="BS33" s="4">
        <v>0.59999999999999432</v>
      </c>
      <c r="BT33" s="4">
        <v>0.5</v>
      </c>
      <c r="BU33" s="4">
        <v>0.20000000000000284</v>
      </c>
      <c r="BV33" s="4">
        <v>0.59999999999999432</v>
      </c>
      <c r="BW33" s="4">
        <v>0.5</v>
      </c>
      <c r="BX33" s="4">
        <v>-0.29999999999999716</v>
      </c>
      <c r="BY33" s="4">
        <v>0.29999999999999716</v>
      </c>
      <c r="BZ33" s="4">
        <v>0.70000000000000284</v>
      </c>
      <c r="CA33" s="4">
        <v>0.40000000000000568</v>
      </c>
      <c r="CB33" s="4">
        <v>-0.20000000000000284</v>
      </c>
      <c r="CC33" s="4">
        <v>1.2000000000000028</v>
      </c>
      <c r="CD33" s="4">
        <v>0.20000000000000284</v>
      </c>
      <c r="CE33" s="4">
        <v>-9.9999999999994316E-2</v>
      </c>
      <c r="CF33" s="4">
        <v>-0.29999999999999716</v>
      </c>
      <c r="CG33" s="4">
        <v>-1.2000000000000028</v>
      </c>
      <c r="CH33" s="4">
        <v>9.9999999999994316E-2</v>
      </c>
      <c r="CI33" s="4">
        <v>1</v>
      </c>
      <c r="CJ33" s="4">
        <v>0.79999999999999716</v>
      </c>
      <c r="CK33" s="4">
        <v>-0.20000000000000284</v>
      </c>
      <c r="CL33" s="4">
        <v>0.5</v>
      </c>
      <c r="CM33" s="4">
        <v>-9.9999999999994316E-2</v>
      </c>
      <c r="CN33" s="4">
        <v>0</v>
      </c>
      <c r="CO33" s="4">
        <v>0.70000000000000284</v>
      </c>
      <c r="CP33" s="4">
        <v>-0.40000000000000568</v>
      </c>
      <c r="CQ33" s="4">
        <v>0.29999999999999716</v>
      </c>
      <c r="CR33" s="4">
        <v>0.20000000000000284</v>
      </c>
      <c r="CS33" s="4">
        <v>0.59999999999999432</v>
      </c>
      <c r="CT33" s="4">
        <v>0.70000000000000284</v>
      </c>
      <c r="CU33" s="4">
        <v>1.0999999999999943</v>
      </c>
      <c r="CV33" s="4">
        <v>1.2000000000000028</v>
      </c>
      <c r="CW33" s="4">
        <v>1.7999999999999972</v>
      </c>
      <c r="CX33" s="4">
        <v>1.9000000000000057</v>
      </c>
      <c r="CY33" s="4">
        <v>0</v>
      </c>
      <c r="CZ33" s="4">
        <v>3.7000000000000028</v>
      </c>
      <c r="DA33" s="4">
        <v>1.4000000000000057</v>
      </c>
      <c r="DB33" s="4">
        <v>0</v>
      </c>
      <c r="DC33" s="4">
        <v>2.2999999999999972</v>
      </c>
      <c r="DD33" s="4">
        <v>0</v>
      </c>
      <c r="DE33" s="4">
        <v>1.0999999999999943</v>
      </c>
      <c r="DF33" s="4">
        <v>3.0999999999999943</v>
      </c>
      <c r="DG33" s="4">
        <v>-1.5</v>
      </c>
      <c r="DH33" s="4">
        <v>1.7999999999999972</v>
      </c>
      <c r="DI33" s="4">
        <v>5.2000000000000028</v>
      </c>
      <c r="DJ33" s="4">
        <v>4.5</v>
      </c>
      <c r="DK33" s="4">
        <v>1.2000000000000028</v>
      </c>
      <c r="DL33" s="4">
        <v>1</v>
      </c>
      <c r="DM33" s="4">
        <v>1.7000000000000028</v>
      </c>
      <c r="DN33" s="4">
        <v>1.5999999999999943</v>
      </c>
      <c r="DO33" s="4">
        <v>0.20000000000000284</v>
      </c>
      <c r="DP33" s="4">
        <v>1</v>
      </c>
      <c r="DQ33" s="4">
        <v>0.79999999999999716</v>
      </c>
      <c r="DR33" s="4">
        <v>1.2999999999999972</v>
      </c>
      <c r="DS33" s="4">
        <v>2.5</v>
      </c>
      <c r="DT33" s="4">
        <v>0.70000000000000284</v>
      </c>
      <c r="DU33" s="4">
        <v>2.5</v>
      </c>
      <c r="DV33" s="4">
        <v>0.79999999999999716</v>
      </c>
      <c r="DW33" s="4">
        <v>0.79999999999999716</v>
      </c>
      <c r="DX33" s="4">
        <v>1.7999999999999972</v>
      </c>
      <c r="DY33" s="4">
        <v>0</v>
      </c>
      <c r="DZ33" s="4">
        <v>0</v>
      </c>
      <c r="EA33" s="4">
        <v>0.5</v>
      </c>
      <c r="EB33" s="4">
        <v>0.20000000000000284</v>
      </c>
      <c r="EC33" s="4">
        <v>0.59999999999999432</v>
      </c>
      <c r="ED33" s="4">
        <v>0.29999999999999716</v>
      </c>
      <c r="EE33" s="4">
        <v>0.70000000000000284</v>
      </c>
      <c r="EF33" s="4">
        <v>0.5</v>
      </c>
      <c r="EG33" s="4">
        <v>0.59999999999999432</v>
      </c>
      <c r="EH33" s="4">
        <v>0.70000000000000284</v>
      </c>
      <c r="EI33" s="4">
        <v>0.20000000000000284</v>
      </c>
      <c r="EJ33" s="4">
        <v>2</v>
      </c>
      <c r="EK33" s="4">
        <v>0.90000000000000568</v>
      </c>
      <c r="EL33" s="4">
        <v>0.59999999999999432</v>
      </c>
      <c r="EM33" s="4">
        <v>0.59999999999999432</v>
      </c>
      <c r="EN33" s="4">
        <v>0.5</v>
      </c>
      <c r="EO33" s="4">
        <v>1.2000000000000028</v>
      </c>
      <c r="EP33" s="4">
        <v>1.4000000000000057</v>
      </c>
      <c r="EQ33" s="4">
        <v>0.59999999999999432</v>
      </c>
      <c r="ER33" s="4">
        <v>0.29999999999999716</v>
      </c>
      <c r="ES33" s="4">
        <v>0.90000000000000568</v>
      </c>
      <c r="ET33" s="4">
        <v>0.40000000000000568</v>
      </c>
      <c r="EU33" s="4">
        <v>0.40000000000000568</v>
      </c>
      <c r="EV33" s="4">
        <v>0.5</v>
      </c>
      <c r="EW33" s="4">
        <v>0</v>
      </c>
      <c r="EX33" s="4">
        <v>9.9999999999994316E-2</v>
      </c>
      <c r="EY33" s="4">
        <v>0.5</v>
      </c>
      <c r="EZ33" s="4">
        <v>-0.9</v>
      </c>
      <c r="FA33" s="4">
        <v>-0.4</v>
      </c>
      <c r="FB33" s="152"/>
    </row>
    <row r="34" spans="1:158" ht="42" customHeight="1" x14ac:dyDescent="0.3">
      <c r="A34" s="156" t="str">
        <f>IF('0'!A1=1,"Споживчі товари короткострокового використання","Consumer non-durables")</f>
        <v>Споживчі товари короткострокового використання</v>
      </c>
      <c r="B34" s="4" t="s">
        <v>42</v>
      </c>
      <c r="C34" s="4" t="s">
        <v>42</v>
      </c>
      <c r="D34" s="4" t="s">
        <v>42</v>
      </c>
      <c r="E34" s="4" t="s">
        <v>42</v>
      </c>
      <c r="F34" s="4" t="s">
        <v>42</v>
      </c>
      <c r="G34" s="4" t="s">
        <v>42</v>
      </c>
      <c r="H34" s="4" t="s">
        <v>42</v>
      </c>
      <c r="I34" s="4" t="s">
        <v>42</v>
      </c>
      <c r="J34" s="4" t="s">
        <v>42</v>
      </c>
      <c r="K34" s="4" t="s">
        <v>42</v>
      </c>
      <c r="L34" s="4" t="s">
        <v>42</v>
      </c>
      <c r="M34" s="4" t="s">
        <v>42</v>
      </c>
      <c r="N34" s="4" t="s">
        <v>42</v>
      </c>
      <c r="O34" s="4" t="s">
        <v>42</v>
      </c>
      <c r="P34" s="4" t="s">
        <v>42</v>
      </c>
      <c r="Q34" s="4" t="s">
        <v>42</v>
      </c>
      <c r="R34" s="4" t="s">
        <v>42</v>
      </c>
      <c r="S34" s="4" t="s">
        <v>42</v>
      </c>
      <c r="T34" s="4" t="s">
        <v>42</v>
      </c>
      <c r="U34" s="4" t="s">
        <v>42</v>
      </c>
      <c r="V34" s="4" t="s">
        <v>42</v>
      </c>
      <c r="W34" s="4" t="s">
        <v>42</v>
      </c>
      <c r="X34" s="4" t="s">
        <v>42</v>
      </c>
      <c r="Y34" s="4" t="s">
        <v>42</v>
      </c>
      <c r="Z34" s="4" t="s">
        <v>42</v>
      </c>
      <c r="AA34" s="4" t="s">
        <v>42</v>
      </c>
      <c r="AB34" s="4" t="s">
        <v>42</v>
      </c>
      <c r="AC34" s="4" t="s">
        <v>42</v>
      </c>
      <c r="AD34" s="4" t="s">
        <v>42</v>
      </c>
      <c r="AE34" s="4" t="s">
        <v>42</v>
      </c>
      <c r="AF34" s="4" t="s">
        <v>42</v>
      </c>
      <c r="AG34" s="4" t="s">
        <v>42</v>
      </c>
      <c r="AH34" s="4" t="s">
        <v>42</v>
      </c>
      <c r="AI34" s="4" t="s">
        <v>42</v>
      </c>
      <c r="AJ34" s="4" t="s">
        <v>42</v>
      </c>
      <c r="AK34" s="4" t="s">
        <v>42</v>
      </c>
      <c r="AL34" s="4" t="s">
        <v>42</v>
      </c>
      <c r="AM34" s="4" t="s">
        <v>42</v>
      </c>
      <c r="AN34" s="4" t="s">
        <v>42</v>
      </c>
      <c r="AO34" s="4" t="s">
        <v>42</v>
      </c>
      <c r="AP34" s="4" t="s">
        <v>42</v>
      </c>
      <c r="AQ34" s="4" t="s">
        <v>42</v>
      </c>
      <c r="AR34" s="4" t="s">
        <v>42</v>
      </c>
      <c r="AS34" s="4" t="s">
        <v>42</v>
      </c>
      <c r="AT34" s="4" t="s">
        <v>42</v>
      </c>
      <c r="AU34" s="4" t="s">
        <v>42</v>
      </c>
      <c r="AV34" s="4" t="s">
        <v>42</v>
      </c>
      <c r="AW34" s="4" t="s">
        <v>42</v>
      </c>
      <c r="AX34" s="4" t="s">
        <v>42</v>
      </c>
      <c r="AY34" s="4" t="s">
        <v>42</v>
      </c>
      <c r="AZ34" s="4" t="s">
        <v>42</v>
      </c>
      <c r="BA34" s="4" t="s">
        <v>42</v>
      </c>
      <c r="BB34" s="4" t="s">
        <v>42</v>
      </c>
      <c r="BC34" s="4" t="s">
        <v>42</v>
      </c>
      <c r="BD34" s="4" t="s">
        <v>42</v>
      </c>
      <c r="BE34" s="4" t="s">
        <v>42</v>
      </c>
      <c r="BF34" s="4" t="s">
        <v>42</v>
      </c>
      <c r="BG34" s="4" t="s">
        <v>42</v>
      </c>
      <c r="BH34" s="4" t="s">
        <v>42</v>
      </c>
      <c r="BI34" s="4" t="s">
        <v>42</v>
      </c>
      <c r="BJ34" s="4">
        <v>2.7999999999999972</v>
      </c>
      <c r="BK34" s="4">
        <v>0.70000000000000284</v>
      </c>
      <c r="BL34" s="4">
        <v>0.40000000000000568</v>
      </c>
      <c r="BM34" s="4">
        <v>0.40000000000000568</v>
      </c>
      <c r="BN34" s="4">
        <v>0</v>
      </c>
      <c r="BO34" s="4">
        <v>-0.5</v>
      </c>
      <c r="BP34" s="4">
        <v>0</v>
      </c>
      <c r="BQ34" s="4">
        <v>1.2999999999999972</v>
      </c>
      <c r="BR34" s="4">
        <v>2.2000000000000028</v>
      </c>
      <c r="BS34" s="4">
        <v>1.4000000000000057</v>
      </c>
      <c r="BT34" s="4">
        <v>0.29999999999999716</v>
      </c>
      <c r="BU34" s="4">
        <v>-0.20000000000000284</v>
      </c>
      <c r="BV34" s="4">
        <v>0.20000000000000284</v>
      </c>
      <c r="BW34" s="4">
        <v>-9.9999999999994316E-2</v>
      </c>
      <c r="BX34" s="4">
        <v>-0.20000000000000284</v>
      </c>
      <c r="BY34" s="4">
        <v>0.70000000000000284</v>
      </c>
      <c r="BZ34" s="4">
        <v>0.20000000000000284</v>
      </c>
      <c r="CA34" s="4">
        <v>0.70000000000000284</v>
      </c>
      <c r="CB34" s="4">
        <v>0</v>
      </c>
      <c r="CC34" s="4">
        <v>0.20000000000000284</v>
      </c>
      <c r="CD34" s="4">
        <v>1.0999999999999943</v>
      </c>
      <c r="CE34" s="4">
        <v>-0.40000000000000568</v>
      </c>
      <c r="CF34" s="4">
        <v>-0.20000000000000284</v>
      </c>
      <c r="CG34" s="4">
        <v>0.59999999999999432</v>
      </c>
      <c r="CH34" s="4">
        <v>-0.5</v>
      </c>
      <c r="CI34" s="4">
        <v>1</v>
      </c>
      <c r="CJ34" s="4">
        <v>1.4000000000000057</v>
      </c>
      <c r="CK34" s="4">
        <v>1.9000000000000057</v>
      </c>
      <c r="CL34" s="4">
        <v>0.5</v>
      </c>
      <c r="CM34" s="4">
        <v>0.59999999999999432</v>
      </c>
      <c r="CN34" s="4">
        <v>1.0999999999999943</v>
      </c>
      <c r="CO34" s="4">
        <v>1.7000000000000028</v>
      </c>
      <c r="CP34" s="4">
        <v>2.2999999999999972</v>
      </c>
      <c r="CQ34" s="4">
        <v>2.4000000000000057</v>
      </c>
      <c r="CR34" s="4">
        <v>2.9000000000000057</v>
      </c>
      <c r="CS34" s="4">
        <v>2</v>
      </c>
      <c r="CT34" s="4">
        <v>2.7000000000000028</v>
      </c>
      <c r="CU34" s="4">
        <v>1.7999999999999972</v>
      </c>
      <c r="CV34" s="4">
        <v>3.7000000000000028</v>
      </c>
      <c r="CW34" s="4">
        <v>0.79999999999999716</v>
      </c>
      <c r="CX34" s="4">
        <v>2.2000000000000028</v>
      </c>
      <c r="CY34" s="4">
        <v>0.59999999999999432</v>
      </c>
      <c r="CZ34" s="4">
        <v>0.40000000000000568</v>
      </c>
      <c r="DA34" s="4">
        <v>-0.29999999999999716</v>
      </c>
      <c r="DB34" s="4">
        <v>-0.29999999999999716</v>
      </c>
      <c r="DC34" s="4">
        <v>0.79999999999999716</v>
      </c>
      <c r="DD34" s="4">
        <v>0.90000000000000568</v>
      </c>
      <c r="DE34" s="4">
        <v>1.7000000000000028</v>
      </c>
      <c r="DF34" s="4">
        <v>2</v>
      </c>
      <c r="DG34" s="4">
        <v>1.7000000000000028</v>
      </c>
      <c r="DH34" s="4">
        <v>3.5</v>
      </c>
      <c r="DI34" s="4">
        <v>2.0999999999999943</v>
      </c>
      <c r="DJ34" s="4">
        <v>1</v>
      </c>
      <c r="DK34" s="4">
        <v>1.9000000000000057</v>
      </c>
      <c r="DL34" s="4">
        <v>0</v>
      </c>
      <c r="DM34" s="4">
        <v>3.9000000000000057</v>
      </c>
      <c r="DN34" s="4">
        <v>2.7000000000000028</v>
      </c>
      <c r="DO34" s="4">
        <v>3.0999999999999943</v>
      </c>
      <c r="DP34" s="4">
        <v>1.4000000000000057</v>
      </c>
      <c r="DQ34" s="4">
        <v>0.70000000000000284</v>
      </c>
      <c r="DR34" s="4">
        <v>1.7999999999999972</v>
      </c>
      <c r="DS34" s="4">
        <v>0.79999999999999716</v>
      </c>
      <c r="DT34" s="4">
        <v>1.2999999999999972</v>
      </c>
      <c r="DU34" s="4">
        <v>-0.29999999999999716</v>
      </c>
      <c r="DV34" s="4">
        <v>-0.40000000000000568</v>
      </c>
      <c r="DW34" s="4">
        <v>2.0999999999999943</v>
      </c>
      <c r="DX34" s="4">
        <v>-0.59999999999999432</v>
      </c>
      <c r="DY34" s="4">
        <v>4.0999999999999943</v>
      </c>
      <c r="DZ34" s="4">
        <v>0.90000000000000568</v>
      </c>
      <c r="EA34" s="4">
        <v>-0.20000000000000284</v>
      </c>
      <c r="EB34" s="4">
        <v>-1.7999999999999972</v>
      </c>
      <c r="EC34" s="4">
        <v>0.59999999999999432</v>
      </c>
      <c r="ED34" s="4">
        <v>2.4000000000000057</v>
      </c>
      <c r="EE34" s="4">
        <v>0.90000000000000568</v>
      </c>
      <c r="EF34" s="4">
        <v>0.5</v>
      </c>
      <c r="EG34" s="4">
        <v>0.29999999999999716</v>
      </c>
      <c r="EH34" s="4">
        <v>1.5</v>
      </c>
      <c r="EI34" s="4">
        <v>1.5999999999999943</v>
      </c>
      <c r="EJ34" s="4">
        <v>1.7999999999999972</v>
      </c>
      <c r="EK34" s="4">
        <v>1.2999999999999972</v>
      </c>
      <c r="EL34" s="4">
        <v>1.7000000000000028</v>
      </c>
      <c r="EM34" s="4">
        <v>2.2000000000000028</v>
      </c>
      <c r="EN34" s="4">
        <v>2.2999999999999972</v>
      </c>
      <c r="EO34" s="4">
        <v>1.4000000000000057</v>
      </c>
      <c r="EP34" s="4">
        <v>2.2999999999999972</v>
      </c>
      <c r="EQ34" s="4">
        <v>0.40000000000000568</v>
      </c>
      <c r="ER34" s="4">
        <v>0.90000000000000568</v>
      </c>
      <c r="ES34" s="4">
        <v>1.7000000000000028</v>
      </c>
      <c r="ET34" s="4">
        <v>0.70000000000000284</v>
      </c>
      <c r="EU34" s="4">
        <v>0.90000000000000568</v>
      </c>
      <c r="EV34" s="4">
        <v>0.40000000000000568</v>
      </c>
      <c r="EW34" s="4">
        <v>1.4000000000000057</v>
      </c>
      <c r="EX34" s="4">
        <v>1.4000000000000057</v>
      </c>
      <c r="EY34" s="4">
        <v>0.6</v>
      </c>
      <c r="EZ34" s="4">
        <v>0.3</v>
      </c>
      <c r="FA34" s="4">
        <v>0.4</v>
      </c>
      <c r="FB34" s="152"/>
    </row>
    <row r="35" spans="1:158" ht="42" customHeight="1" x14ac:dyDescent="0.3">
      <c r="A35" s="156" t="str">
        <f>IF('0'!A1=1,"Споживчі товари тривалого використання","Consumer durables")</f>
        <v>Споживчі товари тривалого використання</v>
      </c>
      <c r="B35" s="4" t="s">
        <v>42</v>
      </c>
      <c r="C35" s="4" t="s">
        <v>42</v>
      </c>
      <c r="D35" s="4" t="s">
        <v>42</v>
      </c>
      <c r="E35" s="4" t="s">
        <v>42</v>
      </c>
      <c r="F35" s="4" t="s">
        <v>42</v>
      </c>
      <c r="G35" s="4" t="s">
        <v>42</v>
      </c>
      <c r="H35" s="4" t="s">
        <v>42</v>
      </c>
      <c r="I35" s="4" t="s">
        <v>42</v>
      </c>
      <c r="J35" s="4" t="s">
        <v>42</v>
      </c>
      <c r="K35" s="4" t="s">
        <v>42</v>
      </c>
      <c r="L35" s="4" t="s">
        <v>42</v>
      </c>
      <c r="M35" s="4" t="s">
        <v>42</v>
      </c>
      <c r="N35" s="4" t="s">
        <v>42</v>
      </c>
      <c r="O35" s="4" t="s">
        <v>42</v>
      </c>
      <c r="P35" s="4" t="s">
        <v>42</v>
      </c>
      <c r="Q35" s="4" t="s">
        <v>42</v>
      </c>
      <c r="R35" s="4" t="s">
        <v>42</v>
      </c>
      <c r="S35" s="4" t="s">
        <v>42</v>
      </c>
      <c r="T35" s="4" t="s">
        <v>42</v>
      </c>
      <c r="U35" s="4" t="s">
        <v>42</v>
      </c>
      <c r="V35" s="4" t="s">
        <v>42</v>
      </c>
      <c r="W35" s="4" t="s">
        <v>42</v>
      </c>
      <c r="X35" s="4" t="s">
        <v>42</v>
      </c>
      <c r="Y35" s="4" t="s">
        <v>42</v>
      </c>
      <c r="Z35" s="4" t="s">
        <v>42</v>
      </c>
      <c r="AA35" s="4" t="s">
        <v>42</v>
      </c>
      <c r="AB35" s="4" t="s">
        <v>42</v>
      </c>
      <c r="AC35" s="4" t="s">
        <v>42</v>
      </c>
      <c r="AD35" s="4" t="s">
        <v>42</v>
      </c>
      <c r="AE35" s="4" t="s">
        <v>42</v>
      </c>
      <c r="AF35" s="4" t="s">
        <v>42</v>
      </c>
      <c r="AG35" s="4" t="s">
        <v>42</v>
      </c>
      <c r="AH35" s="4" t="s">
        <v>42</v>
      </c>
      <c r="AI35" s="4" t="s">
        <v>42</v>
      </c>
      <c r="AJ35" s="4" t="s">
        <v>42</v>
      </c>
      <c r="AK35" s="4" t="s">
        <v>42</v>
      </c>
      <c r="AL35" s="4" t="s">
        <v>42</v>
      </c>
      <c r="AM35" s="4" t="s">
        <v>42</v>
      </c>
      <c r="AN35" s="4" t="s">
        <v>42</v>
      </c>
      <c r="AO35" s="4" t="s">
        <v>42</v>
      </c>
      <c r="AP35" s="4" t="s">
        <v>42</v>
      </c>
      <c r="AQ35" s="4" t="s">
        <v>42</v>
      </c>
      <c r="AR35" s="4" t="s">
        <v>42</v>
      </c>
      <c r="AS35" s="4" t="s">
        <v>42</v>
      </c>
      <c r="AT35" s="4" t="s">
        <v>42</v>
      </c>
      <c r="AU35" s="4" t="s">
        <v>42</v>
      </c>
      <c r="AV35" s="4" t="s">
        <v>42</v>
      </c>
      <c r="AW35" s="4" t="s">
        <v>42</v>
      </c>
      <c r="AX35" s="4" t="s">
        <v>42</v>
      </c>
      <c r="AY35" s="4" t="s">
        <v>42</v>
      </c>
      <c r="AZ35" s="4" t="s">
        <v>42</v>
      </c>
      <c r="BA35" s="4" t="s">
        <v>42</v>
      </c>
      <c r="BB35" s="4" t="s">
        <v>42</v>
      </c>
      <c r="BC35" s="4" t="s">
        <v>42</v>
      </c>
      <c r="BD35" s="4" t="s">
        <v>42</v>
      </c>
      <c r="BE35" s="4" t="s">
        <v>42</v>
      </c>
      <c r="BF35" s="4" t="s">
        <v>42</v>
      </c>
      <c r="BG35" s="4" t="s">
        <v>42</v>
      </c>
      <c r="BH35" s="4" t="s">
        <v>42</v>
      </c>
      <c r="BI35" s="4" t="s">
        <v>42</v>
      </c>
      <c r="BJ35" s="4">
        <v>6.7999999999999972</v>
      </c>
      <c r="BK35" s="4">
        <v>-0.79999999999999716</v>
      </c>
      <c r="BL35" s="4">
        <v>0.70000000000000284</v>
      </c>
      <c r="BM35" s="4">
        <v>0.20000000000000284</v>
      </c>
      <c r="BN35" s="4">
        <v>-9.9999999999994316E-2</v>
      </c>
      <c r="BO35" s="4">
        <v>-0.40000000000000568</v>
      </c>
      <c r="BP35" s="4">
        <v>0.59999999999999432</v>
      </c>
      <c r="BQ35" s="4">
        <v>0.70000000000000284</v>
      </c>
      <c r="BR35" s="4">
        <v>2.4000000000000057</v>
      </c>
      <c r="BS35" s="4">
        <v>0.5</v>
      </c>
      <c r="BT35" s="4">
        <v>-0.40000000000000568</v>
      </c>
      <c r="BU35" s="4">
        <v>1.2000000000000028</v>
      </c>
      <c r="BV35" s="4">
        <v>-0.20000000000000284</v>
      </c>
      <c r="BW35" s="4">
        <v>0.20000000000000284</v>
      </c>
      <c r="BX35" s="4">
        <v>0.79999999999999716</v>
      </c>
      <c r="BY35" s="4">
        <v>0.29999999999999716</v>
      </c>
      <c r="BZ35" s="4">
        <v>0.20000000000000284</v>
      </c>
      <c r="CA35" s="4">
        <v>0</v>
      </c>
      <c r="CB35" s="4">
        <v>0.59999999999999432</v>
      </c>
      <c r="CC35" s="4">
        <v>-0.5</v>
      </c>
      <c r="CD35" s="4">
        <v>-9.9999999999994316E-2</v>
      </c>
      <c r="CE35" s="4">
        <v>1.0999999999999943</v>
      </c>
      <c r="CF35" s="4">
        <v>-0.29999999999999716</v>
      </c>
      <c r="CG35" s="4">
        <v>0.59999999999999432</v>
      </c>
      <c r="CH35" s="4">
        <v>-0.29999999999999716</v>
      </c>
      <c r="CI35" s="4">
        <v>-0.20000000000000284</v>
      </c>
      <c r="CJ35" s="4">
        <v>1.0999999999999943</v>
      </c>
      <c r="CK35" s="4">
        <v>9.9999999999994316E-2</v>
      </c>
      <c r="CL35" s="4">
        <v>0</v>
      </c>
      <c r="CM35" s="4">
        <v>1.2000000000000028</v>
      </c>
      <c r="CN35" s="4">
        <v>0.59999999999999432</v>
      </c>
      <c r="CO35" s="4">
        <v>1.0999999999999943</v>
      </c>
      <c r="CP35" s="4">
        <v>2.4000000000000057</v>
      </c>
      <c r="CQ35" s="4">
        <v>0.40000000000000568</v>
      </c>
      <c r="CR35" s="4">
        <v>0.70000000000000284</v>
      </c>
      <c r="CS35" s="4">
        <v>1.2000000000000028</v>
      </c>
      <c r="CT35" s="4">
        <v>3.7000000000000028</v>
      </c>
      <c r="CU35" s="4">
        <v>1.4000000000000057</v>
      </c>
      <c r="CV35" s="4">
        <v>0.20000000000000284</v>
      </c>
      <c r="CW35" s="4">
        <v>2.2000000000000028</v>
      </c>
      <c r="CX35" s="4">
        <v>4.4000000000000057</v>
      </c>
      <c r="CY35" s="4">
        <v>0.40000000000000568</v>
      </c>
      <c r="CZ35" s="4">
        <v>1.5</v>
      </c>
      <c r="DA35" s="4">
        <v>1.0999999999999943</v>
      </c>
      <c r="DB35" s="4">
        <v>1.2999999999999972</v>
      </c>
      <c r="DC35" s="4">
        <v>0.29999999999999716</v>
      </c>
      <c r="DD35" s="4">
        <v>0.29999999999999716</v>
      </c>
      <c r="DE35" s="4">
        <v>0.79999999999999716</v>
      </c>
      <c r="DF35" s="4">
        <v>1.9000000000000057</v>
      </c>
      <c r="DG35" s="4">
        <v>1</v>
      </c>
      <c r="DH35" s="4">
        <v>1.5999999999999943</v>
      </c>
      <c r="DI35" s="4">
        <v>3.2000000000000028</v>
      </c>
      <c r="DJ35" s="4">
        <v>2.0999999999999943</v>
      </c>
      <c r="DK35" s="4">
        <v>1.5999999999999943</v>
      </c>
      <c r="DL35" s="4">
        <v>1.7999999999999972</v>
      </c>
      <c r="DM35" s="4">
        <v>3.4000000000000057</v>
      </c>
      <c r="DN35" s="4">
        <v>2.4000000000000057</v>
      </c>
      <c r="DO35" s="4">
        <v>0.20000000000000284</v>
      </c>
      <c r="DP35" s="4">
        <v>-9.9999999999994316E-2</v>
      </c>
      <c r="DQ35" s="4">
        <v>2.5</v>
      </c>
      <c r="DR35" s="4">
        <v>2.4000000000000057</v>
      </c>
      <c r="DS35" s="4">
        <v>0.79999999999999716</v>
      </c>
      <c r="DT35" s="4">
        <v>0.59999999999999432</v>
      </c>
      <c r="DU35" s="4">
        <v>0.79999999999999716</v>
      </c>
      <c r="DV35" s="4">
        <v>0.29999999999999716</v>
      </c>
      <c r="DW35" s="4">
        <v>9.9999999999994316E-2</v>
      </c>
      <c r="DX35" s="4">
        <v>0.59999999999999432</v>
      </c>
      <c r="DY35" s="4">
        <v>-0.20000000000000284</v>
      </c>
      <c r="DZ35" s="4">
        <v>0.29999999999999716</v>
      </c>
      <c r="EA35" s="4">
        <v>-0.20000000000000284</v>
      </c>
      <c r="EB35" s="4">
        <v>0.70000000000000284</v>
      </c>
      <c r="EC35" s="4">
        <v>0.79999999999999716</v>
      </c>
      <c r="ED35" s="4">
        <v>0.70000000000000284</v>
      </c>
      <c r="EE35" s="4">
        <v>-0.20000000000000284</v>
      </c>
      <c r="EF35" s="4">
        <v>0.79999999999999716</v>
      </c>
      <c r="EG35" s="4">
        <v>0.29999999999999716</v>
      </c>
      <c r="EH35" s="4">
        <v>1.2999999999999972</v>
      </c>
      <c r="EI35" s="4">
        <v>0.20000000000000284</v>
      </c>
      <c r="EJ35" s="4">
        <v>0.20000000000000284</v>
      </c>
      <c r="EK35" s="4">
        <v>0.5</v>
      </c>
      <c r="EL35" s="4">
        <v>1</v>
      </c>
      <c r="EM35" s="4">
        <v>-0.40000000000000568</v>
      </c>
      <c r="EN35" s="4">
        <v>0.40000000000000568</v>
      </c>
      <c r="EO35" s="4">
        <v>-9.9999999999994316E-2</v>
      </c>
      <c r="EP35" s="4">
        <v>1.2999999999999972</v>
      </c>
      <c r="EQ35" s="4">
        <v>0.20000000000000284</v>
      </c>
      <c r="ER35" s="4">
        <v>1.0999999999999943</v>
      </c>
      <c r="ES35" s="4">
        <v>1</v>
      </c>
      <c r="ET35" s="4">
        <v>0.29999999999999716</v>
      </c>
      <c r="EU35" s="4">
        <v>0.90000000000000568</v>
      </c>
      <c r="EV35" s="4">
        <v>0.59999999999999432</v>
      </c>
      <c r="EW35" s="4">
        <v>0.90000000000000568</v>
      </c>
      <c r="EX35" s="4">
        <v>0.40000000000000568</v>
      </c>
      <c r="EY35" s="4">
        <v>0.8</v>
      </c>
      <c r="EZ35" s="4">
        <v>0.6</v>
      </c>
      <c r="FA35" s="4">
        <v>0.3</v>
      </c>
      <c r="FB35" s="152"/>
    </row>
    <row r="36" spans="1:158" ht="42" customHeight="1" thickBot="1" x14ac:dyDescent="0.35">
      <c r="A36" s="157" t="str">
        <f>IF('0'!A1=1,"Енергія","Energy")</f>
        <v>Енергія</v>
      </c>
      <c r="B36" s="144" t="s">
        <v>42</v>
      </c>
      <c r="C36" s="144" t="s">
        <v>42</v>
      </c>
      <c r="D36" s="144" t="s">
        <v>42</v>
      </c>
      <c r="E36" s="144" t="s">
        <v>42</v>
      </c>
      <c r="F36" s="144" t="s">
        <v>42</v>
      </c>
      <c r="G36" s="144" t="s">
        <v>42</v>
      </c>
      <c r="H36" s="144" t="s">
        <v>42</v>
      </c>
      <c r="I36" s="144" t="s">
        <v>42</v>
      </c>
      <c r="J36" s="144" t="s">
        <v>42</v>
      </c>
      <c r="K36" s="144" t="s">
        <v>42</v>
      </c>
      <c r="L36" s="144" t="s">
        <v>42</v>
      </c>
      <c r="M36" s="144" t="s">
        <v>42</v>
      </c>
      <c r="N36" s="144" t="s">
        <v>42</v>
      </c>
      <c r="O36" s="144" t="s">
        <v>42</v>
      </c>
      <c r="P36" s="144" t="s">
        <v>42</v>
      </c>
      <c r="Q36" s="144" t="s">
        <v>42</v>
      </c>
      <c r="R36" s="144" t="s">
        <v>42</v>
      </c>
      <c r="S36" s="144" t="s">
        <v>42</v>
      </c>
      <c r="T36" s="144" t="s">
        <v>42</v>
      </c>
      <c r="U36" s="144" t="s">
        <v>42</v>
      </c>
      <c r="V36" s="144" t="s">
        <v>42</v>
      </c>
      <c r="W36" s="144" t="s">
        <v>42</v>
      </c>
      <c r="X36" s="144" t="s">
        <v>42</v>
      </c>
      <c r="Y36" s="144" t="s">
        <v>42</v>
      </c>
      <c r="Z36" s="144" t="s">
        <v>42</v>
      </c>
      <c r="AA36" s="144" t="s">
        <v>42</v>
      </c>
      <c r="AB36" s="144" t="s">
        <v>42</v>
      </c>
      <c r="AC36" s="144" t="s">
        <v>42</v>
      </c>
      <c r="AD36" s="144" t="s">
        <v>42</v>
      </c>
      <c r="AE36" s="144" t="s">
        <v>42</v>
      </c>
      <c r="AF36" s="144" t="s">
        <v>42</v>
      </c>
      <c r="AG36" s="144" t="s">
        <v>42</v>
      </c>
      <c r="AH36" s="144" t="s">
        <v>42</v>
      </c>
      <c r="AI36" s="144" t="s">
        <v>42</v>
      </c>
      <c r="AJ36" s="144" t="s">
        <v>42</v>
      </c>
      <c r="AK36" s="144" t="s">
        <v>42</v>
      </c>
      <c r="AL36" s="144" t="s">
        <v>42</v>
      </c>
      <c r="AM36" s="144" t="s">
        <v>42</v>
      </c>
      <c r="AN36" s="144" t="s">
        <v>42</v>
      </c>
      <c r="AO36" s="144" t="s">
        <v>42</v>
      </c>
      <c r="AP36" s="144" t="s">
        <v>42</v>
      </c>
      <c r="AQ36" s="144" t="s">
        <v>42</v>
      </c>
      <c r="AR36" s="144" t="s">
        <v>42</v>
      </c>
      <c r="AS36" s="144" t="s">
        <v>42</v>
      </c>
      <c r="AT36" s="144" t="s">
        <v>42</v>
      </c>
      <c r="AU36" s="144" t="s">
        <v>42</v>
      </c>
      <c r="AV36" s="144" t="s">
        <v>42</v>
      </c>
      <c r="AW36" s="144" t="s">
        <v>42</v>
      </c>
      <c r="AX36" s="144" t="s">
        <v>42</v>
      </c>
      <c r="AY36" s="144" t="s">
        <v>42</v>
      </c>
      <c r="AZ36" s="144" t="s">
        <v>42</v>
      </c>
      <c r="BA36" s="144" t="s">
        <v>42</v>
      </c>
      <c r="BB36" s="144" t="s">
        <v>42</v>
      </c>
      <c r="BC36" s="144" t="s">
        <v>42</v>
      </c>
      <c r="BD36" s="144" t="s">
        <v>42</v>
      </c>
      <c r="BE36" s="144" t="s">
        <v>42</v>
      </c>
      <c r="BF36" s="144" t="s">
        <v>42</v>
      </c>
      <c r="BG36" s="144" t="s">
        <v>42</v>
      </c>
      <c r="BH36" s="144" t="s">
        <v>42</v>
      </c>
      <c r="BI36" s="144" t="s">
        <v>42</v>
      </c>
      <c r="BJ36" s="144">
        <v>10.200000000000003</v>
      </c>
      <c r="BK36" s="144">
        <v>-0.29999999999999716</v>
      </c>
      <c r="BL36" s="144">
        <v>1.5</v>
      </c>
      <c r="BM36" s="144">
        <v>-0.40000000000000568</v>
      </c>
      <c r="BN36" s="144">
        <v>3.2999999999999972</v>
      </c>
      <c r="BO36" s="144">
        <v>2.5</v>
      </c>
      <c r="BP36" s="144">
        <v>3.7000000000000028</v>
      </c>
      <c r="BQ36" s="144">
        <v>2</v>
      </c>
      <c r="BR36" s="144">
        <v>0.40000000000000568</v>
      </c>
      <c r="BS36" s="144">
        <v>-1.5</v>
      </c>
      <c r="BT36" s="144">
        <v>4.0999999999999943</v>
      </c>
      <c r="BU36" s="144">
        <v>-1.2000000000000028</v>
      </c>
      <c r="BV36" s="144">
        <v>3.7999999999999972</v>
      </c>
      <c r="BW36" s="144">
        <v>3.2999999999999972</v>
      </c>
      <c r="BX36" s="144">
        <v>-3.5999999999999943</v>
      </c>
      <c r="BY36" s="144">
        <v>-4.2000000000000028</v>
      </c>
      <c r="BZ36" s="144">
        <v>3.5</v>
      </c>
      <c r="CA36" s="144">
        <v>-6.5999999999999943</v>
      </c>
      <c r="CB36" s="144">
        <v>9.2999999999999972</v>
      </c>
      <c r="CC36" s="144">
        <v>-1.7999999999999972</v>
      </c>
      <c r="CD36" s="144">
        <v>-0.29999999999999716</v>
      </c>
      <c r="CE36" s="144">
        <v>-9.9999999999994316E-2</v>
      </c>
      <c r="CF36" s="144">
        <v>-5.2000000000000028</v>
      </c>
      <c r="CG36" s="144">
        <v>-7.4000000000000057</v>
      </c>
      <c r="CH36" s="144">
        <v>7.2000000000000028</v>
      </c>
      <c r="CI36" s="144">
        <v>-2.7000000000000028</v>
      </c>
      <c r="CJ36" s="144">
        <v>2.7999999999999972</v>
      </c>
      <c r="CK36" s="144">
        <v>-3.5999999999999943</v>
      </c>
      <c r="CL36" s="144">
        <v>0.40000000000000568</v>
      </c>
      <c r="CM36" s="144">
        <v>-6.2000000000000028</v>
      </c>
      <c r="CN36" s="144">
        <v>-1.2999999999999972</v>
      </c>
      <c r="CO36" s="144">
        <v>2.5999999999999943</v>
      </c>
      <c r="CP36" s="144">
        <v>0.70000000000000284</v>
      </c>
      <c r="CQ36" s="144">
        <v>5.2000000000000028</v>
      </c>
      <c r="CR36" s="144">
        <v>2.5999999999999943</v>
      </c>
      <c r="CS36" s="144">
        <v>0.40000000000000568</v>
      </c>
      <c r="CT36" s="144">
        <v>6.5999999999999943</v>
      </c>
      <c r="CU36" s="144">
        <v>9.7000000000000028</v>
      </c>
      <c r="CV36" s="144">
        <v>-2.9000000000000057</v>
      </c>
      <c r="CW36" s="144">
        <v>-1.9000000000000057</v>
      </c>
      <c r="CX36" s="144">
        <v>3.7000000000000028</v>
      </c>
      <c r="CY36" s="144">
        <v>1</v>
      </c>
      <c r="CZ36" s="144">
        <v>3.2000000000000028</v>
      </c>
      <c r="DA36" s="144">
        <v>19.299999999999997</v>
      </c>
      <c r="DB36" s="144">
        <v>8.7999999999999972</v>
      </c>
      <c r="DC36" s="144">
        <v>42.800000000000011</v>
      </c>
      <c r="DD36" s="144">
        <v>10.200000000000003</v>
      </c>
      <c r="DE36" s="144">
        <v>8.7000000000000028</v>
      </c>
      <c r="DF36" s="144">
        <v>18</v>
      </c>
      <c r="DG36" s="144">
        <v>-8.2000000000000028</v>
      </c>
      <c r="DH36" s="144">
        <v>-4.5</v>
      </c>
      <c r="DI36" s="144">
        <v>-7.5999999999999943</v>
      </c>
      <c r="DJ36" s="144">
        <v>-2.0999999999999943</v>
      </c>
      <c r="DK36" s="144">
        <v>9.4000000000000057</v>
      </c>
      <c r="DL36" s="144">
        <v>3.4000000000000057</v>
      </c>
      <c r="DM36" s="144">
        <v>10.200000000000003</v>
      </c>
      <c r="DN36" s="144">
        <v>8.7000000000000028</v>
      </c>
      <c r="DO36" s="144">
        <v>10.900000000000006</v>
      </c>
      <c r="DP36" s="144">
        <v>4.0999999999999943</v>
      </c>
      <c r="DQ36" s="144">
        <v>5</v>
      </c>
      <c r="DR36" s="144">
        <v>2.5</v>
      </c>
      <c r="DS36" s="144">
        <v>-0.90000000000000568</v>
      </c>
      <c r="DT36" s="144">
        <v>-5.0999999999999943</v>
      </c>
      <c r="DU36" s="144">
        <v>-4.2999999999999972</v>
      </c>
      <c r="DV36" s="144">
        <v>-4.0999999999999943</v>
      </c>
      <c r="DW36" s="144">
        <v>5.5</v>
      </c>
      <c r="DX36" s="144">
        <v>6.0999999999999943</v>
      </c>
      <c r="DY36" s="144">
        <v>6.0999999999999943</v>
      </c>
      <c r="DZ36" s="144">
        <v>10.099999999999994</v>
      </c>
      <c r="EA36" s="144">
        <v>5.5999999999999943</v>
      </c>
      <c r="EB36" s="144">
        <v>3.5999999999999943</v>
      </c>
      <c r="EC36" s="144">
        <v>-3.5999999999999943</v>
      </c>
      <c r="ED36" s="144">
        <v>-6.5</v>
      </c>
      <c r="EE36" s="144">
        <v>-4.7000000000000028</v>
      </c>
      <c r="EF36" s="144">
        <v>-16.299999999999997</v>
      </c>
      <c r="EG36" s="144">
        <v>5.4000000000000057</v>
      </c>
      <c r="EH36" s="144">
        <v>11.700000000000003</v>
      </c>
      <c r="EI36" s="144">
        <v>23.5</v>
      </c>
      <c r="EJ36" s="144">
        <v>14.400000000000006</v>
      </c>
      <c r="EK36" s="144">
        <v>3.2000000000000028</v>
      </c>
      <c r="EL36" s="144">
        <v>3.2000000000000028</v>
      </c>
      <c r="EM36" s="144">
        <v>0.29999999999999716</v>
      </c>
      <c r="EN36" s="144">
        <v>0.90000000000000568</v>
      </c>
      <c r="EO36" s="144">
        <v>1.5999999999999943</v>
      </c>
      <c r="EP36" s="144">
        <v>-0.20000000000000284</v>
      </c>
      <c r="EQ36" s="144">
        <v>1.5999999999999943</v>
      </c>
      <c r="ER36" s="144">
        <v>0.5</v>
      </c>
      <c r="ES36" s="144">
        <v>-8.0999999999999943</v>
      </c>
      <c r="ET36" s="144">
        <v>-4.9000000000000057</v>
      </c>
      <c r="EU36" s="144">
        <v>-0.29999999999999716</v>
      </c>
      <c r="EV36" s="144">
        <v>0.79999999999999716</v>
      </c>
      <c r="EW36" s="144">
        <v>8.2000000000000028</v>
      </c>
      <c r="EX36" s="144">
        <v>-7.5999999999999943</v>
      </c>
      <c r="EY36" s="144">
        <v>8.9</v>
      </c>
      <c r="EZ36" s="144">
        <v>10.199999999999999</v>
      </c>
      <c r="FA36" s="144">
        <v>-0.7</v>
      </c>
      <c r="FB36" s="152"/>
    </row>
    <row r="37" spans="1:158" ht="16.2" thickTop="1" x14ac:dyDescent="0.3">
      <c r="A37" s="3"/>
    </row>
    <row r="38" spans="1:158" ht="90" customHeight="1" x14ac:dyDescent="0.3">
      <c r="A38" s="160" t="str">
        <f>IF('0'!A1=1,"*Дані наведено до  Класифікації видів економічної діяльності (ДК 009:2010)."&amp;"
 Починаючи з 2014 року дані наведено без урахування тимчасово окупованої території АР Крим, м. Севастополя та частини тимчасово окупованих територій у Донецькій та Луганській областях.","*Data are presented  according to the Classification of Economic Activities (SK 009:2010) "&amp;". Since 2014 data are presented excluding the temporarily occupied territories, the AR Crimea and the city of Sevastopol and a part of temporarily occupied territories in the Donetsk and Luhansk regions.")</f>
        <v>*Дані наведено до  Класифікації видів економічної діяльності (ДК 009:2010).
 Починаючи з 2014 року дані наведено без урахування тимчасово окупованої території АР Крим, м. Севастополя та частини тимчасово окупованих територій у Донецькій та Луганській областях.</v>
      </c>
    </row>
    <row r="39" spans="1:158" x14ac:dyDescent="0.3">
      <c r="A39" s="10"/>
      <c r="B39" s="4"/>
    </row>
    <row r="41" spans="1:158" x14ac:dyDescent="0.3">
      <c r="A41" s="154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4"/>
    </row>
    <row r="42" spans="1:158" x14ac:dyDescent="0.3">
      <c r="A42" s="154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4"/>
    </row>
    <row r="43" spans="1:158" x14ac:dyDescent="0.3">
      <c r="A43" s="154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4"/>
    </row>
    <row r="44" spans="1:158" x14ac:dyDescent="0.3">
      <c r="A44" s="154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4"/>
    </row>
    <row r="45" spans="1:158" x14ac:dyDescent="0.3">
      <c r="A45" s="154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4"/>
    </row>
    <row r="46" spans="1:158" x14ac:dyDescent="0.3">
      <c r="A46" s="154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4"/>
    </row>
    <row r="47" spans="1:158" x14ac:dyDescent="0.3">
      <c r="A47" s="154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4"/>
    </row>
    <row r="48" spans="1:158" x14ac:dyDescent="0.3">
      <c r="A48" s="154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</row>
    <row r="49" spans="1:54" x14ac:dyDescent="0.3">
      <c r="A49" s="154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3"/>
      <c r="BB49" s="154"/>
    </row>
    <row r="50" spans="1:54" x14ac:dyDescent="0.3">
      <c r="A50" s="154"/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  <c r="AC50" s="153"/>
      <c r="AD50" s="153"/>
      <c r="AE50" s="153"/>
      <c r="AF50" s="153"/>
      <c r="AG50" s="153"/>
      <c r="AH50" s="153"/>
      <c r="AI50" s="153"/>
      <c r="AJ50" s="153"/>
      <c r="AK50" s="153"/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153"/>
      <c r="BB50" s="154"/>
    </row>
    <row r="51" spans="1:54" x14ac:dyDescent="0.3">
      <c r="A51" s="154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  <c r="AC51" s="153"/>
      <c r="AD51" s="153"/>
      <c r="AE51" s="153"/>
      <c r="AF51" s="153"/>
      <c r="AG51" s="153"/>
      <c r="AH51" s="153"/>
      <c r="AI51" s="153"/>
      <c r="AJ51" s="153"/>
      <c r="AK51" s="153"/>
      <c r="AL51" s="153"/>
      <c r="AM51" s="153"/>
      <c r="AN51" s="153"/>
      <c r="AO51" s="153"/>
      <c r="AP51" s="153"/>
      <c r="AQ51" s="153"/>
      <c r="AR51" s="153"/>
      <c r="AS51" s="153"/>
      <c r="AT51" s="153"/>
      <c r="AU51" s="153"/>
      <c r="AV51" s="153"/>
      <c r="AW51" s="153"/>
      <c r="AX51" s="153"/>
      <c r="AY51" s="153"/>
      <c r="AZ51" s="153"/>
      <c r="BA51" s="153"/>
      <c r="BB51" s="154"/>
    </row>
    <row r="52" spans="1:54" x14ac:dyDescent="0.3">
      <c r="A52" s="154"/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3"/>
      <c r="AI52" s="153"/>
      <c r="AJ52" s="153"/>
      <c r="AK52" s="153"/>
      <c r="AL52" s="153"/>
      <c r="AM52" s="153"/>
      <c r="AN52" s="153"/>
      <c r="AO52" s="153"/>
      <c r="AP52" s="153"/>
      <c r="AQ52" s="153"/>
      <c r="AR52" s="153"/>
      <c r="AS52" s="153"/>
      <c r="AT52" s="153"/>
      <c r="AU52" s="153"/>
      <c r="AV52" s="153"/>
      <c r="AW52" s="153"/>
      <c r="AX52" s="153"/>
      <c r="AY52" s="153"/>
      <c r="AZ52" s="153"/>
      <c r="BA52" s="153"/>
      <c r="BB52" s="154"/>
    </row>
    <row r="53" spans="1:54" x14ac:dyDescent="0.3">
      <c r="A53" s="154"/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  <c r="AA53" s="154"/>
      <c r="AB53" s="154"/>
      <c r="AC53" s="154"/>
      <c r="AD53" s="154"/>
      <c r="AE53" s="154"/>
      <c r="AF53" s="154"/>
      <c r="AG53" s="154"/>
      <c r="AH53" s="154"/>
      <c r="AI53" s="154"/>
      <c r="AJ53" s="154"/>
      <c r="AK53" s="154"/>
      <c r="AL53" s="154"/>
      <c r="AM53" s="154"/>
      <c r="AN53" s="154"/>
      <c r="AO53" s="154"/>
      <c r="AP53" s="154"/>
      <c r="AQ53" s="154"/>
      <c r="AR53" s="154"/>
      <c r="AS53" s="154"/>
      <c r="AT53" s="154"/>
      <c r="AU53" s="154"/>
      <c r="AV53" s="154"/>
      <c r="AW53" s="154"/>
      <c r="AX53" s="154"/>
      <c r="AY53" s="154"/>
      <c r="AZ53" s="154"/>
      <c r="BA53" s="154"/>
      <c r="BB53" s="154"/>
    </row>
  </sheetData>
  <sheetProtection algorithmName="SHA-512" hashValue="tBVQAIkGAyNZCjZ+bbEmAFdji2B/kyzi+ZxNFvwxp/AEBiCou3DEjoJ2Yr92XF+w8MY4m5X7rqZlJD3xvOwWnw==" saltValue="bxm2EIH53EBVEncRw55Vng==" spinCount="100000" sheet="1" objects="1" scenarios="1"/>
  <hyperlinks>
    <hyperlink ref="A1" location="'0'!A1" display="'0'!A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7">
    <tabColor theme="9" tint="0.79998168889431442"/>
  </sheetPr>
  <dimension ref="A1:FB56"/>
  <sheetViews>
    <sheetView showGridLines="0" showRowColHeaders="0" zoomScale="80" zoomScaleNormal="80" workbookViewId="0">
      <pane xSplit="1" ySplit="2" topLeftCell="EK3" activePane="bottomRight" state="frozen"/>
      <selection pane="topRight" activeCell="B1" sqref="B1"/>
      <selection pane="bottomLeft" activeCell="A3" sqref="A3"/>
      <selection pane="bottomRight" activeCell="FA2" sqref="FA2"/>
    </sheetView>
  </sheetViews>
  <sheetFormatPr defaultRowHeight="14.4" x14ac:dyDescent="0.3"/>
  <cols>
    <col min="1" max="1" width="45.77734375" customWidth="1"/>
    <col min="2" max="157" width="10.77734375" customWidth="1"/>
  </cols>
  <sheetData>
    <row r="1" spans="1:158" ht="15" customHeight="1" x14ac:dyDescent="0.3">
      <c r="A1" s="136" t="str">
        <f>IF('0'!A1=1,"до змісту","to title")</f>
        <v>до змісту</v>
      </c>
    </row>
    <row r="2" spans="1:158" ht="51" customHeight="1" x14ac:dyDescent="0.3">
      <c r="A2" s="145" t="str">
        <f>IF('0'!A1=1,"Індекси цін виробників промислової продукції за 2013-2025 роки (до грудня попереднього року, %)*","Industrial Producer Price Indices 2013-2025                            (to December of the previous year, %)*")</f>
        <v>Індекси цін виробників промислової продукції за 2013-2025 роки (до грудня попереднього року, %)*</v>
      </c>
      <c r="B2" s="8">
        <v>41275</v>
      </c>
      <c r="C2" s="8">
        <v>41306</v>
      </c>
      <c r="D2" s="8">
        <v>41334</v>
      </c>
      <c r="E2" s="8">
        <v>41365</v>
      </c>
      <c r="F2" s="8">
        <v>41395</v>
      </c>
      <c r="G2" s="8">
        <v>41426</v>
      </c>
      <c r="H2" s="8">
        <v>41456</v>
      </c>
      <c r="I2" s="8">
        <v>41487</v>
      </c>
      <c r="J2" s="8">
        <v>41518</v>
      </c>
      <c r="K2" s="8">
        <v>41548</v>
      </c>
      <c r="L2" s="8">
        <v>41579</v>
      </c>
      <c r="M2" s="8">
        <v>41609</v>
      </c>
      <c r="N2" s="8">
        <v>41640</v>
      </c>
      <c r="O2" s="8">
        <v>41671</v>
      </c>
      <c r="P2" s="8">
        <v>41699</v>
      </c>
      <c r="Q2" s="8">
        <v>41730</v>
      </c>
      <c r="R2" s="8">
        <v>41760</v>
      </c>
      <c r="S2" s="8">
        <v>41791</v>
      </c>
      <c r="T2" s="8">
        <v>41821</v>
      </c>
      <c r="U2" s="8">
        <v>41852</v>
      </c>
      <c r="V2" s="8">
        <v>41883</v>
      </c>
      <c r="W2" s="8">
        <v>41913</v>
      </c>
      <c r="X2" s="8">
        <v>41944</v>
      </c>
      <c r="Y2" s="8">
        <v>41974</v>
      </c>
      <c r="Z2" s="8">
        <v>42005</v>
      </c>
      <c r="AA2" s="8">
        <v>42036</v>
      </c>
      <c r="AB2" s="8">
        <v>42064</v>
      </c>
      <c r="AC2" s="8">
        <v>42095</v>
      </c>
      <c r="AD2" s="8">
        <v>42125</v>
      </c>
      <c r="AE2" s="8">
        <v>42156</v>
      </c>
      <c r="AF2" s="8">
        <v>42186</v>
      </c>
      <c r="AG2" s="8">
        <v>42217</v>
      </c>
      <c r="AH2" s="8">
        <v>42248</v>
      </c>
      <c r="AI2" s="8">
        <v>42278</v>
      </c>
      <c r="AJ2" s="8">
        <v>42309</v>
      </c>
      <c r="AK2" s="8">
        <v>42339</v>
      </c>
      <c r="AL2" s="8">
        <v>42370</v>
      </c>
      <c r="AM2" s="8">
        <v>42401</v>
      </c>
      <c r="AN2" s="8">
        <v>42430</v>
      </c>
      <c r="AO2" s="8">
        <v>42461</v>
      </c>
      <c r="AP2" s="8">
        <v>42491</v>
      </c>
      <c r="AQ2" s="8">
        <v>42522</v>
      </c>
      <c r="AR2" s="8">
        <v>42552</v>
      </c>
      <c r="AS2" s="8">
        <v>42583</v>
      </c>
      <c r="AT2" s="8">
        <v>42614</v>
      </c>
      <c r="AU2" s="8">
        <v>42644</v>
      </c>
      <c r="AV2" s="8">
        <v>42675</v>
      </c>
      <c r="AW2" s="8">
        <v>42705</v>
      </c>
      <c r="AX2" s="8">
        <v>42736</v>
      </c>
      <c r="AY2" s="8">
        <v>42767</v>
      </c>
      <c r="AZ2" s="8">
        <v>42795</v>
      </c>
      <c r="BA2" s="8">
        <v>42826</v>
      </c>
      <c r="BB2" s="8">
        <v>42856</v>
      </c>
      <c r="BC2" s="8">
        <v>42887</v>
      </c>
      <c r="BD2" s="8">
        <v>42917</v>
      </c>
      <c r="BE2" s="8">
        <v>42948</v>
      </c>
      <c r="BF2" s="8">
        <v>42979</v>
      </c>
      <c r="BG2" s="8">
        <v>43009</v>
      </c>
      <c r="BH2" s="8">
        <v>43040</v>
      </c>
      <c r="BI2" s="8">
        <v>43070</v>
      </c>
      <c r="BJ2" s="8">
        <v>43101</v>
      </c>
      <c r="BK2" s="8">
        <v>43132</v>
      </c>
      <c r="BL2" s="8">
        <v>43160</v>
      </c>
      <c r="BM2" s="8">
        <v>43191</v>
      </c>
      <c r="BN2" s="8">
        <v>43221</v>
      </c>
      <c r="BO2" s="8">
        <v>43252</v>
      </c>
      <c r="BP2" s="8">
        <v>43282</v>
      </c>
      <c r="BQ2" s="8">
        <v>43313</v>
      </c>
      <c r="BR2" s="8">
        <v>43344</v>
      </c>
      <c r="BS2" s="8">
        <v>43374</v>
      </c>
      <c r="BT2" s="8">
        <v>43405</v>
      </c>
      <c r="BU2" s="8">
        <v>43435</v>
      </c>
      <c r="BV2" s="8">
        <v>43466</v>
      </c>
      <c r="BW2" s="8">
        <v>43497</v>
      </c>
      <c r="BX2" s="8">
        <v>43525</v>
      </c>
      <c r="BY2" s="8">
        <v>43556</v>
      </c>
      <c r="BZ2" s="8">
        <v>43586</v>
      </c>
      <c r="CA2" s="8">
        <v>43617</v>
      </c>
      <c r="CB2" s="8">
        <v>43647</v>
      </c>
      <c r="CC2" s="8">
        <v>43678</v>
      </c>
      <c r="CD2" s="8">
        <v>43709</v>
      </c>
      <c r="CE2" s="8">
        <v>43739</v>
      </c>
      <c r="CF2" s="8">
        <v>43770</v>
      </c>
      <c r="CG2" s="8">
        <v>43800</v>
      </c>
      <c r="CH2" s="8">
        <v>43831</v>
      </c>
      <c r="CI2" s="8">
        <v>43862</v>
      </c>
      <c r="CJ2" s="8">
        <v>43891</v>
      </c>
      <c r="CK2" s="8">
        <v>43922</v>
      </c>
      <c r="CL2" s="8">
        <v>43952</v>
      </c>
      <c r="CM2" s="8">
        <v>43983</v>
      </c>
      <c r="CN2" s="8">
        <v>44013</v>
      </c>
      <c r="CO2" s="8">
        <v>44044</v>
      </c>
      <c r="CP2" s="8">
        <v>44075</v>
      </c>
      <c r="CQ2" s="8">
        <v>44105</v>
      </c>
      <c r="CR2" s="8">
        <v>44136</v>
      </c>
      <c r="CS2" s="8">
        <v>44166</v>
      </c>
      <c r="CT2" s="8">
        <v>44197</v>
      </c>
      <c r="CU2" s="8">
        <v>44228</v>
      </c>
      <c r="CV2" s="8">
        <v>44256</v>
      </c>
      <c r="CW2" s="8">
        <v>44287</v>
      </c>
      <c r="CX2" s="8">
        <v>44317</v>
      </c>
      <c r="CY2" s="8">
        <v>44348</v>
      </c>
      <c r="CZ2" s="8">
        <v>44378</v>
      </c>
      <c r="DA2" s="8">
        <v>44409</v>
      </c>
      <c r="DB2" s="8">
        <v>44440</v>
      </c>
      <c r="DC2" s="8">
        <v>44470</v>
      </c>
      <c r="DD2" s="8">
        <v>44501</v>
      </c>
      <c r="DE2" s="8">
        <v>44531</v>
      </c>
      <c r="DF2" s="8">
        <v>44562</v>
      </c>
      <c r="DG2" s="8">
        <v>44593</v>
      </c>
      <c r="DH2" s="8">
        <v>44621</v>
      </c>
      <c r="DI2" s="8">
        <v>44652</v>
      </c>
      <c r="DJ2" s="8">
        <v>44682</v>
      </c>
      <c r="DK2" s="8">
        <v>44713</v>
      </c>
      <c r="DL2" s="8">
        <v>44743</v>
      </c>
      <c r="DM2" s="8">
        <v>44774</v>
      </c>
      <c r="DN2" s="8">
        <v>44805</v>
      </c>
      <c r="DO2" s="8">
        <v>44835</v>
      </c>
      <c r="DP2" s="8">
        <v>44866</v>
      </c>
      <c r="DQ2" s="8">
        <v>44896</v>
      </c>
      <c r="DR2" s="8">
        <v>44927</v>
      </c>
      <c r="DS2" s="8">
        <v>44958</v>
      </c>
      <c r="DT2" s="8">
        <v>44986</v>
      </c>
      <c r="DU2" s="8">
        <v>45017</v>
      </c>
      <c r="DV2" s="8">
        <v>45047</v>
      </c>
      <c r="DW2" s="8">
        <v>45078</v>
      </c>
      <c r="DX2" s="8">
        <v>45108</v>
      </c>
      <c r="DY2" s="8">
        <v>45139</v>
      </c>
      <c r="DZ2" s="8">
        <v>45170</v>
      </c>
      <c r="EA2" s="8">
        <v>45200</v>
      </c>
      <c r="EB2" s="8">
        <v>45231</v>
      </c>
      <c r="EC2" s="8">
        <v>45261</v>
      </c>
      <c r="ED2" s="8">
        <v>45292</v>
      </c>
      <c r="EE2" s="8">
        <v>45323</v>
      </c>
      <c r="EF2" s="8">
        <v>45352</v>
      </c>
      <c r="EG2" s="8">
        <v>45383</v>
      </c>
      <c r="EH2" s="8">
        <v>45413</v>
      </c>
      <c r="EI2" s="8">
        <v>45444</v>
      </c>
      <c r="EJ2" s="8">
        <v>45474</v>
      </c>
      <c r="EK2" s="8">
        <v>45505</v>
      </c>
      <c r="EL2" s="8">
        <v>45536</v>
      </c>
      <c r="EM2" s="8">
        <v>45566</v>
      </c>
      <c r="EN2" s="8">
        <v>45597</v>
      </c>
      <c r="EO2" s="8">
        <v>45627</v>
      </c>
      <c r="EP2" s="8">
        <v>45658</v>
      </c>
      <c r="EQ2" s="8">
        <v>45689</v>
      </c>
      <c r="ER2" s="8">
        <v>45717</v>
      </c>
      <c r="ES2" s="8">
        <v>45748</v>
      </c>
      <c r="ET2" s="8">
        <v>45778</v>
      </c>
      <c r="EU2" s="8">
        <v>45809</v>
      </c>
      <c r="EV2" s="8">
        <v>45839</v>
      </c>
      <c r="EW2" s="8">
        <v>45870</v>
      </c>
      <c r="EX2" s="8">
        <v>45901</v>
      </c>
      <c r="EY2" s="8">
        <v>45931</v>
      </c>
      <c r="EZ2" s="8">
        <v>45962</v>
      </c>
      <c r="FA2" s="8">
        <v>45992</v>
      </c>
    </row>
    <row r="3" spans="1:158" ht="45" customHeight="1" x14ac:dyDescent="0.3">
      <c r="A3" s="138" t="str">
        <f>IF('0'!A1=1,"Промисловість","Industry")</f>
        <v>Промисловість</v>
      </c>
      <c r="B3" s="142">
        <v>0.29999999999999716</v>
      </c>
      <c r="C3" s="142">
        <v>-1.2999999999999972</v>
      </c>
      <c r="D3" s="142">
        <v>0.90000000000000568</v>
      </c>
      <c r="E3" s="142">
        <v>3.4000000000000057</v>
      </c>
      <c r="F3" s="142">
        <v>6.5999999999999943</v>
      </c>
      <c r="G3" s="142">
        <v>3.7000000000000028</v>
      </c>
      <c r="H3" s="142">
        <v>0.70000000000000284</v>
      </c>
      <c r="I3" s="142">
        <v>1.9000000000000057</v>
      </c>
      <c r="J3" s="142">
        <v>2.0999999999999943</v>
      </c>
      <c r="K3" s="142">
        <v>2.2999999999999972</v>
      </c>
      <c r="L3" s="142">
        <v>1</v>
      </c>
      <c r="M3" s="142">
        <v>1.7000000000000028</v>
      </c>
      <c r="N3" s="142">
        <v>0.5</v>
      </c>
      <c r="O3" s="142">
        <v>0.20000000000000284</v>
      </c>
      <c r="P3" s="142">
        <v>2.9000000000000057</v>
      </c>
      <c r="Q3" s="142">
        <v>9.2000000000000028</v>
      </c>
      <c r="R3" s="142">
        <v>13.900000000000006</v>
      </c>
      <c r="S3" s="142">
        <v>18</v>
      </c>
      <c r="T3" s="142">
        <v>21.200000000000003</v>
      </c>
      <c r="U3" s="142">
        <v>24.400000000000006</v>
      </c>
      <c r="V3" s="142">
        <v>27.400000000000006</v>
      </c>
      <c r="W3" s="142">
        <v>26.5</v>
      </c>
      <c r="X3" s="142">
        <v>31.800000000000011</v>
      </c>
      <c r="Y3" s="142">
        <v>31.800000000000011</v>
      </c>
      <c r="Z3" s="142">
        <v>2.2999999999999972</v>
      </c>
      <c r="AA3" s="142">
        <v>7.2000000000000028</v>
      </c>
      <c r="AB3" s="142">
        <v>18.5</v>
      </c>
      <c r="AC3" s="142">
        <v>23.200000000000003</v>
      </c>
      <c r="AD3" s="142">
        <v>22.700000000000003</v>
      </c>
      <c r="AE3" s="142">
        <v>23.400000000000006</v>
      </c>
      <c r="AF3" s="142">
        <v>25.900000000000006</v>
      </c>
      <c r="AG3" s="142">
        <v>25.5</v>
      </c>
      <c r="AH3" s="142">
        <v>28</v>
      </c>
      <c r="AI3" s="142">
        <v>24.900000000000006</v>
      </c>
      <c r="AJ3" s="142">
        <v>25</v>
      </c>
      <c r="AK3" s="142">
        <v>25.400000000000006</v>
      </c>
      <c r="AL3" s="142">
        <v>-1.0999999999999943</v>
      </c>
      <c r="AM3" s="142">
        <v>0.4</v>
      </c>
      <c r="AN3" s="142">
        <v>4.4000000000000004</v>
      </c>
      <c r="AO3" s="142">
        <v>8.1999999999999993</v>
      </c>
      <c r="AP3" s="142">
        <v>13.9</v>
      </c>
      <c r="AQ3" s="142">
        <v>13.9</v>
      </c>
      <c r="AR3" s="142">
        <v>18.8</v>
      </c>
      <c r="AS3" s="142">
        <v>19</v>
      </c>
      <c r="AT3" s="142">
        <v>22.1</v>
      </c>
      <c r="AU3" s="142">
        <v>28.7</v>
      </c>
      <c r="AV3" s="142">
        <v>31.5</v>
      </c>
      <c r="AW3" s="142">
        <v>35.700000000000003</v>
      </c>
      <c r="AX3" s="150">
        <v>-0.3</v>
      </c>
      <c r="AY3" s="150">
        <v>2.7999999999999972</v>
      </c>
      <c r="AZ3" s="150">
        <v>6.4</v>
      </c>
      <c r="BA3" s="150">
        <v>8.1</v>
      </c>
      <c r="BB3" s="150">
        <v>6.7</v>
      </c>
      <c r="BC3" s="150">
        <v>6.0999999999999943</v>
      </c>
      <c r="BD3" s="150">
        <v>8</v>
      </c>
      <c r="BE3" s="150">
        <v>8.4</v>
      </c>
      <c r="BF3" s="150">
        <v>10.1</v>
      </c>
      <c r="BG3" s="150">
        <v>12.6</v>
      </c>
      <c r="BH3" s="150">
        <v>14.6</v>
      </c>
      <c r="BI3" s="150">
        <v>16.5</v>
      </c>
      <c r="BJ3" s="150">
        <v>4.4000000000000057</v>
      </c>
      <c r="BK3" s="150">
        <v>5.5999999999999943</v>
      </c>
      <c r="BL3" s="150">
        <v>5.9000000000000057</v>
      </c>
      <c r="BM3" s="150">
        <v>5.9000000000000057</v>
      </c>
      <c r="BN3" s="150">
        <v>6.8</v>
      </c>
      <c r="BO3" s="150">
        <v>7.9000000000000057</v>
      </c>
      <c r="BP3" s="150">
        <v>9.5999999999999943</v>
      </c>
      <c r="BQ3" s="150">
        <v>11.099999999999994</v>
      </c>
      <c r="BR3" s="150">
        <v>12.400000000000006</v>
      </c>
      <c r="BS3" s="150">
        <v>12.700000000000003</v>
      </c>
      <c r="BT3" s="150">
        <v>14.599999999999994</v>
      </c>
      <c r="BU3" s="150">
        <v>14.200000000000003</v>
      </c>
      <c r="BV3" s="150">
        <v>1</v>
      </c>
      <c r="BW3" s="150">
        <v>2</v>
      </c>
      <c r="BX3" s="150">
        <v>1</v>
      </c>
      <c r="BY3" s="150">
        <v>-0.5</v>
      </c>
      <c r="BZ3" s="150">
        <v>1.5</v>
      </c>
      <c r="CA3" s="150">
        <v>-1.2000000000000028</v>
      </c>
      <c r="CB3" s="150">
        <v>2.4000000000000057</v>
      </c>
      <c r="CC3" s="150">
        <v>1.7000000000000028</v>
      </c>
      <c r="CD3" s="150">
        <v>0.20000000000000284</v>
      </c>
      <c r="CE3" s="150">
        <v>-1.0999999999999943</v>
      </c>
      <c r="CF3" s="150">
        <v>-4</v>
      </c>
      <c r="CG3" s="150">
        <v>-7.4000000000000057</v>
      </c>
      <c r="CH3" s="150">
        <v>2.5</v>
      </c>
      <c r="CI3" s="150">
        <v>2.5999999999999943</v>
      </c>
      <c r="CJ3" s="150">
        <v>4.4000000000000057</v>
      </c>
      <c r="CK3" s="150">
        <v>4.5</v>
      </c>
      <c r="CL3" s="150">
        <v>3.9000000000000057</v>
      </c>
      <c r="CM3" s="150">
        <v>1.7999999999999972</v>
      </c>
      <c r="CN3" s="150">
        <v>2.2000000000000028</v>
      </c>
      <c r="CO3" s="150">
        <v>4.5999999999999943</v>
      </c>
      <c r="CP3" s="150">
        <v>6.2999999999999972</v>
      </c>
      <c r="CQ3" s="150">
        <v>10.299999999999997</v>
      </c>
      <c r="CR3" s="150">
        <v>12.5</v>
      </c>
      <c r="CS3" s="150">
        <v>14.5</v>
      </c>
      <c r="CT3" s="150">
        <v>5.2000000000000028</v>
      </c>
      <c r="CU3" s="150">
        <v>13.5</v>
      </c>
      <c r="CV3" s="150">
        <v>15.299999999999997</v>
      </c>
      <c r="CW3" s="150">
        <v>16.700000000000003</v>
      </c>
      <c r="CX3" s="150">
        <v>20.900000000000006</v>
      </c>
      <c r="CY3" s="150">
        <v>23.700000000000003</v>
      </c>
      <c r="CZ3" s="150">
        <v>26.900000000000006</v>
      </c>
      <c r="DA3" s="150">
        <v>33.699999999999989</v>
      </c>
      <c r="DB3" s="150">
        <v>34.700000000000003</v>
      </c>
      <c r="DC3" s="150">
        <v>51.400000000000006</v>
      </c>
      <c r="DD3" s="150">
        <v>57.900000000000006</v>
      </c>
      <c r="DE3" s="150">
        <v>62.199999999999989</v>
      </c>
      <c r="DF3" s="150">
        <v>9.5999999999999943</v>
      </c>
      <c r="DG3" s="150">
        <v>7.2999999999999972</v>
      </c>
      <c r="DH3" s="150">
        <v>7.5</v>
      </c>
      <c r="DI3" s="150">
        <v>6.5</v>
      </c>
      <c r="DJ3" s="150">
        <v>7.5999999999999943</v>
      </c>
      <c r="DK3" s="150">
        <v>12.5</v>
      </c>
      <c r="DL3" s="150">
        <v>14.400000000000006</v>
      </c>
      <c r="DM3" s="150">
        <v>20.799999999999997</v>
      </c>
      <c r="DN3" s="150">
        <v>25.799999999999997</v>
      </c>
      <c r="DO3" s="150">
        <v>32.300000000000011</v>
      </c>
      <c r="DP3" s="150">
        <v>35.099999999999994</v>
      </c>
      <c r="DQ3" s="150">
        <v>38.199999999999989</v>
      </c>
      <c r="DR3" s="150">
        <v>2.2000000000000028</v>
      </c>
      <c r="DS3" s="150">
        <v>2.2999999999999972</v>
      </c>
      <c r="DT3" s="150">
        <v>0.29999999999999716</v>
      </c>
      <c r="DU3" s="150">
        <v>-1.4000000000000057</v>
      </c>
      <c r="DV3" s="150">
        <v>-3.4000000000000057</v>
      </c>
      <c r="DW3" s="150">
        <v>-0.20000000000000284</v>
      </c>
      <c r="DX3" s="150">
        <v>3.2000000000000028</v>
      </c>
      <c r="DY3" s="150">
        <v>7.2000000000000028</v>
      </c>
      <c r="DZ3" s="150">
        <v>13</v>
      </c>
      <c r="EA3" s="150">
        <v>16.299999999999997</v>
      </c>
      <c r="EB3" s="150">
        <v>18</v>
      </c>
      <c r="EC3" s="150">
        <v>16.200000000000003</v>
      </c>
      <c r="ED3" s="150">
        <v>-3</v>
      </c>
      <c r="EE3" s="150">
        <v>-5.2000000000000028</v>
      </c>
      <c r="EF3" s="150">
        <v>-13.900000000000006</v>
      </c>
      <c r="EG3" s="150">
        <v>-11</v>
      </c>
      <c r="EH3" s="150">
        <v>-4.5999999999999943</v>
      </c>
      <c r="EI3" s="150">
        <v>8.7999999999999972</v>
      </c>
      <c r="EJ3" s="150">
        <v>18.400000000000006</v>
      </c>
      <c r="EK3" s="150">
        <v>21</v>
      </c>
      <c r="EL3" s="150">
        <v>23.6</v>
      </c>
      <c r="EM3" s="150">
        <v>24.599999999999994</v>
      </c>
      <c r="EN3" s="150">
        <v>25.900000000000006</v>
      </c>
      <c r="EO3" s="150">
        <v>27.599999999999994</v>
      </c>
      <c r="EP3" s="150">
        <v>0.59999999999999432</v>
      </c>
      <c r="EQ3" s="150">
        <v>1.7000000000000028</v>
      </c>
      <c r="ER3" s="150">
        <v>2.4000000000000057</v>
      </c>
      <c r="ES3" s="150">
        <v>-1.4000000000000057</v>
      </c>
      <c r="ET3" s="150">
        <v>-3.7000000000000028</v>
      </c>
      <c r="EU3" s="150">
        <v>-3.5999999999999943</v>
      </c>
      <c r="EV3" s="150">
        <v>-3</v>
      </c>
      <c r="EW3" s="150">
        <v>1.5999999999999943</v>
      </c>
      <c r="EX3" s="150">
        <v>-2</v>
      </c>
      <c r="EY3" s="150">
        <v>2.8</v>
      </c>
      <c r="EZ3" s="150">
        <v>8.4</v>
      </c>
      <c r="FA3" s="150">
        <v>8.1999999999999993</v>
      </c>
      <c r="FB3" s="150"/>
    </row>
    <row r="4" spans="1:158" ht="45" customHeight="1" x14ac:dyDescent="0.3">
      <c r="A4" s="139" t="str">
        <f>IF('0'!A1=1,"Добувна промисловість і розроблення кар'єрів","Mining and quarrying")</f>
        <v>Добувна промисловість і розроблення кар'єрів</v>
      </c>
      <c r="B4" s="143">
        <v>2.9000000000000057</v>
      </c>
      <c r="C4" s="143">
        <v>2.4000000000000057</v>
      </c>
      <c r="D4" s="143">
        <v>2.0999999999999943</v>
      </c>
      <c r="E4" s="143">
        <v>7.7000000000000028</v>
      </c>
      <c r="F4" s="143">
        <v>8.9000000000000057</v>
      </c>
      <c r="G4" s="143">
        <v>8</v>
      </c>
      <c r="H4" s="143">
        <v>3</v>
      </c>
      <c r="I4" s="143">
        <v>3.0999999999999943</v>
      </c>
      <c r="J4" s="143">
        <v>3.5</v>
      </c>
      <c r="K4" s="143">
        <v>3.9000000000000057</v>
      </c>
      <c r="L4" s="143">
        <v>5</v>
      </c>
      <c r="M4" s="143">
        <v>5.7999999999999972</v>
      </c>
      <c r="N4" s="143">
        <v>-0.40000000000000568</v>
      </c>
      <c r="O4" s="143">
        <v>-9.9999999999994316E-2</v>
      </c>
      <c r="P4" s="143">
        <v>1.2999999999999972</v>
      </c>
      <c r="Q4" s="143">
        <v>4.7999999999999972</v>
      </c>
      <c r="R4" s="143">
        <v>9.5</v>
      </c>
      <c r="S4" s="143">
        <v>13</v>
      </c>
      <c r="T4" s="143">
        <v>12.5</v>
      </c>
      <c r="U4" s="143">
        <v>18.5</v>
      </c>
      <c r="V4" s="143">
        <v>23.400000000000006</v>
      </c>
      <c r="W4" s="143">
        <v>19.299999999999997</v>
      </c>
      <c r="X4" s="143">
        <v>22.200000000000003</v>
      </c>
      <c r="Y4" s="143">
        <v>24.299999999999997</v>
      </c>
      <c r="Z4" s="143">
        <v>0.40000000000000568</v>
      </c>
      <c r="AA4" s="143">
        <v>7.7000000000000028</v>
      </c>
      <c r="AB4" s="143">
        <v>19.299999999999997</v>
      </c>
      <c r="AC4" s="143">
        <v>33</v>
      </c>
      <c r="AD4" s="143">
        <v>27.299999999999997</v>
      </c>
      <c r="AE4" s="143">
        <v>27.200000000000003</v>
      </c>
      <c r="AF4" s="143">
        <v>29.199999999999989</v>
      </c>
      <c r="AG4" s="143">
        <v>25.099999999999994</v>
      </c>
      <c r="AH4" s="143">
        <v>26</v>
      </c>
      <c r="AI4" s="143">
        <v>25.099999999999994</v>
      </c>
      <c r="AJ4" s="143">
        <v>22.799999999999997</v>
      </c>
      <c r="AK4" s="143">
        <v>17.599999999999994</v>
      </c>
      <c r="AL4" s="143">
        <v>-3.7000000000000028</v>
      </c>
      <c r="AM4" s="143">
        <v>2.5</v>
      </c>
      <c r="AN4" s="143">
        <v>10.4</v>
      </c>
      <c r="AO4" s="143">
        <v>24.9</v>
      </c>
      <c r="AP4" s="143">
        <v>49.5</v>
      </c>
      <c r="AQ4" s="143">
        <v>46.5</v>
      </c>
      <c r="AR4" s="143">
        <v>40.6</v>
      </c>
      <c r="AS4" s="143">
        <v>43.1</v>
      </c>
      <c r="AT4" s="143">
        <v>55</v>
      </c>
      <c r="AU4" s="143">
        <v>56.2</v>
      </c>
      <c r="AV4" s="143">
        <v>63.1</v>
      </c>
      <c r="AW4" s="143">
        <v>85.1</v>
      </c>
      <c r="AX4" s="143">
        <v>8.8000000000000007</v>
      </c>
      <c r="AY4" s="143">
        <v>11.299999999999997</v>
      </c>
      <c r="AZ4" s="143">
        <v>16.100000000000001</v>
      </c>
      <c r="BA4" s="143">
        <v>18.5</v>
      </c>
      <c r="BB4" s="143">
        <v>6.9</v>
      </c>
      <c r="BC4" s="143">
        <v>3.2999999999999972</v>
      </c>
      <c r="BD4" s="143">
        <v>3.1</v>
      </c>
      <c r="BE4" s="143">
        <v>7.9</v>
      </c>
      <c r="BF4" s="143">
        <v>13.1</v>
      </c>
      <c r="BG4" s="143">
        <v>16.3</v>
      </c>
      <c r="BH4" s="143">
        <v>26.7</v>
      </c>
      <c r="BI4" s="143">
        <v>30.4</v>
      </c>
      <c r="BJ4" s="143">
        <v>2.7000000000000028</v>
      </c>
      <c r="BK4" s="143">
        <v>5.4000000000000057</v>
      </c>
      <c r="BL4" s="143">
        <v>0.29999999999999716</v>
      </c>
      <c r="BM4" s="143">
        <v>-1.5999999999999943</v>
      </c>
      <c r="BN4" s="143">
        <v>-2.5</v>
      </c>
      <c r="BO4" s="143">
        <v>-0.90000000000000568</v>
      </c>
      <c r="BP4" s="143">
        <v>0</v>
      </c>
      <c r="BQ4" s="143">
        <v>0.20000000000000284</v>
      </c>
      <c r="BR4" s="143">
        <v>2.2000000000000028</v>
      </c>
      <c r="BS4" s="143">
        <v>5</v>
      </c>
      <c r="BT4" s="143">
        <v>10.599999999999994</v>
      </c>
      <c r="BU4" s="143">
        <v>14.299999999999997</v>
      </c>
      <c r="BV4" s="143">
        <v>-2.5999999999999943</v>
      </c>
      <c r="BW4" s="143">
        <v>-1.5</v>
      </c>
      <c r="BX4" s="143">
        <v>0.40000000000000568</v>
      </c>
      <c r="BY4" s="143">
        <v>-1</v>
      </c>
      <c r="BZ4" s="143">
        <v>2.2999999999999972</v>
      </c>
      <c r="CA4" s="143">
        <v>2.9000000000000057</v>
      </c>
      <c r="CB4" s="143">
        <v>-0.70000000000000284</v>
      </c>
      <c r="CC4" s="143">
        <v>-2.7000000000000028</v>
      </c>
      <c r="CD4" s="143">
        <v>-13.299999999999997</v>
      </c>
      <c r="CE4" s="143">
        <v>-19.700000000000003</v>
      </c>
      <c r="CF4" s="143">
        <v>-19.799999999999997</v>
      </c>
      <c r="CG4" s="143">
        <v>-22.799999999999997</v>
      </c>
      <c r="CH4" s="143">
        <v>5.2000000000000028</v>
      </c>
      <c r="CI4" s="143">
        <v>3.9000000000000057</v>
      </c>
      <c r="CJ4" s="143">
        <v>-0.70000000000000284</v>
      </c>
      <c r="CK4" s="143">
        <v>-6.0999999999999943</v>
      </c>
      <c r="CL4" s="143">
        <v>-10.299999999999997</v>
      </c>
      <c r="CM4" s="143">
        <v>-15</v>
      </c>
      <c r="CN4" s="143">
        <v>-15</v>
      </c>
      <c r="CO4" s="143">
        <v>-6.4000000000000057</v>
      </c>
      <c r="CP4" s="143">
        <v>3</v>
      </c>
      <c r="CQ4" s="143">
        <v>19</v>
      </c>
      <c r="CR4" s="143">
        <v>25.299999999999997</v>
      </c>
      <c r="CS4" s="143">
        <v>29.5</v>
      </c>
      <c r="CT4" s="143">
        <v>12.400000000000006</v>
      </c>
      <c r="CU4" s="143">
        <v>37.099999999999994</v>
      </c>
      <c r="CV4" s="143">
        <v>40.199999999999989</v>
      </c>
      <c r="CW4" s="143">
        <v>45.599999999999994</v>
      </c>
      <c r="CX4" s="143">
        <v>49</v>
      </c>
      <c r="CY4" s="143">
        <v>65.199999999999989</v>
      </c>
      <c r="CZ4" s="143">
        <v>70.099999999999994</v>
      </c>
      <c r="DA4" s="143">
        <v>66.5</v>
      </c>
      <c r="DB4" s="143">
        <v>47.199999999999989</v>
      </c>
      <c r="DC4" s="143">
        <v>40.699999999999989</v>
      </c>
      <c r="DD4" s="143">
        <v>50.800000000000011</v>
      </c>
      <c r="DE4" s="143">
        <v>56.5</v>
      </c>
      <c r="DF4" s="143">
        <v>6.4000000000000057</v>
      </c>
      <c r="DG4" s="143">
        <v>27.099999999999994</v>
      </c>
      <c r="DH4" s="143">
        <v>28.400000000000006</v>
      </c>
      <c r="DI4" s="143">
        <v>29.5</v>
      </c>
      <c r="DJ4" s="143">
        <v>38.599999999999994</v>
      </c>
      <c r="DK4" s="143">
        <v>36.5</v>
      </c>
      <c r="DL4" s="143">
        <v>36.5</v>
      </c>
      <c r="DM4" s="143">
        <v>34</v>
      </c>
      <c r="DN4" s="143">
        <v>41.5</v>
      </c>
      <c r="DO4" s="143">
        <v>46.5</v>
      </c>
      <c r="DP4" s="143">
        <v>52.5</v>
      </c>
      <c r="DQ4" s="143">
        <v>64.699999999999989</v>
      </c>
      <c r="DR4" s="143">
        <v>3.5</v>
      </c>
      <c r="DS4" s="143">
        <v>11</v>
      </c>
      <c r="DT4" s="143">
        <v>12.700000000000003</v>
      </c>
      <c r="DU4" s="143">
        <v>9.0999999999999943</v>
      </c>
      <c r="DV4" s="143">
        <v>4.2999999999999972</v>
      </c>
      <c r="DW4" s="143">
        <v>4.2000000000000028</v>
      </c>
      <c r="DX4" s="143">
        <v>5.5</v>
      </c>
      <c r="DY4" s="143">
        <v>8.7000000000000028</v>
      </c>
      <c r="DZ4" s="143">
        <v>14.599999999999994</v>
      </c>
      <c r="EA4" s="143">
        <v>19.5</v>
      </c>
      <c r="EB4" s="143">
        <v>17.599999999999994</v>
      </c>
      <c r="EC4" s="143">
        <v>14.900000000000006</v>
      </c>
      <c r="ED4" s="143">
        <v>0.29999999999999716</v>
      </c>
      <c r="EE4" s="143">
        <v>0</v>
      </c>
      <c r="EF4" s="143">
        <v>-2.2999999999999972</v>
      </c>
      <c r="EG4" s="143">
        <v>-2.5999999999999943</v>
      </c>
      <c r="EH4" s="143">
        <v>-0.70000000000000284</v>
      </c>
      <c r="EI4" s="143">
        <v>0.40000000000000568</v>
      </c>
      <c r="EJ4" s="143">
        <v>1</v>
      </c>
      <c r="EK4" s="143">
        <v>1.4000000000000057</v>
      </c>
      <c r="EL4" s="143">
        <v>0</v>
      </c>
      <c r="EM4" s="143">
        <v>3.4000000000000057</v>
      </c>
      <c r="EN4" s="143">
        <v>4.5999999999999943</v>
      </c>
      <c r="EO4" s="143">
        <v>5.7999999999999972</v>
      </c>
      <c r="EP4" s="143">
        <v>1.5999999999999943</v>
      </c>
      <c r="EQ4" s="143">
        <v>1.9000000000000057</v>
      </c>
      <c r="ER4" s="143">
        <v>1.5</v>
      </c>
      <c r="ES4" s="143">
        <v>-2.5999999999999943</v>
      </c>
      <c r="ET4" s="143">
        <v>-3.2999999999999972</v>
      </c>
      <c r="EU4" s="143">
        <v>-4.4000000000000057</v>
      </c>
      <c r="EV4" s="143">
        <v>-0.29999999999999716</v>
      </c>
      <c r="EW4" s="143">
        <v>0.90000000000000568</v>
      </c>
      <c r="EX4" s="143">
        <v>1.0999999999999943</v>
      </c>
      <c r="EY4" s="143">
        <v>2.1</v>
      </c>
      <c r="EZ4" s="143">
        <v>-0.2</v>
      </c>
      <c r="FA4" s="143">
        <v>-0.3</v>
      </c>
      <c r="FB4" s="150"/>
    </row>
    <row r="5" spans="1:158" ht="45" customHeight="1" x14ac:dyDescent="0.3">
      <c r="A5" s="149" t="str">
        <f>IF('0'!A1=1,"добування кам'яного вугілля","manufacturing of coal")</f>
        <v>добування кам'яного вугілля</v>
      </c>
      <c r="B5" s="143">
        <v>0.59999999999999432</v>
      </c>
      <c r="C5" s="143">
        <v>-2.4000000000000057</v>
      </c>
      <c r="D5" s="143">
        <v>-3.2999999999999972</v>
      </c>
      <c r="E5" s="143">
        <v>-3.5</v>
      </c>
      <c r="F5" s="143">
        <v>-0.29999999999999716</v>
      </c>
      <c r="G5" s="143">
        <v>-2.2000000000000028</v>
      </c>
      <c r="H5" s="143">
        <v>-3.4000000000000057</v>
      </c>
      <c r="I5" s="143">
        <v>-4.7999999999999972</v>
      </c>
      <c r="J5" s="143">
        <v>-5.7000000000000028</v>
      </c>
      <c r="K5" s="143">
        <v>-5.2000000000000028</v>
      </c>
      <c r="L5" s="143">
        <v>-3.2999999999999972</v>
      </c>
      <c r="M5" s="143">
        <v>-2.2000000000000028</v>
      </c>
      <c r="N5" s="143">
        <v>-2.2999999999999972</v>
      </c>
      <c r="O5" s="143">
        <v>-2.5999999999999943</v>
      </c>
      <c r="P5" s="143">
        <v>-7.2000000000000028</v>
      </c>
      <c r="Q5" s="143">
        <v>-6.5</v>
      </c>
      <c r="R5" s="143">
        <v>-6.0999999999999943</v>
      </c>
      <c r="S5" s="143">
        <v>4.0999999999999943</v>
      </c>
      <c r="T5" s="143">
        <v>5</v>
      </c>
      <c r="U5" s="143">
        <v>10.900000000000006</v>
      </c>
      <c r="V5" s="143">
        <v>25</v>
      </c>
      <c r="W5" s="143">
        <v>29.400000000000006</v>
      </c>
      <c r="X5" s="143">
        <v>37.900000000000006</v>
      </c>
      <c r="Y5" s="143">
        <v>36.099999999999994</v>
      </c>
      <c r="Z5" s="143">
        <v>1.0999999999999943</v>
      </c>
      <c r="AA5" s="143">
        <v>0.90000000000000568</v>
      </c>
      <c r="AB5" s="143">
        <v>2</v>
      </c>
      <c r="AC5" s="143">
        <v>1.7000000000000028</v>
      </c>
      <c r="AD5" s="143">
        <v>2.0999999999999943</v>
      </c>
      <c r="AE5" s="143">
        <v>2</v>
      </c>
      <c r="AF5" s="143">
        <v>2.0999999999999943</v>
      </c>
      <c r="AG5" s="143">
        <v>2.2000000000000028</v>
      </c>
      <c r="AH5" s="143">
        <v>7.7999999999999972</v>
      </c>
      <c r="AI5" s="143">
        <v>2</v>
      </c>
      <c r="AJ5" s="143">
        <v>1.7999999999999972</v>
      </c>
      <c r="AK5" s="143">
        <v>-0.79999999999999716</v>
      </c>
      <c r="AL5" s="143">
        <v>5.4000000000000057</v>
      </c>
      <c r="AM5" s="143">
        <v>23.5</v>
      </c>
      <c r="AN5" s="143">
        <v>24</v>
      </c>
      <c r="AO5" s="143">
        <v>24.2</v>
      </c>
      <c r="AP5" s="143">
        <v>24.1</v>
      </c>
      <c r="AQ5" s="143">
        <v>14</v>
      </c>
      <c r="AR5" s="143">
        <v>13</v>
      </c>
      <c r="AS5" s="143">
        <v>11.1</v>
      </c>
      <c r="AT5" s="143">
        <v>11.3</v>
      </c>
      <c r="AU5" s="143">
        <v>18.399999999999999</v>
      </c>
      <c r="AV5" s="143">
        <v>18.399999999999999</v>
      </c>
      <c r="AW5" s="143">
        <v>40.4</v>
      </c>
      <c r="AX5" s="143">
        <v>7.7</v>
      </c>
      <c r="AY5" s="143">
        <v>6.4000000000000057</v>
      </c>
      <c r="AZ5" s="143">
        <v>6.4</v>
      </c>
      <c r="BA5" s="143">
        <v>19.8</v>
      </c>
      <c r="BB5" s="143">
        <v>21.1</v>
      </c>
      <c r="BC5" s="143">
        <v>21.599999999999994</v>
      </c>
      <c r="BD5" s="143">
        <v>22.2</v>
      </c>
      <c r="BE5" s="143">
        <v>29.5</v>
      </c>
      <c r="BF5" s="143">
        <v>35.1</v>
      </c>
      <c r="BG5" s="143">
        <v>35.9</v>
      </c>
      <c r="BH5" s="143">
        <v>47.7</v>
      </c>
      <c r="BI5" s="143">
        <v>47.8</v>
      </c>
      <c r="BJ5" s="143">
        <v>-9.9999999999994316E-2</v>
      </c>
      <c r="BK5" s="143">
        <v>9.9999999999994316E-2</v>
      </c>
      <c r="BL5" s="143">
        <v>9.9999999999994316E-2</v>
      </c>
      <c r="BM5" s="143">
        <v>-1.0999999999999943</v>
      </c>
      <c r="BN5" s="143">
        <v>3.2000000000000028</v>
      </c>
      <c r="BO5" s="143">
        <v>3.2000000000000028</v>
      </c>
      <c r="BP5" s="143">
        <v>2.9000000000000057</v>
      </c>
      <c r="BQ5" s="143">
        <v>5.5</v>
      </c>
      <c r="BR5" s="143">
        <v>5.7000000000000028</v>
      </c>
      <c r="BS5" s="143">
        <v>5.4000000000000057</v>
      </c>
      <c r="BT5" s="143">
        <v>5.2999999999999972</v>
      </c>
      <c r="BU5" s="143">
        <v>5.4000000000000057</v>
      </c>
      <c r="BV5" s="143">
        <v>5.5999999999999943</v>
      </c>
      <c r="BW5" s="143">
        <v>5.7000000000000028</v>
      </c>
      <c r="BX5" s="143">
        <v>5.5</v>
      </c>
      <c r="BY5" s="143">
        <v>5.4000000000000057</v>
      </c>
      <c r="BZ5" s="143">
        <v>5.4000000000000057</v>
      </c>
      <c r="CA5" s="143">
        <v>5.0999999999999943</v>
      </c>
      <c r="CB5" s="143">
        <v>-6.7999999999999972</v>
      </c>
      <c r="CC5" s="143">
        <v>-1.7000000000000028</v>
      </c>
      <c r="CD5" s="143">
        <v>-3.5999999999999943</v>
      </c>
      <c r="CE5" s="143">
        <v>-12.5</v>
      </c>
      <c r="CF5" s="143">
        <v>-21.799999999999997</v>
      </c>
      <c r="CG5" s="143">
        <v>-23.599999999999994</v>
      </c>
      <c r="CH5" s="143">
        <v>-5.2000000000000028</v>
      </c>
      <c r="CI5" s="143">
        <v>-8.7000000000000028</v>
      </c>
      <c r="CJ5" s="143">
        <v>-9.5999999999999943</v>
      </c>
      <c r="CK5" s="143">
        <v>-9.5999999999999943</v>
      </c>
      <c r="CL5" s="143">
        <v>-8.0999999999999943</v>
      </c>
      <c r="CM5" s="143">
        <v>-10.400000000000006</v>
      </c>
      <c r="CN5" s="143">
        <v>-11.200000000000003</v>
      </c>
      <c r="CO5" s="143">
        <v>-11.5</v>
      </c>
      <c r="CP5" s="143">
        <v>-12</v>
      </c>
      <c r="CQ5" s="143">
        <v>-7.2999999999999972</v>
      </c>
      <c r="CR5" s="143">
        <v>-6.2000000000000028</v>
      </c>
      <c r="CS5" s="143">
        <v>-7.2999999999999972</v>
      </c>
      <c r="CT5" s="143">
        <v>3.2999999999999972</v>
      </c>
      <c r="CU5" s="143">
        <v>9.7999999999999972</v>
      </c>
      <c r="CV5" s="143">
        <v>11.700000000000003</v>
      </c>
      <c r="CW5" s="143">
        <v>11.299999999999997</v>
      </c>
      <c r="CX5" s="143">
        <v>9.2999999999999972</v>
      </c>
      <c r="CY5" s="143">
        <v>8.5999999999999943</v>
      </c>
      <c r="CZ5" s="143">
        <v>21.099999999999994</v>
      </c>
      <c r="DA5" s="143">
        <v>23.799999999999997</v>
      </c>
      <c r="DB5" s="143">
        <v>28.800000000000011</v>
      </c>
      <c r="DC5" s="143">
        <v>41.900000000000006</v>
      </c>
      <c r="DD5" s="143">
        <v>55.099999999999994</v>
      </c>
      <c r="DE5" s="143">
        <v>150.6</v>
      </c>
      <c r="DF5" s="143">
        <v>0</v>
      </c>
      <c r="DG5" s="143">
        <v>0</v>
      </c>
      <c r="DH5" s="143">
        <v>0.40000000000000568</v>
      </c>
      <c r="DI5" s="143">
        <v>6.9000000000000057</v>
      </c>
      <c r="DJ5" s="143">
        <v>31.699999999999989</v>
      </c>
      <c r="DK5" s="143">
        <v>29.900000000000006</v>
      </c>
      <c r="DL5" s="143">
        <v>32.900000000000006</v>
      </c>
      <c r="DM5" s="143">
        <v>10.5</v>
      </c>
      <c r="DN5" s="143">
        <v>14.099999999999994</v>
      </c>
      <c r="DO5" s="143">
        <v>16.200000000000003</v>
      </c>
      <c r="DP5" s="143">
        <v>22.200000000000003</v>
      </c>
      <c r="DQ5" s="143">
        <v>80.300000000000011</v>
      </c>
      <c r="DR5" s="143">
        <v>9.9999999999994316E-2</v>
      </c>
      <c r="DS5" s="143">
        <v>0.20000000000000284</v>
      </c>
      <c r="DT5" s="143">
        <v>3.7999999999999972</v>
      </c>
      <c r="DU5" s="143">
        <v>4.4000000000000057</v>
      </c>
      <c r="DV5" s="143">
        <v>4.5</v>
      </c>
      <c r="DW5" s="143">
        <v>5.7000000000000028</v>
      </c>
      <c r="DX5" s="143">
        <v>5.4000000000000057</v>
      </c>
      <c r="DY5" s="143">
        <v>6.5</v>
      </c>
      <c r="DZ5" s="143">
        <v>7.7000000000000028</v>
      </c>
      <c r="EA5" s="143">
        <v>13</v>
      </c>
      <c r="EB5" s="143">
        <v>7.7999999999999972</v>
      </c>
      <c r="EC5" s="143">
        <v>8.0999999999999943</v>
      </c>
      <c r="ED5" s="143">
        <v>0.29999999999999716</v>
      </c>
      <c r="EE5" s="143">
        <v>0.5</v>
      </c>
      <c r="EF5" s="143">
        <v>0.59999999999999432</v>
      </c>
      <c r="EG5" s="143">
        <v>-1.2000000000000028</v>
      </c>
      <c r="EH5" s="143">
        <v>-1.5</v>
      </c>
      <c r="EI5" s="143">
        <v>-1.2000000000000028</v>
      </c>
      <c r="EJ5" s="143">
        <v>-1.9000000000000057</v>
      </c>
      <c r="EK5" s="143">
        <v>1</v>
      </c>
      <c r="EL5" s="143">
        <v>0.7</v>
      </c>
      <c r="EM5" s="143">
        <v>1.2999999999999972</v>
      </c>
      <c r="EN5" s="143">
        <v>1</v>
      </c>
      <c r="EO5" s="143">
        <v>1</v>
      </c>
      <c r="EP5" s="143">
        <v>-0.20000000000000284</v>
      </c>
      <c r="EQ5" s="143">
        <v>-0.5</v>
      </c>
      <c r="ER5" s="143">
        <v>-0.5</v>
      </c>
      <c r="ES5" s="143">
        <v>-0.90000000000000568</v>
      </c>
      <c r="ET5" s="143">
        <v>-0.40000000000000568</v>
      </c>
      <c r="EU5" s="143">
        <v>-0.29999999999999716</v>
      </c>
      <c r="EV5" s="143">
        <v>-0.5</v>
      </c>
      <c r="EW5" s="143">
        <v>-1</v>
      </c>
      <c r="EX5" s="143">
        <v>-1.0999999999999943</v>
      </c>
      <c r="EY5" s="143">
        <v>-0.2</v>
      </c>
      <c r="EZ5" s="143">
        <v>-0.2</v>
      </c>
      <c r="FA5" s="143">
        <v>0.2</v>
      </c>
      <c r="FB5" s="150"/>
    </row>
    <row r="6" spans="1:158" ht="45" customHeight="1" x14ac:dyDescent="0.3">
      <c r="A6" s="149" t="str">
        <f>IF('0'!A1=1,"добування сирої нафти та природного газу","extraction of crude petroleum and natural gas")</f>
        <v>добування сирої нафти та природного газу</v>
      </c>
      <c r="B6" s="143">
        <v>5.5999999999999943</v>
      </c>
      <c r="C6" s="143">
        <v>8.2000000000000028</v>
      </c>
      <c r="D6" s="143">
        <v>8.2000000000000028</v>
      </c>
      <c r="E6" s="143">
        <v>3.7999999999999972</v>
      </c>
      <c r="F6" s="143">
        <v>5.2999999999999972</v>
      </c>
      <c r="G6" s="143">
        <v>5.4000000000000057</v>
      </c>
      <c r="H6" s="143">
        <v>5.4000000000000057</v>
      </c>
      <c r="I6" s="143">
        <v>6.7000000000000028</v>
      </c>
      <c r="J6" s="143">
        <v>6</v>
      </c>
      <c r="K6" s="143">
        <v>6</v>
      </c>
      <c r="L6" s="143">
        <v>7</v>
      </c>
      <c r="M6" s="143">
        <v>7</v>
      </c>
      <c r="N6" s="143">
        <v>-2.2000000000000028</v>
      </c>
      <c r="O6" s="143">
        <v>-2.4000000000000057</v>
      </c>
      <c r="P6" s="143">
        <v>-0.40000000000000568</v>
      </c>
      <c r="Q6" s="143">
        <v>2.4000000000000057</v>
      </c>
      <c r="R6" s="143">
        <v>4.2000000000000028</v>
      </c>
      <c r="S6" s="143">
        <v>4.7999999999999972</v>
      </c>
      <c r="T6" s="143">
        <v>23.599999999999994</v>
      </c>
      <c r="U6" s="143">
        <v>23.599999999999994</v>
      </c>
      <c r="V6" s="143">
        <v>24.200000000000003</v>
      </c>
      <c r="W6" s="143">
        <v>15.400000000000006</v>
      </c>
      <c r="X6" s="143">
        <v>16</v>
      </c>
      <c r="Y6" s="143">
        <v>15.799999999999997</v>
      </c>
      <c r="Z6" s="143">
        <v>-0.20000000000000284</v>
      </c>
      <c r="AA6" s="143">
        <v>-1.2000000000000028</v>
      </c>
      <c r="AB6" s="143">
        <v>29.599999999999994</v>
      </c>
      <c r="AC6" s="143">
        <v>141.30000000000001</v>
      </c>
      <c r="AD6" s="143">
        <v>144.4</v>
      </c>
      <c r="AE6" s="143">
        <v>141.5</v>
      </c>
      <c r="AF6" s="143">
        <v>140.5</v>
      </c>
      <c r="AG6" s="143">
        <v>127.30000000000001</v>
      </c>
      <c r="AH6" s="143">
        <v>124.6</v>
      </c>
      <c r="AI6" s="143">
        <v>126.6</v>
      </c>
      <c r="AJ6" s="143">
        <v>127.1</v>
      </c>
      <c r="AK6" s="143">
        <v>120.30000000000001</v>
      </c>
      <c r="AL6" s="143">
        <v>-14.200000000000003</v>
      </c>
      <c r="AM6" s="143">
        <v>-11.1</v>
      </c>
      <c r="AN6" s="143">
        <v>0.3</v>
      </c>
      <c r="AO6" s="143">
        <v>-3</v>
      </c>
      <c r="AP6" s="143">
        <v>63.7</v>
      </c>
      <c r="AQ6" s="143">
        <v>65.5</v>
      </c>
      <c r="AR6" s="143">
        <v>64.8</v>
      </c>
      <c r="AS6" s="143">
        <v>57.1</v>
      </c>
      <c r="AT6" s="143">
        <v>68.599999999999994</v>
      </c>
      <c r="AU6" s="143">
        <v>77.400000000000006</v>
      </c>
      <c r="AV6" s="143">
        <v>73.7</v>
      </c>
      <c r="AW6" s="143">
        <v>76.5</v>
      </c>
      <c r="AX6" s="143">
        <v>8.8000000000000007</v>
      </c>
      <c r="AY6" s="143">
        <v>8.9000000000000057</v>
      </c>
      <c r="AZ6" s="143">
        <v>7</v>
      </c>
      <c r="BA6" s="143">
        <v>6.7</v>
      </c>
      <c r="BB6" s="143">
        <v>3.9</v>
      </c>
      <c r="BC6" s="143">
        <v>2.0999999999999943</v>
      </c>
      <c r="BD6" s="143">
        <v>2.6</v>
      </c>
      <c r="BE6" s="143">
        <v>4.9000000000000004</v>
      </c>
      <c r="BF6" s="143">
        <v>8.3000000000000007</v>
      </c>
      <c r="BG6" s="143">
        <v>9.1999999999999993</v>
      </c>
      <c r="BH6" s="143">
        <v>12.9</v>
      </c>
      <c r="BI6" s="143">
        <v>16.100000000000001</v>
      </c>
      <c r="BJ6" s="143">
        <v>4.0999999999999943</v>
      </c>
      <c r="BK6" s="143">
        <v>1.4000000000000057</v>
      </c>
      <c r="BL6" s="143">
        <v>0.29999999999999716</v>
      </c>
      <c r="BM6" s="143">
        <v>-0.40000000000000568</v>
      </c>
      <c r="BN6" s="143">
        <v>3</v>
      </c>
      <c r="BO6" s="143">
        <v>3.7000000000000028</v>
      </c>
      <c r="BP6" s="143">
        <v>4.2000000000000028</v>
      </c>
      <c r="BQ6" s="143">
        <v>4.7999999999999972</v>
      </c>
      <c r="BR6" s="143">
        <v>8.0999999999999943</v>
      </c>
      <c r="BS6" s="143">
        <v>10</v>
      </c>
      <c r="BT6" s="143">
        <v>25.200000000000003</v>
      </c>
      <c r="BU6" s="143">
        <v>24.900000000000006</v>
      </c>
      <c r="BV6" s="143">
        <v>-2.0999999999999943</v>
      </c>
      <c r="BW6" s="143">
        <v>-2</v>
      </c>
      <c r="BX6" s="143">
        <v>-3.7999999999999972</v>
      </c>
      <c r="BY6" s="143">
        <v>-5.2999999999999972</v>
      </c>
      <c r="BZ6" s="143">
        <v>-6.2000000000000028</v>
      </c>
      <c r="CA6" s="143">
        <v>-6</v>
      </c>
      <c r="CB6" s="143">
        <v>-17.5</v>
      </c>
      <c r="CC6" s="143">
        <v>-27.200000000000003</v>
      </c>
      <c r="CD6" s="143">
        <v>-30.299999999999997</v>
      </c>
      <c r="CE6" s="143">
        <v>-34.099999999999994</v>
      </c>
      <c r="CF6" s="143">
        <v>-29.099999999999994</v>
      </c>
      <c r="CG6" s="143">
        <v>-32.299999999999997</v>
      </c>
      <c r="CH6" s="143">
        <v>15</v>
      </c>
      <c r="CI6" s="143">
        <v>8</v>
      </c>
      <c r="CJ6" s="143">
        <v>-5.0999999999999943</v>
      </c>
      <c r="CK6" s="143">
        <v>-27.099999999999994</v>
      </c>
      <c r="CL6" s="143">
        <v>-35.200000000000003</v>
      </c>
      <c r="CM6" s="143">
        <v>-47.5</v>
      </c>
      <c r="CN6" s="143">
        <v>-50.4</v>
      </c>
      <c r="CO6" s="143">
        <v>-36.1</v>
      </c>
      <c r="CP6" s="143">
        <v>-19.700000000000003</v>
      </c>
      <c r="CQ6" s="143">
        <v>7</v>
      </c>
      <c r="CR6" s="143">
        <v>26.599999999999994</v>
      </c>
      <c r="CS6" s="143">
        <v>28.599999999999994</v>
      </c>
      <c r="CT6" s="143">
        <v>11.400000000000006</v>
      </c>
      <c r="CU6" s="143">
        <v>21.400000000000006</v>
      </c>
      <c r="CV6" s="143">
        <v>18.900000000000006</v>
      </c>
      <c r="CW6" s="143">
        <v>16.700000000000003</v>
      </c>
      <c r="CX6" s="143">
        <v>21.099999999999994</v>
      </c>
      <c r="CY6" s="143">
        <v>37.400000000000006</v>
      </c>
      <c r="CZ6" s="143">
        <v>33.400000000000006</v>
      </c>
      <c r="DA6" s="143">
        <v>36.400000000000006</v>
      </c>
      <c r="DB6" s="143">
        <v>44.099999999999994</v>
      </c>
      <c r="DC6" s="143">
        <v>57.400000000000006</v>
      </c>
      <c r="DD6" s="143">
        <v>71.699999999999989</v>
      </c>
      <c r="DE6" s="143">
        <v>79.599999999999994</v>
      </c>
      <c r="DF6" s="143">
        <v>-9.9999999999994316E-2</v>
      </c>
      <c r="DG6" s="143">
        <v>40.5</v>
      </c>
      <c r="DH6" s="143">
        <v>32.800000000000011</v>
      </c>
      <c r="DI6" s="143">
        <v>25.299999999999997</v>
      </c>
      <c r="DJ6" s="143">
        <v>30.099999999999994</v>
      </c>
      <c r="DK6" s="143">
        <v>34</v>
      </c>
      <c r="DL6" s="143">
        <v>34.099999999999994</v>
      </c>
      <c r="DM6" s="143">
        <v>40</v>
      </c>
      <c r="DN6" s="143">
        <v>61.699999999999989</v>
      </c>
      <c r="DO6" s="143">
        <v>80.099999999999994</v>
      </c>
      <c r="DP6" s="143">
        <v>90.9</v>
      </c>
      <c r="DQ6" s="143">
        <v>71</v>
      </c>
      <c r="DR6" s="143">
        <v>3.5</v>
      </c>
      <c r="DS6" s="143">
        <v>20</v>
      </c>
      <c r="DT6" s="143">
        <v>15.299999999999997</v>
      </c>
      <c r="DU6" s="143">
        <v>6.5</v>
      </c>
      <c r="DV6" s="143">
        <v>-2.4000000000000057</v>
      </c>
      <c r="DW6" s="143">
        <v>-1.9000000000000057</v>
      </c>
      <c r="DX6" s="143">
        <v>0.70000000000000284</v>
      </c>
      <c r="DY6" s="143">
        <v>8.4000000000000057</v>
      </c>
      <c r="DZ6" s="143">
        <v>21.599999999999994</v>
      </c>
      <c r="EA6" s="143">
        <v>28.5</v>
      </c>
      <c r="EB6" s="143">
        <v>27.200000000000003</v>
      </c>
      <c r="EC6" s="143">
        <v>16.099999999999994</v>
      </c>
      <c r="ED6" s="143">
        <v>0.5</v>
      </c>
      <c r="EE6" s="143">
        <v>0.20000000000000284</v>
      </c>
      <c r="EF6" s="143">
        <v>-2.5</v>
      </c>
      <c r="EG6" s="143">
        <v>-2.9000000000000057</v>
      </c>
      <c r="EH6" s="143">
        <v>-0.59999999999999432</v>
      </c>
      <c r="EI6" s="143">
        <v>-0.70000000000000284</v>
      </c>
      <c r="EJ6" s="143">
        <v>1.5</v>
      </c>
      <c r="EK6" s="143">
        <v>2</v>
      </c>
      <c r="EL6" s="143">
        <v>1.4</v>
      </c>
      <c r="EM6" s="143">
        <v>5.5</v>
      </c>
      <c r="EN6" s="143">
        <v>7.5999999999999943</v>
      </c>
      <c r="EO6" s="143">
        <v>8.7000000000000028</v>
      </c>
      <c r="EP6" s="143">
        <v>2.0999999999999943</v>
      </c>
      <c r="EQ6" s="143">
        <v>2.4000000000000057</v>
      </c>
      <c r="ER6" s="143">
        <v>1</v>
      </c>
      <c r="ES6" s="143">
        <v>-4.5999999999999943</v>
      </c>
      <c r="ET6" s="143">
        <v>-5.2999999999999972</v>
      </c>
      <c r="EU6" s="143">
        <v>-7</v>
      </c>
      <c r="EV6" s="143">
        <v>0.70000000000000284</v>
      </c>
      <c r="EW6" s="143">
        <v>2.9000000000000057</v>
      </c>
      <c r="EX6" s="143">
        <v>1.5</v>
      </c>
      <c r="EY6" s="143">
        <v>2.2999999999999998</v>
      </c>
      <c r="EZ6" s="143">
        <v>-0.7</v>
      </c>
      <c r="FA6" s="143">
        <v>-0.9</v>
      </c>
      <c r="FB6" s="150"/>
    </row>
    <row r="7" spans="1:158" ht="45" customHeight="1" x14ac:dyDescent="0.3">
      <c r="A7" s="149" t="str">
        <f>IF('0'!A1=1,"добування металевих руд","mining of metal ores")</f>
        <v>добування металевих руд</v>
      </c>
      <c r="B7" s="143">
        <v>2.7999999999999972</v>
      </c>
      <c r="C7" s="143">
        <v>3.4000000000000057</v>
      </c>
      <c r="D7" s="143">
        <v>3.2999999999999972</v>
      </c>
      <c r="E7" s="143">
        <v>23.099999999999994</v>
      </c>
      <c r="F7" s="143">
        <v>21.900000000000006</v>
      </c>
      <c r="G7" s="143">
        <v>21.200000000000003</v>
      </c>
      <c r="H7" s="143">
        <v>7.2999999999999972</v>
      </c>
      <c r="I7" s="143">
        <v>8.7000000000000028</v>
      </c>
      <c r="J7" s="143">
        <v>11.299999999999997</v>
      </c>
      <c r="K7" s="143">
        <v>11.900000000000006</v>
      </c>
      <c r="L7" s="143">
        <v>12.5</v>
      </c>
      <c r="M7" s="143">
        <v>13.599999999999994</v>
      </c>
      <c r="N7" s="143">
        <v>2</v>
      </c>
      <c r="O7" s="143">
        <v>3.2999999999999972</v>
      </c>
      <c r="P7" s="143">
        <v>9.7000000000000028</v>
      </c>
      <c r="Q7" s="143">
        <v>15.700000000000003</v>
      </c>
      <c r="R7" s="143">
        <v>25.900000000000006</v>
      </c>
      <c r="S7" s="143">
        <v>25.299999999999997</v>
      </c>
      <c r="T7" s="143">
        <v>13.799999999999997</v>
      </c>
      <c r="U7" s="143">
        <v>23.799999999999997</v>
      </c>
      <c r="V7" s="143">
        <v>23.299999999999997</v>
      </c>
      <c r="W7" s="143">
        <v>13.299999999999997</v>
      </c>
      <c r="X7" s="143">
        <v>13</v>
      </c>
      <c r="Y7" s="143">
        <v>19.900000000000006</v>
      </c>
      <c r="Z7" s="143">
        <v>-0.40000000000000568</v>
      </c>
      <c r="AA7" s="143">
        <v>15.200000000000003</v>
      </c>
      <c r="AB7" s="143">
        <v>29.800000000000011</v>
      </c>
      <c r="AC7" s="143">
        <v>19.5</v>
      </c>
      <c r="AD7" s="143">
        <v>2.9000000000000057</v>
      </c>
      <c r="AE7" s="143">
        <v>4.0999999999999943</v>
      </c>
      <c r="AF7" s="143">
        <v>8.9000000000000057</v>
      </c>
      <c r="AG7" s="143">
        <v>4.7999999999999972</v>
      </c>
      <c r="AH7" s="143">
        <v>3.0999999999999943</v>
      </c>
      <c r="AI7" s="143">
        <v>5</v>
      </c>
      <c r="AJ7" s="143">
        <v>-1</v>
      </c>
      <c r="AK7" s="143">
        <v>-8.9000000000000057</v>
      </c>
      <c r="AL7" s="143">
        <v>-3</v>
      </c>
      <c r="AM7" s="143">
        <v>1.1000000000000001</v>
      </c>
      <c r="AN7" s="143">
        <v>10.1</v>
      </c>
      <c r="AO7" s="143">
        <v>40.299999999999997</v>
      </c>
      <c r="AP7" s="143">
        <v>50.5</v>
      </c>
      <c r="AQ7" s="143">
        <v>48.4</v>
      </c>
      <c r="AR7" s="143">
        <v>37.4</v>
      </c>
      <c r="AS7" s="143">
        <v>45.6</v>
      </c>
      <c r="AT7" s="143">
        <v>64.2</v>
      </c>
      <c r="AU7" s="143">
        <v>58.9</v>
      </c>
      <c r="AV7" s="143">
        <v>74.3</v>
      </c>
      <c r="AW7" s="143">
        <v>107.2</v>
      </c>
      <c r="AX7" s="143">
        <v>10.1</v>
      </c>
      <c r="AY7" s="143">
        <v>16.400000000000006</v>
      </c>
      <c r="AZ7" s="143">
        <v>29</v>
      </c>
      <c r="BA7" s="143">
        <v>26.7</v>
      </c>
      <c r="BB7" s="143">
        <v>-1.2</v>
      </c>
      <c r="BC7" s="143">
        <v>-8.5</v>
      </c>
      <c r="BD7" s="143">
        <v>-9.6999999999999993</v>
      </c>
      <c r="BE7" s="143">
        <v>-4.3</v>
      </c>
      <c r="BF7" s="143">
        <v>2.5</v>
      </c>
      <c r="BG7" s="143">
        <v>8.3000000000000007</v>
      </c>
      <c r="BH7" s="143">
        <v>23.6</v>
      </c>
      <c r="BI7" s="143">
        <v>29.3</v>
      </c>
      <c r="BJ7" s="143">
        <v>3.0999999999999943</v>
      </c>
      <c r="BK7" s="143">
        <v>11</v>
      </c>
      <c r="BL7" s="143">
        <v>-0.90000000000000568</v>
      </c>
      <c r="BM7" s="143">
        <v>-4.5999999999999943</v>
      </c>
      <c r="BN7" s="143">
        <v>-11.299999999999997</v>
      </c>
      <c r="BO7" s="143">
        <v>-8.5999999999999943</v>
      </c>
      <c r="BP7" s="143">
        <v>-7.5999999999999943</v>
      </c>
      <c r="BQ7" s="143">
        <v>-8.5999999999999943</v>
      </c>
      <c r="BR7" s="143">
        <v>-6.9000000000000057</v>
      </c>
      <c r="BS7" s="143">
        <v>-2</v>
      </c>
      <c r="BT7" s="143">
        <v>0</v>
      </c>
      <c r="BU7" s="143">
        <v>8.2000000000000028</v>
      </c>
      <c r="BV7" s="143">
        <v>-7.5</v>
      </c>
      <c r="BW7" s="143">
        <v>-5.2000000000000028</v>
      </c>
      <c r="BX7" s="143">
        <v>0.70000000000000284</v>
      </c>
      <c r="BY7" s="143">
        <v>-1.5999999999999943</v>
      </c>
      <c r="BZ7" s="143">
        <v>7.7999999999999972</v>
      </c>
      <c r="CA7" s="143">
        <v>9.2000000000000028</v>
      </c>
      <c r="CB7" s="143">
        <v>17.099999999999994</v>
      </c>
      <c r="CC7" s="143">
        <v>20.599999999999994</v>
      </c>
      <c r="CD7" s="143">
        <v>-7</v>
      </c>
      <c r="CE7" s="143">
        <v>-16</v>
      </c>
      <c r="CF7" s="143">
        <v>-17.799999999999997</v>
      </c>
      <c r="CG7" s="143">
        <v>-21.400000000000006</v>
      </c>
      <c r="CH7" s="143">
        <v>3.9000000000000057</v>
      </c>
      <c r="CI7" s="143">
        <v>7.0999999999999943</v>
      </c>
      <c r="CJ7" s="143">
        <v>5.7999999999999972</v>
      </c>
      <c r="CK7" s="143">
        <v>11.099999999999994</v>
      </c>
      <c r="CL7" s="143">
        <v>7.2000000000000028</v>
      </c>
      <c r="CM7" s="143">
        <v>10.799999999999997</v>
      </c>
      <c r="CN7" s="143">
        <v>16.5</v>
      </c>
      <c r="CO7" s="143">
        <v>19.099999999999994</v>
      </c>
      <c r="CP7" s="143">
        <v>25.099999999999994</v>
      </c>
      <c r="CQ7" s="143">
        <v>37</v>
      </c>
      <c r="CR7" s="143">
        <v>34.300000000000011</v>
      </c>
      <c r="CS7" s="143">
        <v>44.599999999999994</v>
      </c>
      <c r="CT7" s="143">
        <v>18.400000000000006</v>
      </c>
      <c r="CU7" s="143">
        <v>66.099999999999994</v>
      </c>
      <c r="CV7" s="143">
        <v>75.599999999999994</v>
      </c>
      <c r="CW7" s="143">
        <v>92.9</v>
      </c>
      <c r="CX7" s="143">
        <v>99.199999999999989</v>
      </c>
      <c r="CY7" s="143">
        <v>128.80000000000001</v>
      </c>
      <c r="CZ7" s="143">
        <v>138.9</v>
      </c>
      <c r="DA7" s="143">
        <v>121.30000000000001</v>
      </c>
      <c r="DB7" s="143">
        <v>51.5</v>
      </c>
      <c r="DC7" s="143">
        <v>20.599999999999994</v>
      </c>
      <c r="DD7" s="143">
        <v>27.900000000000006</v>
      </c>
      <c r="DE7" s="143">
        <v>5.4000000000000057</v>
      </c>
      <c r="DF7" s="143">
        <v>17.400000000000006</v>
      </c>
      <c r="DG7" s="143">
        <v>34.900000000000006</v>
      </c>
      <c r="DH7" s="143">
        <v>45.400000000000006</v>
      </c>
      <c r="DI7" s="143">
        <v>50.300000000000011</v>
      </c>
      <c r="DJ7" s="143">
        <v>50.199999999999989</v>
      </c>
      <c r="DK7" s="143">
        <v>40.300000000000011</v>
      </c>
      <c r="DL7" s="143">
        <v>37.900000000000006</v>
      </c>
      <c r="DM7" s="143">
        <v>40.599999999999994</v>
      </c>
      <c r="DN7" s="143">
        <v>37.400000000000006</v>
      </c>
      <c r="DO7" s="143">
        <v>33.599999999999994</v>
      </c>
      <c r="DP7" s="143">
        <v>36.599999999999994</v>
      </c>
      <c r="DQ7" s="143">
        <v>36.800000000000011</v>
      </c>
      <c r="DR7" s="143">
        <v>7.2999999999999972</v>
      </c>
      <c r="DS7" s="143">
        <v>11.900000000000006</v>
      </c>
      <c r="DT7" s="143">
        <v>19.700000000000003</v>
      </c>
      <c r="DU7" s="143">
        <v>17.400000000000006</v>
      </c>
      <c r="DV7" s="143">
        <v>12.099999999999994</v>
      </c>
      <c r="DW7" s="143">
        <v>9.0999999999999943</v>
      </c>
      <c r="DX7" s="143">
        <v>9.7999999999999972</v>
      </c>
      <c r="DY7" s="143">
        <v>8.7000000000000028</v>
      </c>
      <c r="DZ7" s="143">
        <v>10.099999999999994</v>
      </c>
      <c r="EA7" s="143">
        <v>12.200000000000003</v>
      </c>
      <c r="EB7" s="143">
        <v>13</v>
      </c>
      <c r="EC7" s="143">
        <v>17.700000000000003</v>
      </c>
      <c r="ED7" s="143">
        <v>-0.29999999999999716</v>
      </c>
      <c r="EE7" s="143">
        <v>-1.7999999999999972</v>
      </c>
      <c r="EF7" s="143">
        <v>-6.9000000000000057</v>
      </c>
      <c r="EG7" s="143">
        <v>-5</v>
      </c>
      <c r="EH7" s="143">
        <v>-1.2000000000000028</v>
      </c>
      <c r="EI7" s="143">
        <v>3.2999999999999972</v>
      </c>
      <c r="EJ7" s="143">
        <v>2.7000000000000028</v>
      </c>
      <c r="EK7" s="143">
        <v>-0.59999999999999432</v>
      </c>
      <c r="EL7" s="143">
        <v>-5.3</v>
      </c>
      <c r="EM7" s="143">
        <v>0.79999999999999716</v>
      </c>
      <c r="EN7" s="143">
        <v>2.7999999999999972</v>
      </c>
      <c r="EO7" s="143">
        <v>5.5999999999999943</v>
      </c>
      <c r="EP7" s="143">
        <v>2.5</v>
      </c>
      <c r="EQ7" s="143">
        <v>3.5</v>
      </c>
      <c r="ER7" s="143">
        <v>4.9000000000000057</v>
      </c>
      <c r="ES7" s="143">
        <v>-0.20000000000000284</v>
      </c>
      <c r="ET7" s="143">
        <v>-2.5</v>
      </c>
      <c r="EU7" s="143">
        <v>-3.2999999999999972</v>
      </c>
      <c r="EV7" s="143">
        <v>-4.5</v>
      </c>
      <c r="EW7" s="143">
        <v>-4</v>
      </c>
      <c r="EX7" s="143">
        <v>0.5</v>
      </c>
      <c r="EY7" s="143">
        <v>2.2000000000000002</v>
      </c>
      <c r="EZ7" s="143">
        <v>-1.6</v>
      </c>
      <c r="FA7" s="143">
        <v>-1.9</v>
      </c>
      <c r="FB7" s="150"/>
    </row>
    <row r="8" spans="1:158" ht="45" customHeight="1" x14ac:dyDescent="0.3">
      <c r="A8" s="139" t="str">
        <f>IF('0'!A1=1,"Переробна промисловість","Manufacturing")</f>
        <v>Переробна промисловість</v>
      </c>
      <c r="B8" s="143">
        <v>-0.40000000000000568</v>
      </c>
      <c r="C8" s="143">
        <v>0.70000000000000284</v>
      </c>
      <c r="D8" s="143">
        <v>0.79999999999999716</v>
      </c>
      <c r="E8" s="143">
        <v>0.5</v>
      </c>
      <c r="F8" s="143">
        <v>0</v>
      </c>
      <c r="G8" s="143">
        <v>-0.20000000000000284</v>
      </c>
      <c r="H8" s="143">
        <v>-0.29999999999999716</v>
      </c>
      <c r="I8" s="143">
        <v>-0.20000000000000284</v>
      </c>
      <c r="J8" s="143">
        <v>-9.9999999999994316E-2</v>
      </c>
      <c r="K8" s="143">
        <v>-0.20000000000000284</v>
      </c>
      <c r="L8" s="143">
        <v>-0.40000000000000568</v>
      </c>
      <c r="M8" s="143">
        <v>-0.20000000000000284</v>
      </c>
      <c r="N8" s="143">
        <v>0</v>
      </c>
      <c r="O8" s="143">
        <v>1.2000000000000028</v>
      </c>
      <c r="P8" s="143">
        <v>4.9000000000000057</v>
      </c>
      <c r="Q8" s="143">
        <v>13.299999999999997</v>
      </c>
      <c r="R8" s="143">
        <v>17.5</v>
      </c>
      <c r="S8" s="143">
        <v>19.400000000000006</v>
      </c>
      <c r="T8" s="143">
        <v>20.5</v>
      </c>
      <c r="U8" s="143">
        <v>22.900000000000006</v>
      </c>
      <c r="V8" s="143">
        <v>25.799999999999997</v>
      </c>
      <c r="W8" s="143">
        <v>27.900000000000006</v>
      </c>
      <c r="X8" s="143">
        <v>31.5</v>
      </c>
      <c r="Y8" s="143">
        <v>34.300000000000011</v>
      </c>
      <c r="Z8" s="143">
        <v>2.2000000000000028</v>
      </c>
      <c r="AA8" s="143">
        <v>10.799999999999997</v>
      </c>
      <c r="AB8" s="143">
        <v>21.299999999999997</v>
      </c>
      <c r="AC8" s="143">
        <v>22.900000000000006</v>
      </c>
      <c r="AD8" s="143">
        <v>22.400000000000006</v>
      </c>
      <c r="AE8" s="143">
        <v>23.099999999999994</v>
      </c>
      <c r="AF8" s="143">
        <v>23.299999999999997</v>
      </c>
      <c r="AG8" s="143">
        <v>23.5</v>
      </c>
      <c r="AH8" s="143">
        <v>23.5</v>
      </c>
      <c r="AI8" s="143">
        <v>23.5</v>
      </c>
      <c r="AJ8" s="143">
        <v>24</v>
      </c>
      <c r="AK8" s="143">
        <v>23.799999999999997</v>
      </c>
      <c r="AL8" s="143">
        <v>0.20000000000000284</v>
      </c>
      <c r="AM8" s="143">
        <v>1.3</v>
      </c>
      <c r="AN8" s="143">
        <v>4</v>
      </c>
      <c r="AO8" s="143">
        <v>6.4</v>
      </c>
      <c r="AP8" s="143">
        <v>10.7</v>
      </c>
      <c r="AQ8" s="143">
        <v>12.4</v>
      </c>
      <c r="AR8" s="143">
        <v>13.5</v>
      </c>
      <c r="AS8" s="143">
        <v>12.7</v>
      </c>
      <c r="AT8" s="143">
        <v>15.1</v>
      </c>
      <c r="AU8" s="143">
        <v>17.899999999999999</v>
      </c>
      <c r="AV8" s="143">
        <v>19.100000000000001</v>
      </c>
      <c r="AW8" s="143">
        <v>22.6</v>
      </c>
      <c r="AX8" s="143">
        <v>2.7</v>
      </c>
      <c r="AY8" s="143">
        <v>6.5</v>
      </c>
      <c r="AZ8" s="143">
        <v>8.1</v>
      </c>
      <c r="BA8" s="143">
        <v>8.6999999999999993</v>
      </c>
      <c r="BB8" s="143">
        <v>9.1999999999999993</v>
      </c>
      <c r="BC8" s="143">
        <v>8.7000000000000028</v>
      </c>
      <c r="BD8" s="143">
        <v>8.9</v>
      </c>
      <c r="BE8" s="143">
        <v>10.199999999999999</v>
      </c>
      <c r="BF8" s="143">
        <v>12.4</v>
      </c>
      <c r="BG8" s="143">
        <v>15.9</v>
      </c>
      <c r="BH8" s="143">
        <v>17.100000000000001</v>
      </c>
      <c r="BI8" s="143">
        <v>18.5</v>
      </c>
      <c r="BJ8" s="143">
        <v>2.2999999999999972</v>
      </c>
      <c r="BK8" s="143">
        <v>3.5999999999999943</v>
      </c>
      <c r="BL8" s="143">
        <v>3.7999999999999972</v>
      </c>
      <c r="BM8" s="143">
        <v>4.5</v>
      </c>
      <c r="BN8" s="143">
        <v>4.7999999999999972</v>
      </c>
      <c r="BO8" s="143">
        <v>4.2999999999999972</v>
      </c>
      <c r="BP8" s="143">
        <v>4.0999999999999943</v>
      </c>
      <c r="BQ8" s="143">
        <v>5.7999999999999972</v>
      </c>
      <c r="BR8" s="143">
        <v>7.7000000000000028</v>
      </c>
      <c r="BS8" s="143">
        <v>8.9000000000000057</v>
      </c>
      <c r="BT8" s="143">
        <v>8.5999999999999943</v>
      </c>
      <c r="BU8" s="143">
        <v>7.4000000000000057</v>
      </c>
      <c r="BV8" s="143">
        <v>-0.40000000000000568</v>
      </c>
      <c r="BW8" s="143">
        <v>-1</v>
      </c>
      <c r="BX8" s="143">
        <v>-0.59999999999999432</v>
      </c>
      <c r="BY8" s="143">
        <v>-9.9999999999994316E-2</v>
      </c>
      <c r="BZ8" s="143">
        <v>0</v>
      </c>
      <c r="CA8" s="143">
        <v>-0.40000000000000568</v>
      </c>
      <c r="CB8" s="143">
        <v>-1.2999999999999972</v>
      </c>
      <c r="CC8" s="143">
        <v>-1.5</v>
      </c>
      <c r="CD8" s="143">
        <v>-1.5999999999999943</v>
      </c>
      <c r="CE8" s="143">
        <v>-3.2000000000000028</v>
      </c>
      <c r="CF8" s="143">
        <v>-4.9000000000000057</v>
      </c>
      <c r="CG8" s="143">
        <v>-5.7000000000000028</v>
      </c>
      <c r="CH8" s="143">
        <v>-0.20000000000000284</v>
      </c>
      <c r="CI8" s="143">
        <v>1</v>
      </c>
      <c r="CJ8" s="143">
        <v>2.2000000000000028</v>
      </c>
      <c r="CK8" s="143">
        <v>3.4000000000000057</v>
      </c>
      <c r="CL8" s="143">
        <v>2.2999999999999972</v>
      </c>
      <c r="CM8" s="143">
        <v>2.9000000000000057</v>
      </c>
      <c r="CN8" s="143">
        <v>4.2000000000000028</v>
      </c>
      <c r="CO8" s="143">
        <v>6.2000000000000028</v>
      </c>
      <c r="CP8" s="143">
        <v>8.5</v>
      </c>
      <c r="CQ8" s="143">
        <v>11.299999999999997</v>
      </c>
      <c r="CR8" s="143">
        <v>13.5</v>
      </c>
      <c r="CS8" s="143">
        <v>15.700000000000003</v>
      </c>
      <c r="CT8" s="143">
        <v>3.2999999999999972</v>
      </c>
      <c r="CU8" s="143">
        <v>8</v>
      </c>
      <c r="CV8" s="143">
        <v>12.099999999999994</v>
      </c>
      <c r="CW8" s="143">
        <v>14.400000000000006</v>
      </c>
      <c r="CX8" s="143">
        <v>18.599999999999994</v>
      </c>
      <c r="CY8" s="143">
        <v>20.799999999999997</v>
      </c>
      <c r="CZ8" s="143">
        <v>24.099999999999994</v>
      </c>
      <c r="DA8" s="143">
        <v>23.700000000000003</v>
      </c>
      <c r="DB8" s="143">
        <v>23.400000000000006</v>
      </c>
      <c r="DC8" s="143">
        <v>24.5</v>
      </c>
      <c r="DD8" s="143">
        <v>26</v>
      </c>
      <c r="DE8" s="143">
        <v>28.099999999999994</v>
      </c>
      <c r="DF8" s="143">
        <v>1.5999999999999943</v>
      </c>
      <c r="DG8" s="143">
        <v>2.5999999999999943</v>
      </c>
      <c r="DH8" s="143">
        <v>6.9000000000000057</v>
      </c>
      <c r="DI8" s="143">
        <v>11.700000000000003</v>
      </c>
      <c r="DJ8" s="143">
        <v>16</v>
      </c>
      <c r="DK8" s="143">
        <v>18.5</v>
      </c>
      <c r="DL8" s="143">
        <v>18.700000000000003</v>
      </c>
      <c r="DM8" s="143">
        <v>22</v>
      </c>
      <c r="DN8" s="143">
        <v>23.299999999999997</v>
      </c>
      <c r="DO8" s="143">
        <v>25.200000000000003</v>
      </c>
      <c r="DP8" s="143">
        <v>25.799999999999997</v>
      </c>
      <c r="DQ8" s="143">
        <v>26.5</v>
      </c>
      <c r="DR8" s="143">
        <v>1.0999999999999943</v>
      </c>
      <c r="DS8" s="143">
        <v>2.0999999999999943</v>
      </c>
      <c r="DT8" s="143">
        <v>3.4000000000000057</v>
      </c>
      <c r="DU8" s="143">
        <v>5.5</v>
      </c>
      <c r="DV8" s="143">
        <v>6.4000000000000057</v>
      </c>
      <c r="DW8" s="143">
        <v>6.9000000000000057</v>
      </c>
      <c r="DX8" s="143">
        <v>6.5999999999999943</v>
      </c>
      <c r="DY8" s="143">
        <v>8.2000000000000028</v>
      </c>
      <c r="DZ8" s="143">
        <v>8.4000000000000057</v>
      </c>
      <c r="EA8" s="143">
        <v>8.2000000000000028</v>
      </c>
      <c r="EB8" s="143">
        <v>7.9000000000000057</v>
      </c>
      <c r="EC8" s="143">
        <v>8.2000000000000028</v>
      </c>
      <c r="ED8" s="143">
        <v>1.7000000000000028</v>
      </c>
      <c r="EE8" s="143">
        <v>2.7999999999999972</v>
      </c>
      <c r="EF8" s="143">
        <v>3.4000000000000057</v>
      </c>
      <c r="EG8" s="143">
        <v>3.7999999999999972</v>
      </c>
      <c r="EH8" s="143">
        <v>4.7000000000000028</v>
      </c>
      <c r="EI8" s="143">
        <v>6.0999999999999943</v>
      </c>
      <c r="EJ8" s="143">
        <v>8.0999999999999943</v>
      </c>
      <c r="EK8" s="143">
        <v>9.2000000000000028</v>
      </c>
      <c r="EL8" s="143">
        <v>10.3</v>
      </c>
      <c r="EM8" s="143">
        <v>11.5</v>
      </c>
      <c r="EN8" s="143">
        <v>13</v>
      </c>
      <c r="EO8" s="143">
        <v>14</v>
      </c>
      <c r="EP8" s="143">
        <v>1.5</v>
      </c>
      <c r="EQ8" s="143">
        <v>2</v>
      </c>
      <c r="ER8" s="143">
        <v>2.9000000000000057</v>
      </c>
      <c r="ES8" s="143">
        <v>4.2000000000000028</v>
      </c>
      <c r="ET8" s="143">
        <v>4.7000000000000028</v>
      </c>
      <c r="EU8" s="143">
        <v>5.2999999999999972</v>
      </c>
      <c r="EV8" s="143">
        <v>5.7999999999999972</v>
      </c>
      <c r="EW8" s="143">
        <v>6.7000000000000028</v>
      </c>
      <c r="EX8" s="143">
        <v>7.5</v>
      </c>
      <c r="EY8" s="143">
        <v>8</v>
      </c>
      <c r="EZ8" s="143">
        <v>8.3000000000000007</v>
      </c>
      <c r="FA8" s="143">
        <v>8.8000000000000007</v>
      </c>
      <c r="FB8" s="150"/>
    </row>
    <row r="9" spans="1:158" ht="45" customHeight="1" x14ac:dyDescent="0.3">
      <c r="A9" s="139" t="str">
        <f>IF('0'!A1=1,"Виробництво харчових продуктів, напоїв і тютюнових виробів","Manufacture of food products, beverages and tobacco products")</f>
        <v>Виробництво харчових продуктів, напоїв і тютюнових виробів</v>
      </c>
      <c r="B9" s="143">
        <v>9.9999999999994316E-2</v>
      </c>
      <c r="C9" s="143">
        <v>0.79999999999999716</v>
      </c>
      <c r="D9" s="143">
        <v>1.2000000000000028</v>
      </c>
      <c r="E9" s="143">
        <v>1.2000000000000028</v>
      </c>
      <c r="F9" s="143">
        <v>1.0999999999999943</v>
      </c>
      <c r="G9" s="143">
        <v>1.7999999999999972</v>
      </c>
      <c r="H9" s="143">
        <v>2.7999999999999972</v>
      </c>
      <c r="I9" s="143">
        <v>2.7999999999999972</v>
      </c>
      <c r="J9" s="143">
        <v>2.5999999999999943</v>
      </c>
      <c r="K9" s="143">
        <v>2.4000000000000057</v>
      </c>
      <c r="L9" s="143">
        <v>3.0999999999999943</v>
      </c>
      <c r="M9" s="143">
        <v>3.7999999999999972</v>
      </c>
      <c r="N9" s="143">
        <v>0</v>
      </c>
      <c r="O9" s="143">
        <v>0.5</v>
      </c>
      <c r="P9" s="143">
        <v>3.2999999999999972</v>
      </c>
      <c r="Q9" s="143">
        <v>9.0999999999999943</v>
      </c>
      <c r="R9" s="143">
        <v>12.200000000000003</v>
      </c>
      <c r="S9" s="143">
        <v>14.400000000000006</v>
      </c>
      <c r="T9" s="143">
        <v>14.599999999999994</v>
      </c>
      <c r="U9" s="143">
        <v>17.700000000000003</v>
      </c>
      <c r="V9" s="143">
        <v>19.299999999999997</v>
      </c>
      <c r="W9" s="143">
        <v>20.900000000000006</v>
      </c>
      <c r="X9" s="143">
        <v>23.599999999999994</v>
      </c>
      <c r="Y9" s="143">
        <v>27.299999999999997</v>
      </c>
      <c r="Z9" s="143">
        <v>3.7999999999999972</v>
      </c>
      <c r="AA9" s="143">
        <v>11.900000000000006</v>
      </c>
      <c r="AB9" s="143">
        <v>23.900000000000006</v>
      </c>
      <c r="AC9" s="143">
        <v>28</v>
      </c>
      <c r="AD9" s="143">
        <v>28</v>
      </c>
      <c r="AE9" s="143">
        <v>29.5</v>
      </c>
      <c r="AF9" s="143">
        <v>30.300000000000011</v>
      </c>
      <c r="AG9" s="143">
        <v>32</v>
      </c>
      <c r="AH9" s="143">
        <v>32.900000000000006</v>
      </c>
      <c r="AI9" s="143">
        <v>33.699999999999989</v>
      </c>
      <c r="AJ9" s="143">
        <v>35.699999999999989</v>
      </c>
      <c r="AK9" s="143">
        <v>36.400000000000006</v>
      </c>
      <c r="AL9" s="143">
        <v>1.0999999999999943</v>
      </c>
      <c r="AM9" s="143">
        <v>2.9</v>
      </c>
      <c r="AN9" s="143">
        <v>4.0999999999999996</v>
      </c>
      <c r="AO9" s="143">
        <v>4.4000000000000004</v>
      </c>
      <c r="AP9" s="143">
        <v>4.7</v>
      </c>
      <c r="AQ9" s="143">
        <v>5</v>
      </c>
      <c r="AR9" s="143">
        <v>7.8</v>
      </c>
      <c r="AS9" s="143">
        <v>7.8</v>
      </c>
      <c r="AT9" s="143">
        <v>11.4</v>
      </c>
      <c r="AU9" s="143">
        <v>13.1</v>
      </c>
      <c r="AV9" s="143">
        <v>14.1</v>
      </c>
      <c r="AW9" s="143">
        <v>16.2</v>
      </c>
      <c r="AX9" s="143">
        <v>1.3</v>
      </c>
      <c r="AY9" s="143">
        <v>3.2999999999999972</v>
      </c>
      <c r="AZ9" s="143">
        <v>4.4000000000000004</v>
      </c>
      <c r="BA9" s="143">
        <v>4.4000000000000004</v>
      </c>
      <c r="BB9" s="143">
        <v>5.2</v>
      </c>
      <c r="BC9" s="143">
        <v>5.0999999999999943</v>
      </c>
      <c r="BD9" s="143">
        <v>6.3</v>
      </c>
      <c r="BE9" s="143">
        <v>7.3</v>
      </c>
      <c r="BF9" s="143">
        <v>9.3000000000000007</v>
      </c>
      <c r="BG9" s="143">
        <v>10.199999999999999</v>
      </c>
      <c r="BH9" s="143">
        <v>11.4</v>
      </c>
      <c r="BI9" s="143">
        <v>12.5</v>
      </c>
      <c r="BJ9" s="143">
        <v>0.79999999999999716</v>
      </c>
      <c r="BK9" s="143">
        <v>1.7999999999999972</v>
      </c>
      <c r="BL9" s="143">
        <v>2.2999999999999972</v>
      </c>
      <c r="BM9" s="143">
        <v>2.7000000000000028</v>
      </c>
      <c r="BN9" s="143">
        <v>2.7999999999999972</v>
      </c>
      <c r="BO9" s="143">
        <v>2.4000000000000057</v>
      </c>
      <c r="BP9" s="143">
        <v>2.4000000000000057</v>
      </c>
      <c r="BQ9" s="143">
        <v>3.7999999999999972</v>
      </c>
      <c r="BR9" s="143">
        <v>6.0999999999999943</v>
      </c>
      <c r="BS9" s="143">
        <v>7.4000000000000057</v>
      </c>
      <c r="BT9" s="143">
        <v>7.5999999999999943</v>
      </c>
      <c r="BU9" s="143">
        <v>7</v>
      </c>
      <c r="BV9" s="143">
        <v>0.20000000000000284</v>
      </c>
      <c r="BW9" s="143">
        <v>-9.9999999999994316E-2</v>
      </c>
      <c r="BX9" s="143">
        <v>-0.20000000000000284</v>
      </c>
      <c r="BY9" s="143">
        <v>0.40000000000000568</v>
      </c>
      <c r="BZ9" s="143">
        <v>0.70000000000000284</v>
      </c>
      <c r="CA9" s="143">
        <v>1.5</v>
      </c>
      <c r="CB9" s="143">
        <v>1.2999999999999972</v>
      </c>
      <c r="CC9" s="143">
        <v>1.4000000000000057</v>
      </c>
      <c r="CD9" s="143">
        <v>2.2000000000000028</v>
      </c>
      <c r="CE9" s="143">
        <v>1.5</v>
      </c>
      <c r="CF9" s="143">
        <v>1.0999999999999943</v>
      </c>
      <c r="CG9" s="143">
        <v>1.7999999999999972</v>
      </c>
      <c r="CH9" s="143">
        <v>-0.59999999999999432</v>
      </c>
      <c r="CI9" s="143">
        <v>0.59999999999999432</v>
      </c>
      <c r="CJ9" s="143">
        <v>2.2000000000000028</v>
      </c>
      <c r="CK9" s="143">
        <v>4.4000000000000057</v>
      </c>
      <c r="CL9" s="143">
        <v>5.0999999999999943</v>
      </c>
      <c r="CM9" s="143">
        <v>5.9000000000000057</v>
      </c>
      <c r="CN9" s="143">
        <v>6.9000000000000057</v>
      </c>
      <c r="CO9" s="143">
        <v>8.7999999999999972</v>
      </c>
      <c r="CP9" s="143">
        <v>11.700000000000003</v>
      </c>
      <c r="CQ9" s="143">
        <v>14.900000000000006</v>
      </c>
      <c r="CR9" s="143">
        <v>18.799999999999997</v>
      </c>
      <c r="CS9" s="143">
        <v>21.900000000000006</v>
      </c>
      <c r="CT9" s="143">
        <v>2.7999999999999972</v>
      </c>
      <c r="CU9" s="143">
        <v>5</v>
      </c>
      <c r="CV9" s="143">
        <v>9.2000000000000028</v>
      </c>
      <c r="CW9" s="143">
        <v>9.9000000000000057</v>
      </c>
      <c r="CX9" s="143">
        <v>12.200000000000003</v>
      </c>
      <c r="CY9" s="143">
        <v>12.700000000000003</v>
      </c>
      <c r="CZ9" s="143">
        <v>13.200000000000003</v>
      </c>
      <c r="DA9" s="143">
        <v>12.900000000000006</v>
      </c>
      <c r="DB9" s="143">
        <v>12.599999999999994</v>
      </c>
      <c r="DC9" s="143">
        <v>13.5</v>
      </c>
      <c r="DD9" s="143">
        <v>14.700000000000003</v>
      </c>
      <c r="DE9" s="143">
        <v>16.900000000000006</v>
      </c>
      <c r="DF9" s="143">
        <v>1.7999999999999972</v>
      </c>
      <c r="DG9" s="143">
        <v>3.5</v>
      </c>
      <c r="DH9" s="143">
        <v>7</v>
      </c>
      <c r="DI9" s="143">
        <v>9.5</v>
      </c>
      <c r="DJ9" s="143">
        <v>10.599999999999994</v>
      </c>
      <c r="DK9" s="143">
        <v>11.700000000000003</v>
      </c>
      <c r="DL9" s="143">
        <v>11.400000000000006</v>
      </c>
      <c r="DM9" s="143">
        <v>15.599999999999994</v>
      </c>
      <c r="DN9" s="143">
        <v>18.5</v>
      </c>
      <c r="DO9" s="143">
        <v>22.200000000000003</v>
      </c>
      <c r="DP9" s="143">
        <v>23.700000000000003</v>
      </c>
      <c r="DQ9" s="143">
        <v>24.200000000000003</v>
      </c>
      <c r="DR9" s="143">
        <v>1.9000000000000057</v>
      </c>
      <c r="DS9" s="143">
        <v>2.7999999999999972</v>
      </c>
      <c r="DT9" s="143">
        <v>4.0999999999999943</v>
      </c>
      <c r="DU9" s="143">
        <v>3.7000000000000028</v>
      </c>
      <c r="DV9" s="143">
        <v>3.2999999999999972</v>
      </c>
      <c r="DW9" s="143">
        <v>5.4000000000000057</v>
      </c>
      <c r="DX9" s="143">
        <v>4.4000000000000057</v>
      </c>
      <c r="DY9" s="143">
        <v>8.9000000000000057</v>
      </c>
      <c r="DZ9" s="143">
        <v>9.5999999999999943</v>
      </c>
      <c r="EA9" s="143">
        <v>9.0999999999999943</v>
      </c>
      <c r="EB9" s="143">
        <v>6.5</v>
      </c>
      <c r="EC9" s="143">
        <v>7.2000000000000028</v>
      </c>
      <c r="ED9" s="143">
        <v>2.7000000000000028</v>
      </c>
      <c r="EE9" s="143">
        <v>3.7999999999999972</v>
      </c>
      <c r="EF9" s="143">
        <v>4.2999999999999972</v>
      </c>
      <c r="EG9" s="143">
        <v>4.7999999999999972</v>
      </c>
      <c r="EH9" s="143">
        <v>6.7000000000000028</v>
      </c>
      <c r="EI9" s="143">
        <v>8.5</v>
      </c>
      <c r="EJ9" s="143">
        <v>10.900000000000006</v>
      </c>
      <c r="EK9" s="143">
        <v>12.200000000000003</v>
      </c>
      <c r="EL9" s="143">
        <v>14</v>
      </c>
      <c r="EM9" s="143">
        <v>16.700000000000003</v>
      </c>
      <c r="EN9" s="143">
        <v>19.5</v>
      </c>
      <c r="EO9" s="143">
        <v>21</v>
      </c>
      <c r="EP9" s="143">
        <v>2.2999999999999972</v>
      </c>
      <c r="EQ9" s="143">
        <v>3</v>
      </c>
      <c r="ER9" s="143">
        <v>4.4000000000000057</v>
      </c>
      <c r="ES9" s="143">
        <v>6.5</v>
      </c>
      <c r="ET9" s="143">
        <v>7.4000000000000057</v>
      </c>
      <c r="EU9" s="143">
        <v>8.4000000000000057</v>
      </c>
      <c r="EV9" s="143">
        <v>8.9000000000000057</v>
      </c>
      <c r="EW9" s="143">
        <v>10.599999999999994</v>
      </c>
      <c r="EX9" s="143">
        <v>12.200000000000003</v>
      </c>
      <c r="EY9" s="143">
        <v>12.8</v>
      </c>
      <c r="EZ9" s="143">
        <v>13.1</v>
      </c>
      <c r="FA9" s="143">
        <v>13.6</v>
      </c>
      <c r="FB9" s="150"/>
    </row>
    <row r="10" spans="1:158" ht="45" customHeight="1" x14ac:dyDescent="0.3">
      <c r="A10" s="149" t="str">
        <f>IF('0'!A1=1,"виробництво м'яса та м'ясних продуктів","processing and preserving of meat and production of meat products")</f>
        <v>виробництво м'яса та м'ясних продуктів</v>
      </c>
      <c r="B10" s="143">
        <v>-0.29999999999999716</v>
      </c>
      <c r="C10" s="143">
        <v>-0.79999999999999716</v>
      </c>
      <c r="D10" s="143">
        <v>-1.2000000000000028</v>
      </c>
      <c r="E10" s="143">
        <v>-0.79999999999999716</v>
      </c>
      <c r="F10" s="143">
        <v>-0.70000000000000284</v>
      </c>
      <c r="G10" s="143">
        <v>-0.5</v>
      </c>
      <c r="H10" s="143">
        <v>-0.20000000000000284</v>
      </c>
      <c r="I10" s="143">
        <v>0.20000000000000284</v>
      </c>
      <c r="J10" s="143">
        <v>9.9999999999994316E-2</v>
      </c>
      <c r="K10" s="143">
        <v>-0.40000000000000568</v>
      </c>
      <c r="L10" s="143">
        <v>-1.5</v>
      </c>
      <c r="M10" s="143">
        <v>-1.2000000000000028</v>
      </c>
      <c r="N10" s="143">
        <v>-1.0999999999999943</v>
      </c>
      <c r="O10" s="143">
        <v>-1.4000000000000057</v>
      </c>
      <c r="P10" s="143">
        <v>-0.70000000000000284</v>
      </c>
      <c r="Q10" s="143">
        <v>3.0999999999999943</v>
      </c>
      <c r="R10" s="143">
        <v>4.4000000000000057</v>
      </c>
      <c r="S10" s="143">
        <v>9.2000000000000028</v>
      </c>
      <c r="T10" s="143">
        <v>15.900000000000006</v>
      </c>
      <c r="U10" s="143">
        <v>17.799999999999997</v>
      </c>
      <c r="V10" s="143">
        <v>23.900000000000006</v>
      </c>
      <c r="W10" s="143">
        <v>25.5</v>
      </c>
      <c r="X10" s="143">
        <v>28.300000000000011</v>
      </c>
      <c r="Y10" s="143">
        <v>31.400000000000006</v>
      </c>
      <c r="Z10" s="143">
        <v>-1.5999999999999943</v>
      </c>
      <c r="AA10" s="143">
        <v>-2.5</v>
      </c>
      <c r="AB10" s="143">
        <v>8.9000000000000057</v>
      </c>
      <c r="AC10" s="143">
        <v>11.299999999999997</v>
      </c>
      <c r="AD10" s="143">
        <v>15.200000000000003</v>
      </c>
      <c r="AE10" s="143">
        <v>15.099999999999994</v>
      </c>
      <c r="AF10" s="143">
        <v>17.599999999999994</v>
      </c>
      <c r="AG10" s="143">
        <v>19.400000000000006</v>
      </c>
      <c r="AH10" s="143">
        <v>19.5</v>
      </c>
      <c r="AI10" s="143">
        <v>20.099999999999994</v>
      </c>
      <c r="AJ10" s="143">
        <v>20.5</v>
      </c>
      <c r="AK10" s="143">
        <v>22.400000000000006</v>
      </c>
      <c r="AL10" s="143">
        <v>-2</v>
      </c>
      <c r="AM10" s="143">
        <v>-3.3</v>
      </c>
      <c r="AN10" s="143">
        <v>-1.9</v>
      </c>
      <c r="AO10" s="143">
        <v>0.4</v>
      </c>
      <c r="AP10" s="143">
        <v>-0.4</v>
      </c>
      <c r="AQ10" s="143">
        <v>0.7</v>
      </c>
      <c r="AR10" s="143">
        <v>3.1</v>
      </c>
      <c r="AS10" s="143">
        <v>3.1</v>
      </c>
      <c r="AT10" s="143">
        <v>7.5</v>
      </c>
      <c r="AU10" s="143">
        <v>7.2</v>
      </c>
      <c r="AV10" s="143">
        <v>8.5</v>
      </c>
      <c r="AW10" s="143">
        <v>9.8000000000000007</v>
      </c>
      <c r="AX10" s="143">
        <v>0.3</v>
      </c>
      <c r="AY10" s="143">
        <v>5.2999999999999972</v>
      </c>
      <c r="AZ10" s="143">
        <v>5.9</v>
      </c>
      <c r="BA10" s="143">
        <v>7.9</v>
      </c>
      <c r="BB10" s="143">
        <v>9.6</v>
      </c>
      <c r="BC10" s="143">
        <v>14.299999999999997</v>
      </c>
      <c r="BD10" s="143">
        <v>18.5</v>
      </c>
      <c r="BE10" s="143">
        <v>21.7</v>
      </c>
      <c r="BF10" s="143">
        <v>26.7</v>
      </c>
      <c r="BG10" s="143">
        <v>26.2</v>
      </c>
      <c r="BH10" s="143">
        <v>27.1</v>
      </c>
      <c r="BI10" s="143">
        <v>29</v>
      </c>
      <c r="BJ10" s="143">
        <v>1</v>
      </c>
      <c r="BK10" s="143">
        <v>0.79999999999999716</v>
      </c>
      <c r="BL10" s="143">
        <v>1.7999999999999972</v>
      </c>
      <c r="BM10" s="143">
        <v>2.5</v>
      </c>
      <c r="BN10" s="143">
        <v>0.70000000000000284</v>
      </c>
      <c r="BO10" s="143">
        <v>0.79999999999999716</v>
      </c>
      <c r="BP10" s="143">
        <v>-4.4000000000000057</v>
      </c>
      <c r="BQ10" s="143">
        <v>-2</v>
      </c>
      <c r="BR10" s="143">
        <v>1.0999999999999943</v>
      </c>
      <c r="BS10" s="143">
        <v>4.7999999999999972</v>
      </c>
      <c r="BT10" s="143">
        <v>3.2000000000000028</v>
      </c>
      <c r="BU10" s="143">
        <v>3.5</v>
      </c>
      <c r="BV10" s="143">
        <v>9.9999999999994316E-2</v>
      </c>
      <c r="BW10" s="143">
        <v>-1.5999999999999943</v>
      </c>
      <c r="BX10" s="143">
        <v>-1.7000000000000028</v>
      </c>
      <c r="BY10" s="143">
        <v>2.2000000000000028</v>
      </c>
      <c r="BZ10" s="143">
        <v>1.7999999999999972</v>
      </c>
      <c r="CA10" s="143">
        <v>3.7000000000000028</v>
      </c>
      <c r="CB10" s="143">
        <v>3.5</v>
      </c>
      <c r="CC10" s="143">
        <v>3.7000000000000028</v>
      </c>
      <c r="CD10" s="143">
        <v>2.5999999999999943</v>
      </c>
      <c r="CE10" s="143">
        <v>2.4000000000000057</v>
      </c>
      <c r="CF10" s="143">
        <v>1.4000000000000099</v>
      </c>
      <c r="CG10" s="143">
        <v>0.20000000000000284</v>
      </c>
      <c r="CH10" s="143">
        <v>-0.59999999999999432</v>
      </c>
      <c r="CI10" s="143">
        <v>-1.2999999999999972</v>
      </c>
      <c r="CJ10" s="143">
        <v>-9.9999999999994316E-2</v>
      </c>
      <c r="CK10" s="143">
        <v>0.5</v>
      </c>
      <c r="CL10" s="143">
        <v>9.9999999999994316E-2</v>
      </c>
      <c r="CM10" s="143">
        <v>0.29999999999999716</v>
      </c>
      <c r="CN10" s="143">
        <v>1.2999999999999972</v>
      </c>
      <c r="CO10" s="143">
        <v>2.7999999999999972</v>
      </c>
      <c r="CP10" s="143">
        <v>2.5999999999999943</v>
      </c>
      <c r="CQ10" s="143">
        <v>3.7000000000000028</v>
      </c>
      <c r="CR10" s="143">
        <v>3.2999999999999972</v>
      </c>
      <c r="CS10" s="143">
        <v>2.9000000000000057</v>
      </c>
      <c r="CT10" s="143">
        <v>0.40000000000000568</v>
      </c>
      <c r="CU10" s="143">
        <v>4</v>
      </c>
      <c r="CV10" s="143">
        <v>6.4000000000000057</v>
      </c>
      <c r="CW10" s="143">
        <v>9.4000000000000057</v>
      </c>
      <c r="CX10" s="143">
        <v>9.7000000000000028</v>
      </c>
      <c r="CY10" s="143">
        <v>11.099999999999994</v>
      </c>
      <c r="CZ10" s="143">
        <v>12.5</v>
      </c>
      <c r="DA10" s="143">
        <v>13.200000000000003</v>
      </c>
      <c r="DB10" s="143">
        <v>14.099999999999994</v>
      </c>
      <c r="DC10" s="143">
        <v>15.5</v>
      </c>
      <c r="DD10" s="143">
        <v>15.400000000000006</v>
      </c>
      <c r="DE10" s="143">
        <v>17.5</v>
      </c>
      <c r="DF10" s="143">
        <v>2.0999999999999943</v>
      </c>
      <c r="DG10" s="143">
        <v>3.0999999999999943</v>
      </c>
      <c r="DH10" s="143">
        <v>3.7999999999999972</v>
      </c>
      <c r="DI10" s="143">
        <v>7.9000000000000057</v>
      </c>
      <c r="DJ10" s="143">
        <v>9.5999999999999943</v>
      </c>
      <c r="DK10" s="143">
        <v>14</v>
      </c>
      <c r="DL10" s="143">
        <v>13.900000000000006</v>
      </c>
      <c r="DM10" s="143">
        <v>17.400000000000006</v>
      </c>
      <c r="DN10" s="143">
        <v>28.199999999999989</v>
      </c>
      <c r="DO10" s="143">
        <v>29</v>
      </c>
      <c r="DP10" s="143">
        <v>25.700000000000003</v>
      </c>
      <c r="DQ10" s="143">
        <v>27.299999999999997</v>
      </c>
      <c r="DR10" s="143">
        <v>-0.90000000000000568</v>
      </c>
      <c r="DS10" s="143">
        <v>0.59999999999999432</v>
      </c>
      <c r="DT10" s="143">
        <v>4.5999999999999943</v>
      </c>
      <c r="DU10" s="143">
        <v>7.7000000000000028</v>
      </c>
      <c r="DV10" s="143">
        <v>9.4000000000000057</v>
      </c>
      <c r="DW10" s="143">
        <v>11.5</v>
      </c>
      <c r="DX10" s="143">
        <v>12.599999999999994</v>
      </c>
      <c r="DY10" s="143">
        <v>14.599999999999994</v>
      </c>
      <c r="DZ10" s="143">
        <v>19.400000000000006</v>
      </c>
      <c r="EA10" s="143">
        <v>18.5</v>
      </c>
      <c r="EB10" s="143">
        <v>17.799999999999997</v>
      </c>
      <c r="EC10" s="143">
        <v>18.200000000000003</v>
      </c>
      <c r="ED10" s="143">
        <v>6</v>
      </c>
      <c r="EE10" s="143">
        <v>8.7999999999999972</v>
      </c>
      <c r="EF10" s="143">
        <v>9.4000000000000057</v>
      </c>
      <c r="EG10" s="143">
        <v>9.0999999999999943</v>
      </c>
      <c r="EH10" s="143">
        <v>9.2999999999999972</v>
      </c>
      <c r="EI10" s="143">
        <v>9.2000000000000028</v>
      </c>
      <c r="EJ10" s="143">
        <v>10</v>
      </c>
      <c r="EK10" s="143">
        <v>12.900000000000006</v>
      </c>
      <c r="EL10" s="143">
        <v>13.6</v>
      </c>
      <c r="EM10" s="143">
        <v>13.799999999999997</v>
      </c>
      <c r="EN10" s="143">
        <v>15.700000000000003</v>
      </c>
      <c r="EO10" s="143">
        <v>17.599999999999994</v>
      </c>
      <c r="EP10" s="143">
        <v>0.5</v>
      </c>
      <c r="EQ10" s="143">
        <v>1.9000000000000057</v>
      </c>
      <c r="ER10" s="143">
        <v>4.4000000000000057</v>
      </c>
      <c r="ES10" s="143">
        <v>9</v>
      </c>
      <c r="ET10" s="143">
        <v>12.900000000000006</v>
      </c>
      <c r="EU10" s="143">
        <v>15.200000000000003</v>
      </c>
      <c r="EV10" s="143">
        <v>17</v>
      </c>
      <c r="EW10" s="143">
        <v>18.5</v>
      </c>
      <c r="EX10" s="143">
        <v>21.700000000000003</v>
      </c>
      <c r="EY10" s="143">
        <v>20.9</v>
      </c>
      <c r="EZ10" s="143">
        <v>20.2</v>
      </c>
      <c r="FA10" s="143">
        <v>19.600000000000001</v>
      </c>
      <c r="FB10" s="150"/>
    </row>
    <row r="11" spans="1:158" ht="45" customHeight="1" x14ac:dyDescent="0.3">
      <c r="A11" s="149" t="str">
        <f>IF('0'!A1=1,"виробництво молочних продуктів","manufacture of dairy products")</f>
        <v>виробництво молочних продуктів</v>
      </c>
      <c r="B11" s="143">
        <v>0.29999999999999716</v>
      </c>
      <c r="C11" s="143">
        <v>0.40000000000000568</v>
      </c>
      <c r="D11" s="143">
        <v>1</v>
      </c>
      <c r="E11" s="143">
        <v>1.7999999999999972</v>
      </c>
      <c r="F11" s="143">
        <v>2.4000000000000057</v>
      </c>
      <c r="G11" s="143">
        <v>2.7999999999999972</v>
      </c>
      <c r="H11" s="143">
        <v>4.7999999999999972</v>
      </c>
      <c r="I11" s="143">
        <v>6</v>
      </c>
      <c r="J11" s="143">
        <v>8.4000000000000057</v>
      </c>
      <c r="K11" s="143">
        <v>10.900000000000006</v>
      </c>
      <c r="L11" s="143">
        <v>13.599999999999994</v>
      </c>
      <c r="M11" s="143">
        <v>15.299999999999997</v>
      </c>
      <c r="N11" s="143">
        <v>1.4000000000000057</v>
      </c>
      <c r="O11" s="143">
        <v>2.7999999999999972</v>
      </c>
      <c r="P11" s="143">
        <v>4.5</v>
      </c>
      <c r="Q11" s="143">
        <v>5.7999999999999972</v>
      </c>
      <c r="R11" s="143">
        <v>5.7999999999999972</v>
      </c>
      <c r="S11" s="143">
        <v>5.0999999999999943</v>
      </c>
      <c r="T11" s="143">
        <v>5</v>
      </c>
      <c r="U11" s="143">
        <v>5.0999999999999943</v>
      </c>
      <c r="V11" s="143">
        <v>7.0999999999999943</v>
      </c>
      <c r="W11" s="143">
        <v>7.7999999999999972</v>
      </c>
      <c r="X11" s="143">
        <v>8.4000000000000057</v>
      </c>
      <c r="Y11" s="143">
        <v>9.2999999999999972</v>
      </c>
      <c r="Z11" s="143">
        <v>2.7000000000000028</v>
      </c>
      <c r="AA11" s="143">
        <v>3.7000000000000028</v>
      </c>
      <c r="AB11" s="143">
        <v>11.799999999999997</v>
      </c>
      <c r="AC11" s="143">
        <v>15.599999999999994</v>
      </c>
      <c r="AD11" s="143">
        <v>16.5</v>
      </c>
      <c r="AE11" s="143">
        <v>16.599999999999994</v>
      </c>
      <c r="AF11" s="143">
        <v>18.5</v>
      </c>
      <c r="AG11" s="143">
        <v>19.900000000000006</v>
      </c>
      <c r="AH11" s="143">
        <v>20.099999999999994</v>
      </c>
      <c r="AI11" s="143">
        <v>22</v>
      </c>
      <c r="AJ11" s="143">
        <v>25.700000000000003</v>
      </c>
      <c r="AK11" s="143">
        <v>30</v>
      </c>
      <c r="AL11" s="143">
        <v>1.0999999999999943</v>
      </c>
      <c r="AM11" s="143">
        <v>2.7</v>
      </c>
      <c r="AN11" s="143">
        <v>5.3</v>
      </c>
      <c r="AO11" s="143">
        <v>4.8</v>
      </c>
      <c r="AP11" s="143">
        <v>3</v>
      </c>
      <c r="AQ11" s="143">
        <v>2.2000000000000002</v>
      </c>
      <c r="AR11" s="143">
        <v>2.9</v>
      </c>
      <c r="AS11" s="143">
        <v>4.3</v>
      </c>
      <c r="AT11" s="143">
        <v>8.5</v>
      </c>
      <c r="AU11" s="143">
        <v>14.8</v>
      </c>
      <c r="AV11" s="143">
        <v>18.2</v>
      </c>
      <c r="AW11" s="143">
        <v>24.5</v>
      </c>
      <c r="AX11" s="143">
        <v>3.5</v>
      </c>
      <c r="AY11" s="143">
        <v>5.0999999999999943</v>
      </c>
      <c r="AZ11" s="143">
        <v>7.1</v>
      </c>
      <c r="BA11" s="143">
        <v>6.8</v>
      </c>
      <c r="BB11" s="143">
        <v>5.0999999999999996</v>
      </c>
      <c r="BC11" s="143">
        <v>5.2000000000000028</v>
      </c>
      <c r="BD11" s="143">
        <v>6.6</v>
      </c>
      <c r="BE11" s="143">
        <v>7.5</v>
      </c>
      <c r="BF11" s="143">
        <v>9.6999999999999993</v>
      </c>
      <c r="BG11" s="143">
        <v>12.7</v>
      </c>
      <c r="BH11" s="143">
        <v>16.399999999999999</v>
      </c>
      <c r="BI11" s="143">
        <v>18.3</v>
      </c>
      <c r="BJ11" s="143">
        <v>0.5</v>
      </c>
      <c r="BK11" s="143">
        <v>1.4000000000000057</v>
      </c>
      <c r="BL11" s="143">
        <v>2</v>
      </c>
      <c r="BM11" s="143">
        <v>2.2999999999999972</v>
      </c>
      <c r="BN11" s="143">
        <v>1.0999999999999943</v>
      </c>
      <c r="BO11" s="143">
        <v>1.5999999999999943</v>
      </c>
      <c r="BP11" s="143">
        <v>1.4000000000000057</v>
      </c>
      <c r="BQ11" s="143">
        <v>2.2000000000000028</v>
      </c>
      <c r="BR11" s="143">
        <v>4.5999999999999943</v>
      </c>
      <c r="BS11" s="143">
        <v>5.7999999999999972</v>
      </c>
      <c r="BT11" s="143">
        <v>7.9000000000000057</v>
      </c>
      <c r="BU11" s="143">
        <v>9.7999999999999972</v>
      </c>
      <c r="BV11" s="143">
        <v>1.2000000000000028</v>
      </c>
      <c r="BW11" s="143">
        <v>2.4000000000000057</v>
      </c>
      <c r="BX11" s="143">
        <v>3.5</v>
      </c>
      <c r="BY11" s="143">
        <v>2.9000000000000057</v>
      </c>
      <c r="BZ11" s="143">
        <v>2.9000000000000057</v>
      </c>
      <c r="CA11" s="143">
        <v>2.2999999999999972</v>
      </c>
      <c r="CB11" s="143">
        <v>2.2999999999999972</v>
      </c>
      <c r="CC11" s="143">
        <v>3.0999999999999943</v>
      </c>
      <c r="CD11" s="143">
        <v>5.9000000000000057</v>
      </c>
      <c r="CE11" s="143">
        <v>6.5</v>
      </c>
      <c r="CF11" s="143">
        <v>7.7000000000000028</v>
      </c>
      <c r="CG11" s="143">
        <v>8.7999999999999972</v>
      </c>
      <c r="CH11" s="143">
        <v>-9.9999999999994316E-2</v>
      </c>
      <c r="CI11" s="143">
        <v>1.2000000000000028</v>
      </c>
      <c r="CJ11" s="143">
        <v>2.0999999999999943</v>
      </c>
      <c r="CK11" s="143">
        <v>3.0999999999999943</v>
      </c>
      <c r="CL11" s="143">
        <v>1.5</v>
      </c>
      <c r="CM11" s="143">
        <v>1.2999999999999972</v>
      </c>
      <c r="CN11" s="143">
        <v>0.70000000000000284</v>
      </c>
      <c r="CO11" s="143">
        <v>1.5999999999999943</v>
      </c>
      <c r="CP11" s="143">
        <v>4</v>
      </c>
      <c r="CQ11" s="143">
        <v>4.5</v>
      </c>
      <c r="CR11" s="143">
        <v>6.2999999999999972</v>
      </c>
      <c r="CS11" s="143">
        <v>6.5</v>
      </c>
      <c r="CT11" s="143">
        <v>1.0999999999999943</v>
      </c>
      <c r="CU11" s="143">
        <v>2.2999999999999972</v>
      </c>
      <c r="CV11" s="143">
        <v>3.7000000000000028</v>
      </c>
      <c r="CW11" s="143">
        <v>4.9000000000000057</v>
      </c>
      <c r="CX11" s="143">
        <v>6.0999999999999943</v>
      </c>
      <c r="CY11" s="143">
        <v>7.0999999999999943</v>
      </c>
      <c r="CZ11" s="143">
        <v>7.4000000000000057</v>
      </c>
      <c r="DA11" s="143">
        <v>8.2000000000000028</v>
      </c>
      <c r="DB11" s="143">
        <v>10.799999999999997</v>
      </c>
      <c r="DC11" s="143">
        <v>13.099999999999994</v>
      </c>
      <c r="DD11" s="143">
        <v>15.200000000000003</v>
      </c>
      <c r="DE11" s="143">
        <v>19.5</v>
      </c>
      <c r="DF11" s="143">
        <v>2.4000000000000057</v>
      </c>
      <c r="DG11" s="143">
        <v>6.5999999999999943</v>
      </c>
      <c r="DH11" s="143">
        <v>8.5</v>
      </c>
      <c r="DI11" s="143">
        <v>9.4000000000000057</v>
      </c>
      <c r="DJ11" s="143">
        <v>10.799999999999997</v>
      </c>
      <c r="DK11" s="143">
        <v>12.099999999999994</v>
      </c>
      <c r="DL11" s="143">
        <v>13.299999999999997</v>
      </c>
      <c r="DM11" s="143">
        <v>15.099999999999994</v>
      </c>
      <c r="DN11" s="143">
        <v>17.900000000000006</v>
      </c>
      <c r="DO11" s="143">
        <v>20.799999999999997</v>
      </c>
      <c r="DP11" s="143">
        <v>22.299999999999997</v>
      </c>
      <c r="DQ11" s="143">
        <v>24.200000000000003</v>
      </c>
      <c r="DR11" s="143">
        <v>2.9000000000000057</v>
      </c>
      <c r="DS11" s="143">
        <v>3.2999999999999972</v>
      </c>
      <c r="DT11" s="143">
        <v>4.0999999999999943</v>
      </c>
      <c r="DU11" s="143">
        <v>3.5</v>
      </c>
      <c r="DV11" s="143">
        <v>3</v>
      </c>
      <c r="DW11" s="143">
        <v>2.7000000000000028</v>
      </c>
      <c r="DX11" s="143">
        <v>2.7999999999999972</v>
      </c>
      <c r="DY11" s="143">
        <v>2.5999999999999943</v>
      </c>
      <c r="DZ11" s="143">
        <v>4</v>
      </c>
      <c r="EA11" s="143">
        <v>5.9000000000000057</v>
      </c>
      <c r="EB11" s="143">
        <v>7.7999999999999972</v>
      </c>
      <c r="EC11" s="143">
        <v>10.900000000000006</v>
      </c>
      <c r="ED11" s="143">
        <v>2.2999999999999972</v>
      </c>
      <c r="EE11" s="143">
        <v>3.4000000000000057</v>
      </c>
      <c r="EF11" s="143">
        <v>3.7000000000000028</v>
      </c>
      <c r="EG11" s="143">
        <v>4.2999999999999972</v>
      </c>
      <c r="EH11" s="143">
        <v>4.7999999999999972</v>
      </c>
      <c r="EI11" s="143">
        <v>5.2999999999999972</v>
      </c>
      <c r="EJ11" s="143">
        <v>5.7000000000000028</v>
      </c>
      <c r="EK11" s="143">
        <v>8.7999999999999972</v>
      </c>
      <c r="EL11" s="143">
        <v>11.8</v>
      </c>
      <c r="EM11" s="143">
        <v>15.599999999999994</v>
      </c>
      <c r="EN11" s="143">
        <v>21.5</v>
      </c>
      <c r="EO11" s="143">
        <v>24</v>
      </c>
      <c r="EP11" s="143">
        <v>1</v>
      </c>
      <c r="EQ11" s="143">
        <v>1.2000000000000028</v>
      </c>
      <c r="ER11" s="143">
        <v>0.20000000000000284</v>
      </c>
      <c r="ES11" s="143">
        <v>0.79999999999999716</v>
      </c>
      <c r="ET11" s="143">
        <v>0.79999999999999716</v>
      </c>
      <c r="EU11" s="143">
        <v>0.40000000000000568</v>
      </c>
      <c r="EV11" s="143">
        <v>0.90000000000000568</v>
      </c>
      <c r="EW11" s="143">
        <v>3.2999999999999972</v>
      </c>
      <c r="EX11" s="143">
        <v>4.5</v>
      </c>
      <c r="EY11" s="143">
        <v>6.1</v>
      </c>
      <c r="EZ11" s="143">
        <v>5.4</v>
      </c>
      <c r="FA11" s="143">
        <v>5.4</v>
      </c>
      <c r="FB11" s="150"/>
    </row>
    <row r="12" spans="1:158" ht="45" customHeight="1" x14ac:dyDescent="0.3">
      <c r="A12" s="149" t="str">
        <f>IF('0'!A1=1,"виробництво хліба, хлібобулочних і борошняних виробів","manufacture of bakery and farinaceous products")</f>
        <v>виробництво хліба, хлібобулочних і борошняних виробів</v>
      </c>
      <c r="B12" s="143">
        <v>0.90000000000000568</v>
      </c>
      <c r="C12" s="143">
        <v>1.7000000000000028</v>
      </c>
      <c r="D12" s="143">
        <v>2</v>
      </c>
      <c r="E12" s="143">
        <v>2.2999999999999972</v>
      </c>
      <c r="F12" s="143">
        <v>2.2999999999999972</v>
      </c>
      <c r="G12" s="143">
        <v>2.5999999999999943</v>
      </c>
      <c r="H12" s="143">
        <v>2.7000000000000028</v>
      </c>
      <c r="I12" s="143">
        <v>2.9000000000000057</v>
      </c>
      <c r="J12" s="143">
        <v>2.7000000000000028</v>
      </c>
      <c r="K12" s="143">
        <v>2.9000000000000057</v>
      </c>
      <c r="L12" s="143">
        <v>3.0999999999999943</v>
      </c>
      <c r="M12" s="143">
        <v>3.2999999999999972</v>
      </c>
      <c r="N12" s="143">
        <v>0.20000000000000284</v>
      </c>
      <c r="O12" s="143">
        <v>0.29999999999999716</v>
      </c>
      <c r="P12" s="143">
        <v>1.9000000000000057</v>
      </c>
      <c r="Q12" s="143">
        <v>5.2000000000000028</v>
      </c>
      <c r="R12" s="143">
        <v>10.400000000000006</v>
      </c>
      <c r="S12" s="143">
        <v>11.799999999999997</v>
      </c>
      <c r="T12" s="143">
        <v>13.5</v>
      </c>
      <c r="U12" s="143">
        <v>15.700000000000003</v>
      </c>
      <c r="V12" s="143">
        <v>20.900000000000006</v>
      </c>
      <c r="W12" s="143">
        <v>22.700000000000003</v>
      </c>
      <c r="X12" s="143">
        <v>23.599999999999994</v>
      </c>
      <c r="Y12" s="143">
        <v>26.400000000000006</v>
      </c>
      <c r="Z12" s="143">
        <v>5.9000000000000057</v>
      </c>
      <c r="AA12" s="143">
        <v>15.099999999999994</v>
      </c>
      <c r="AB12" s="143">
        <v>34.599999999999994</v>
      </c>
      <c r="AC12" s="143">
        <v>36.199999999999989</v>
      </c>
      <c r="AD12" s="143">
        <v>36.099999999999994</v>
      </c>
      <c r="AE12" s="143">
        <v>37.099999999999994</v>
      </c>
      <c r="AF12" s="143">
        <v>37.800000000000011</v>
      </c>
      <c r="AG12" s="143">
        <v>38.400000000000006</v>
      </c>
      <c r="AH12" s="143">
        <v>39.199999999999989</v>
      </c>
      <c r="AI12" s="143">
        <v>39.599999999999994</v>
      </c>
      <c r="AJ12" s="143">
        <v>41.300000000000011</v>
      </c>
      <c r="AK12" s="143">
        <v>44.300000000000011</v>
      </c>
      <c r="AL12" s="143">
        <v>0.90000000000000568</v>
      </c>
      <c r="AM12" s="143">
        <v>1.3</v>
      </c>
      <c r="AN12" s="143">
        <v>2.4</v>
      </c>
      <c r="AO12" s="143">
        <v>2.4</v>
      </c>
      <c r="AP12" s="143">
        <v>2.6</v>
      </c>
      <c r="AQ12" s="143">
        <v>3</v>
      </c>
      <c r="AR12" s="143">
        <v>2.9</v>
      </c>
      <c r="AS12" s="143">
        <v>3</v>
      </c>
      <c r="AT12" s="143">
        <v>3.8</v>
      </c>
      <c r="AU12" s="143">
        <v>4.8</v>
      </c>
      <c r="AV12" s="143">
        <v>5.8</v>
      </c>
      <c r="AW12" s="143">
        <v>7.8</v>
      </c>
      <c r="AX12" s="143">
        <v>1.5</v>
      </c>
      <c r="AY12" s="143">
        <v>4.5999999999999943</v>
      </c>
      <c r="AZ12" s="143">
        <v>7.1</v>
      </c>
      <c r="BA12" s="143">
        <v>7.4</v>
      </c>
      <c r="BB12" s="143">
        <v>8.6</v>
      </c>
      <c r="BC12" s="143">
        <v>8.9000000000000057</v>
      </c>
      <c r="BD12" s="143">
        <v>9.6</v>
      </c>
      <c r="BE12" s="143">
        <v>10.6</v>
      </c>
      <c r="BF12" s="143">
        <v>11.4</v>
      </c>
      <c r="BG12" s="143">
        <v>14.3</v>
      </c>
      <c r="BH12" s="143">
        <v>16</v>
      </c>
      <c r="BI12" s="143">
        <v>17.5</v>
      </c>
      <c r="BJ12" s="143">
        <v>1</v>
      </c>
      <c r="BK12" s="143">
        <v>1.5</v>
      </c>
      <c r="BL12" s="143">
        <v>3.0999999999999943</v>
      </c>
      <c r="BM12" s="143">
        <v>4.2000000000000028</v>
      </c>
      <c r="BN12" s="143">
        <v>4.4000000000000057</v>
      </c>
      <c r="BO12" s="143">
        <v>4.7999999999999972</v>
      </c>
      <c r="BP12" s="143">
        <v>6.2000000000000028</v>
      </c>
      <c r="BQ12" s="143">
        <v>7.7000000000000028</v>
      </c>
      <c r="BR12" s="143">
        <v>10.400000000000006</v>
      </c>
      <c r="BS12" s="143">
        <v>11.599999999999994</v>
      </c>
      <c r="BT12" s="143">
        <v>14</v>
      </c>
      <c r="BU12" s="143">
        <v>14.700000000000003</v>
      </c>
      <c r="BV12" s="143">
        <v>0.59999999999999432</v>
      </c>
      <c r="BW12" s="143">
        <v>2.5</v>
      </c>
      <c r="BX12" s="143">
        <v>3.2000000000000028</v>
      </c>
      <c r="BY12" s="143">
        <v>3.7000000000000028</v>
      </c>
      <c r="BZ12" s="143">
        <v>4.7999999999999972</v>
      </c>
      <c r="CA12" s="143">
        <v>5.5</v>
      </c>
      <c r="CB12" s="143">
        <v>5.5999999999999943</v>
      </c>
      <c r="CC12" s="143">
        <v>5.5</v>
      </c>
      <c r="CD12" s="143">
        <v>5.7000000000000028</v>
      </c>
      <c r="CE12" s="143">
        <v>5.9000000000000057</v>
      </c>
      <c r="CF12" s="143">
        <v>7</v>
      </c>
      <c r="CG12" s="143">
        <v>6.7999999999999972</v>
      </c>
      <c r="CH12" s="143">
        <v>0.20000000000000284</v>
      </c>
      <c r="CI12" s="143">
        <v>0.29999999999999716</v>
      </c>
      <c r="CJ12" s="143">
        <v>1.2000000000000028</v>
      </c>
      <c r="CK12" s="143">
        <v>2.2000000000000028</v>
      </c>
      <c r="CL12" s="143">
        <v>2.4000000000000057</v>
      </c>
      <c r="CM12" s="143">
        <v>2.5999999999999943</v>
      </c>
      <c r="CN12" s="143">
        <v>3.0999999999999943</v>
      </c>
      <c r="CO12" s="143">
        <v>3.4000000000000057</v>
      </c>
      <c r="CP12" s="143">
        <v>4</v>
      </c>
      <c r="CQ12" s="143">
        <v>5.5999999999999943</v>
      </c>
      <c r="CR12" s="143">
        <v>9</v>
      </c>
      <c r="CS12" s="143">
        <v>9.9000000000000057</v>
      </c>
      <c r="CT12" s="143">
        <v>0.5</v>
      </c>
      <c r="CU12" s="143">
        <v>4.2000000000000028</v>
      </c>
      <c r="CV12" s="143">
        <v>6.2000000000000028</v>
      </c>
      <c r="CW12" s="143">
        <v>8.2999999999999972</v>
      </c>
      <c r="CX12" s="143">
        <v>8.4000000000000057</v>
      </c>
      <c r="CY12" s="143">
        <v>9</v>
      </c>
      <c r="CZ12" s="143">
        <v>9.4000000000000057</v>
      </c>
      <c r="DA12" s="143">
        <v>10.099999999999994</v>
      </c>
      <c r="DB12" s="143">
        <v>14.299999999999997</v>
      </c>
      <c r="DC12" s="143">
        <v>16.599999999999994</v>
      </c>
      <c r="DD12" s="143">
        <v>18.900000000000006</v>
      </c>
      <c r="DE12" s="143">
        <v>21.099999999999994</v>
      </c>
      <c r="DF12" s="143">
        <v>3.7000000000000028</v>
      </c>
      <c r="DG12" s="143">
        <v>7.5</v>
      </c>
      <c r="DH12" s="143">
        <v>9.2999999999999972</v>
      </c>
      <c r="DI12" s="143">
        <v>12.799999999999997</v>
      </c>
      <c r="DJ12" s="143">
        <v>14.599999999999994</v>
      </c>
      <c r="DK12" s="143">
        <v>17.200000000000003</v>
      </c>
      <c r="DL12" s="143">
        <v>18.700000000000003</v>
      </c>
      <c r="DM12" s="143">
        <v>20.599999999999994</v>
      </c>
      <c r="DN12" s="143">
        <v>22.700000000000003</v>
      </c>
      <c r="DO12" s="143">
        <v>24.200000000000003</v>
      </c>
      <c r="DP12" s="143">
        <v>25.5</v>
      </c>
      <c r="DQ12" s="143">
        <v>27.200000000000003</v>
      </c>
      <c r="DR12" s="143">
        <v>0.59999999999999432</v>
      </c>
      <c r="DS12" s="143">
        <v>2.2000000000000028</v>
      </c>
      <c r="DT12" s="143">
        <v>3</v>
      </c>
      <c r="DU12" s="143">
        <v>3.9000000000000057</v>
      </c>
      <c r="DV12" s="143">
        <v>6.0999999999999943</v>
      </c>
      <c r="DW12" s="143">
        <v>6.2999999999999972</v>
      </c>
      <c r="DX12" s="143">
        <v>6.7000000000000028</v>
      </c>
      <c r="DY12" s="143">
        <v>6.7999999999999972</v>
      </c>
      <c r="DZ12" s="143">
        <v>7.2000000000000028</v>
      </c>
      <c r="EA12" s="143">
        <v>7.5999999999999943</v>
      </c>
      <c r="EB12" s="143">
        <v>8.4000000000000057</v>
      </c>
      <c r="EC12" s="143">
        <v>8.9000000000000057</v>
      </c>
      <c r="ED12" s="143">
        <v>0.59999999999999432</v>
      </c>
      <c r="EE12" s="143">
        <v>1.5</v>
      </c>
      <c r="EF12" s="143">
        <v>1.9000000000000057</v>
      </c>
      <c r="EG12" s="143">
        <v>2.0999999999999943</v>
      </c>
      <c r="EH12" s="143">
        <v>2.5</v>
      </c>
      <c r="EI12" s="143">
        <v>3.7000000000000028</v>
      </c>
      <c r="EJ12" s="143">
        <v>6.0999999999999943</v>
      </c>
      <c r="EK12" s="143">
        <v>6.9000000000000057</v>
      </c>
      <c r="EL12" s="143">
        <v>8</v>
      </c>
      <c r="EM12" s="143">
        <v>9.0999999999999943</v>
      </c>
      <c r="EN12" s="143">
        <v>11.799999999999997</v>
      </c>
      <c r="EO12" s="143">
        <v>13.099999999999994</v>
      </c>
      <c r="EP12" s="143">
        <v>2.2999999999999972</v>
      </c>
      <c r="EQ12" s="143">
        <v>3.9000000000000057</v>
      </c>
      <c r="ER12" s="143">
        <v>5.2000000000000028</v>
      </c>
      <c r="ES12" s="143">
        <v>6.4000000000000057</v>
      </c>
      <c r="ET12" s="143">
        <v>6.7000000000000028</v>
      </c>
      <c r="EU12" s="143">
        <v>7.7999999999999972</v>
      </c>
      <c r="EV12" s="143">
        <v>9</v>
      </c>
      <c r="EW12" s="143">
        <v>9.2999999999999972</v>
      </c>
      <c r="EX12" s="143">
        <v>10.799999999999997</v>
      </c>
      <c r="EY12" s="143">
        <v>11.7</v>
      </c>
      <c r="EZ12" s="143">
        <v>12.4</v>
      </c>
      <c r="FA12" s="143">
        <v>12.5</v>
      </c>
      <c r="FB12" s="150"/>
    </row>
    <row r="13" spans="1:158" ht="45" customHeight="1" x14ac:dyDescent="0.3">
      <c r="A13" s="149" t="str">
        <f>IF('0'!A1=1,"виробництво цукру","manufacture of sugar")</f>
        <v>виробництво цукру</v>
      </c>
      <c r="B13" s="143">
        <v>-2.7000000000000028</v>
      </c>
      <c r="C13" s="143">
        <v>-5.5999999999999943</v>
      </c>
      <c r="D13" s="143">
        <v>-5.7999999999999972</v>
      </c>
      <c r="E13" s="143">
        <v>-4.7999999999999972</v>
      </c>
      <c r="F13" s="143">
        <v>-4.5</v>
      </c>
      <c r="G13" s="143">
        <v>-0.59999999999999432</v>
      </c>
      <c r="H13" s="143">
        <v>2.7000000000000028</v>
      </c>
      <c r="I13" s="143">
        <v>2.9000000000000057</v>
      </c>
      <c r="J13" s="143">
        <v>5.2000000000000028</v>
      </c>
      <c r="K13" s="143">
        <v>6.0999999999999943</v>
      </c>
      <c r="L13" s="143">
        <v>10.900000000000006</v>
      </c>
      <c r="M13" s="143">
        <v>17</v>
      </c>
      <c r="N13" s="143">
        <v>2</v>
      </c>
      <c r="O13" s="143">
        <v>4.7000000000000028</v>
      </c>
      <c r="P13" s="143">
        <v>11.799999999999997</v>
      </c>
      <c r="Q13" s="143">
        <v>19</v>
      </c>
      <c r="R13" s="143">
        <v>27.099999999999994</v>
      </c>
      <c r="S13" s="143">
        <v>29.599999999999994</v>
      </c>
      <c r="T13" s="143">
        <v>32.300000000000011</v>
      </c>
      <c r="U13" s="143">
        <v>35.199999999999989</v>
      </c>
      <c r="V13" s="143">
        <v>31.099999999999994</v>
      </c>
      <c r="W13" s="143">
        <v>20.700000000000003</v>
      </c>
      <c r="X13" s="143">
        <v>11.299999999999997</v>
      </c>
      <c r="Y13" s="143">
        <v>12.099999999999994</v>
      </c>
      <c r="Z13" s="143">
        <v>3.7000000000000028</v>
      </c>
      <c r="AA13" s="143">
        <v>15</v>
      </c>
      <c r="AB13" s="143">
        <v>25.799999999999997</v>
      </c>
      <c r="AC13" s="143">
        <v>24.299999999999997</v>
      </c>
      <c r="AD13" s="143">
        <v>28.199999999999989</v>
      </c>
      <c r="AE13" s="143">
        <v>33.300000000000011</v>
      </c>
      <c r="AF13" s="143">
        <v>35.699999999999989</v>
      </c>
      <c r="AG13" s="143">
        <v>37.300000000000011</v>
      </c>
      <c r="AH13" s="143">
        <v>41.599999999999994</v>
      </c>
      <c r="AI13" s="143">
        <v>62</v>
      </c>
      <c r="AJ13" s="143">
        <v>67.699999999999989</v>
      </c>
      <c r="AK13" s="143">
        <v>69.699999999999989</v>
      </c>
      <c r="AL13" s="143">
        <v>1</v>
      </c>
      <c r="AM13" s="143">
        <v>-0.2</v>
      </c>
      <c r="AN13" s="143">
        <v>-0.5</v>
      </c>
      <c r="AO13" s="143">
        <v>-2</v>
      </c>
      <c r="AP13" s="143">
        <v>-3.3</v>
      </c>
      <c r="AQ13" s="143">
        <v>-5.7</v>
      </c>
      <c r="AR13" s="143">
        <v>-3.9</v>
      </c>
      <c r="AS13" s="143">
        <v>-3.4</v>
      </c>
      <c r="AT13" s="143">
        <v>-3.3</v>
      </c>
      <c r="AU13" s="143">
        <v>0</v>
      </c>
      <c r="AV13" s="143">
        <v>4.9000000000000004</v>
      </c>
      <c r="AW13" s="143">
        <v>2.8</v>
      </c>
      <c r="AX13" s="143">
        <v>-0.6</v>
      </c>
      <c r="AY13" s="143">
        <v>3.2999999999999972</v>
      </c>
      <c r="AZ13" s="143">
        <v>12.6</v>
      </c>
      <c r="BA13" s="143">
        <v>13.3</v>
      </c>
      <c r="BB13" s="143">
        <v>12.6</v>
      </c>
      <c r="BC13" s="143">
        <v>10.299999999999997</v>
      </c>
      <c r="BD13" s="143">
        <v>10.7</v>
      </c>
      <c r="BE13" s="143">
        <v>10.5</v>
      </c>
      <c r="BF13" s="143">
        <v>5.5</v>
      </c>
      <c r="BG13" s="143">
        <v>-5.9</v>
      </c>
      <c r="BH13" s="143">
        <v>-0.7</v>
      </c>
      <c r="BI13" s="143">
        <v>-8.1</v>
      </c>
      <c r="BJ13" s="143">
        <v>0.79999999999999716</v>
      </c>
      <c r="BK13" s="143">
        <v>6</v>
      </c>
      <c r="BL13" s="143">
        <v>-2</v>
      </c>
      <c r="BM13" s="143">
        <v>-4.2999999999999972</v>
      </c>
      <c r="BN13" s="143">
        <v>-2.2000000000000028</v>
      </c>
      <c r="BO13" s="143">
        <v>-6.0999999999999943</v>
      </c>
      <c r="BP13" s="143">
        <v>-1.2999999999999972</v>
      </c>
      <c r="BQ13" s="143">
        <v>0.40000000000000568</v>
      </c>
      <c r="BR13" s="143">
        <v>-3.7000000000000028</v>
      </c>
      <c r="BS13" s="143">
        <v>-7.7000000000000028</v>
      </c>
      <c r="BT13" s="143">
        <v>-7.7000000000000028</v>
      </c>
      <c r="BU13" s="143">
        <v>-7.2000000000000028</v>
      </c>
      <c r="BV13" s="143">
        <v>1.5999999999999943</v>
      </c>
      <c r="BW13" s="143">
        <v>-0.5</v>
      </c>
      <c r="BX13" s="143">
        <v>-1.9000000000000057</v>
      </c>
      <c r="BY13" s="143">
        <v>-1.2000000000000028</v>
      </c>
      <c r="BZ13" s="143">
        <v>1.2000000000000028</v>
      </c>
      <c r="CA13" s="143">
        <v>6.2999999999999972</v>
      </c>
      <c r="CB13" s="143">
        <v>5.7999999999999972</v>
      </c>
      <c r="CC13" s="143">
        <v>2.9000000000000057</v>
      </c>
      <c r="CD13" s="143">
        <v>2.2000000000000028</v>
      </c>
      <c r="CE13" s="143">
        <v>-2.9000000000000057</v>
      </c>
      <c r="CF13" s="143">
        <v>-3.2000000000000028</v>
      </c>
      <c r="CG13" s="143">
        <v>-3.7999999999999972</v>
      </c>
      <c r="CH13" s="143">
        <v>1.7000000000000028</v>
      </c>
      <c r="CI13" s="143">
        <v>5.2999999999999972</v>
      </c>
      <c r="CJ13" s="143">
        <v>5.4000000000000057</v>
      </c>
      <c r="CK13" s="143">
        <v>11.400000000000006</v>
      </c>
      <c r="CL13" s="143">
        <v>13.400000000000006</v>
      </c>
      <c r="CM13" s="143">
        <v>13.700000000000003</v>
      </c>
      <c r="CN13" s="143">
        <v>12.700000000000003</v>
      </c>
      <c r="CO13" s="143">
        <v>11.400000000000006</v>
      </c>
      <c r="CP13" s="143">
        <v>13.700000000000003</v>
      </c>
      <c r="CQ13" s="143">
        <v>27.5</v>
      </c>
      <c r="CR13" s="143">
        <v>44.699999999999989</v>
      </c>
      <c r="CS13" s="143">
        <v>59.599999999999994</v>
      </c>
      <c r="CT13" s="143">
        <v>4.4000000000000057</v>
      </c>
      <c r="CU13" s="143">
        <v>10.700000000000003</v>
      </c>
      <c r="CV13" s="143">
        <v>15.900000000000006</v>
      </c>
      <c r="CW13" s="143">
        <v>18</v>
      </c>
      <c r="CX13" s="143">
        <v>14.900000000000006</v>
      </c>
      <c r="CY13" s="143">
        <v>18.099999999999994</v>
      </c>
      <c r="CZ13" s="143">
        <v>25.599999999999994</v>
      </c>
      <c r="DA13" s="143">
        <v>21.400000000000006</v>
      </c>
      <c r="DB13" s="143">
        <v>17.099999999999994</v>
      </c>
      <c r="DC13" s="143">
        <v>25.200000000000003</v>
      </c>
      <c r="DD13" s="143">
        <v>20.400000000000006</v>
      </c>
      <c r="DE13" s="143">
        <v>22.799999999999997</v>
      </c>
      <c r="DF13" s="143">
        <v>2.2999999999999972</v>
      </c>
      <c r="DG13" s="143">
        <v>2.7000000000000028</v>
      </c>
      <c r="DH13" s="143">
        <v>3.5</v>
      </c>
      <c r="DI13" s="143">
        <v>3.7000000000000028</v>
      </c>
      <c r="DJ13" s="143">
        <v>5.9000000000000057</v>
      </c>
      <c r="DK13" s="143">
        <v>19.599999999999994</v>
      </c>
      <c r="DL13" s="143">
        <v>15.700000000000003</v>
      </c>
      <c r="DM13" s="143">
        <v>31.300000000000011</v>
      </c>
      <c r="DN13" s="143">
        <v>33.699999999999989</v>
      </c>
      <c r="DO13" s="143">
        <v>43.400000000000006</v>
      </c>
      <c r="DP13" s="143">
        <v>46.599999999999994</v>
      </c>
      <c r="DQ13" s="143">
        <v>51.400000000000006</v>
      </c>
      <c r="DR13" s="143">
        <v>1.5</v>
      </c>
      <c r="DS13" s="143">
        <v>-2.9000000000000057</v>
      </c>
      <c r="DT13" s="143">
        <v>1.5</v>
      </c>
      <c r="DU13" s="143">
        <v>1.2000000000000028</v>
      </c>
      <c r="DV13" s="143">
        <v>0.59999999999999432</v>
      </c>
      <c r="DW13" s="143">
        <v>1.7000000000000028</v>
      </c>
      <c r="DX13" s="143">
        <v>4.2999999999999972</v>
      </c>
      <c r="DY13" s="143">
        <v>8.5999999999999943</v>
      </c>
      <c r="DZ13" s="143">
        <v>2.0999999999999943</v>
      </c>
      <c r="EA13" s="143">
        <v>-6.7000000000000028</v>
      </c>
      <c r="EB13" s="143">
        <v>-2.2999999999999972</v>
      </c>
      <c r="EC13" s="143">
        <v>-10.299999999999997</v>
      </c>
      <c r="ED13" s="143">
        <v>1.2000000000000028</v>
      </c>
      <c r="EE13" s="143">
        <v>2.2999999999999972</v>
      </c>
      <c r="EF13" s="143">
        <v>1.7000000000000028</v>
      </c>
      <c r="EG13" s="143">
        <v>1.9000000000000057</v>
      </c>
      <c r="EH13" s="143">
        <v>4.0999999999999943</v>
      </c>
      <c r="EI13" s="143">
        <v>12.299999999999997</v>
      </c>
      <c r="EJ13" s="143">
        <v>13.299999999999997</v>
      </c>
      <c r="EK13" s="143">
        <v>8.5999999999999943</v>
      </c>
      <c r="EL13" s="143">
        <v>-1.6</v>
      </c>
      <c r="EM13" s="143">
        <v>0</v>
      </c>
      <c r="EN13" s="143">
        <v>-0.40000000000000568</v>
      </c>
      <c r="EO13" s="143">
        <v>-1.5</v>
      </c>
      <c r="EP13" s="143">
        <v>1.2000000000000028</v>
      </c>
      <c r="EQ13" s="143">
        <v>2.4000000000000057</v>
      </c>
      <c r="ER13" s="143">
        <v>6.0999999999999943</v>
      </c>
      <c r="ES13" s="143">
        <v>11</v>
      </c>
      <c r="ET13" s="143">
        <v>14.700000000000003</v>
      </c>
      <c r="EU13" s="143">
        <v>4.7999999999999972</v>
      </c>
      <c r="EV13" s="143">
        <v>7</v>
      </c>
      <c r="EW13" s="143">
        <v>0.5</v>
      </c>
      <c r="EX13" s="143">
        <v>-2.2999999999999972</v>
      </c>
      <c r="EY13" s="143">
        <v>-4.2</v>
      </c>
      <c r="EZ13" s="143">
        <v>-6.4</v>
      </c>
      <c r="FA13" s="143">
        <v>-9.6999999999999993</v>
      </c>
      <c r="FB13" s="150"/>
    </row>
    <row r="14" spans="1:158" ht="45" customHeight="1" x14ac:dyDescent="0.3">
      <c r="A14" s="149" t="str">
        <f>IF('0'!A1=1,"виробництво напоїв","manufacture of beverages")</f>
        <v>виробництво напоїв</v>
      </c>
      <c r="B14" s="143">
        <v>1.2000000000000028</v>
      </c>
      <c r="C14" s="143">
        <v>1.5999999999999943</v>
      </c>
      <c r="D14" s="143">
        <v>3.2000000000000028</v>
      </c>
      <c r="E14" s="143">
        <v>3</v>
      </c>
      <c r="F14" s="143">
        <v>3.5</v>
      </c>
      <c r="G14" s="143">
        <v>4.0999999999999943</v>
      </c>
      <c r="H14" s="143">
        <v>5.0999999999999943</v>
      </c>
      <c r="I14" s="143">
        <v>6.4000000000000057</v>
      </c>
      <c r="J14" s="143">
        <v>6.2999999999999972</v>
      </c>
      <c r="K14" s="143">
        <v>6.7000000000000028</v>
      </c>
      <c r="L14" s="143">
        <v>7</v>
      </c>
      <c r="M14" s="143">
        <v>7.0999999999999943</v>
      </c>
      <c r="N14" s="143">
        <v>0.20000000000000284</v>
      </c>
      <c r="O14" s="143">
        <v>0.5</v>
      </c>
      <c r="P14" s="143">
        <v>2.2999999999999972</v>
      </c>
      <c r="Q14" s="143">
        <v>4.2000000000000028</v>
      </c>
      <c r="R14" s="143">
        <v>3.9000000000000057</v>
      </c>
      <c r="S14" s="143">
        <v>6.4000000000000057</v>
      </c>
      <c r="T14" s="143">
        <v>6.0999999999999943</v>
      </c>
      <c r="U14" s="143">
        <v>9.9000000000000057</v>
      </c>
      <c r="V14" s="143">
        <v>12.299999999999997</v>
      </c>
      <c r="W14" s="143">
        <v>14.099999999999994</v>
      </c>
      <c r="X14" s="143">
        <v>15.099999999999994</v>
      </c>
      <c r="Y14" s="143">
        <v>15.799999999999997</v>
      </c>
      <c r="Z14" s="143">
        <v>3</v>
      </c>
      <c r="AA14" s="143">
        <v>5.4000000000000057</v>
      </c>
      <c r="AB14" s="143">
        <v>14.099999999999994</v>
      </c>
      <c r="AC14" s="143">
        <v>17.5</v>
      </c>
      <c r="AD14" s="143">
        <v>19.5</v>
      </c>
      <c r="AE14" s="143">
        <v>19.5</v>
      </c>
      <c r="AF14" s="143">
        <v>23.700000000000003</v>
      </c>
      <c r="AG14" s="143">
        <v>25.700000000000003</v>
      </c>
      <c r="AH14" s="143">
        <v>27.700000000000003</v>
      </c>
      <c r="AI14" s="143">
        <v>29.099999999999994</v>
      </c>
      <c r="AJ14" s="143">
        <v>29</v>
      </c>
      <c r="AK14" s="143">
        <v>29.599999999999994</v>
      </c>
      <c r="AL14" s="143">
        <v>2.5999999999999943</v>
      </c>
      <c r="AM14" s="143">
        <v>4.3</v>
      </c>
      <c r="AN14" s="143">
        <v>6.7</v>
      </c>
      <c r="AO14" s="143">
        <v>8.4</v>
      </c>
      <c r="AP14" s="143">
        <v>10.7</v>
      </c>
      <c r="AQ14" s="143">
        <v>11.8</v>
      </c>
      <c r="AR14" s="143">
        <v>12.9</v>
      </c>
      <c r="AS14" s="143">
        <v>12.8</v>
      </c>
      <c r="AT14" s="143">
        <v>13.5</v>
      </c>
      <c r="AU14" s="143">
        <v>14</v>
      </c>
      <c r="AV14" s="143">
        <v>14.1</v>
      </c>
      <c r="AW14" s="143">
        <v>16.8</v>
      </c>
      <c r="AX14" s="143">
        <v>2.7</v>
      </c>
      <c r="AY14" s="143">
        <v>3.5999999999999943</v>
      </c>
      <c r="AZ14" s="143">
        <v>3.7</v>
      </c>
      <c r="BA14" s="143">
        <v>6.2</v>
      </c>
      <c r="BB14" s="143">
        <v>7</v>
      </c>
      <c r="BC14" s="143">
        <v>7.2999999999999972</v>
      </c>
      <c r="BD14" s="143">
        <v>7.9</v>
      </c>
      <c r="BE14" s="143">
        <v>8.6999999999999993</v>
      </c>
      <c r="BF14" s="143">
        <v>13.7</v>
      </c>
      <c r="BG14" s="143">
        <v>13.9</v>
      </c>
      <c r="BH14" s="143">
        <v>14.9</v>
      </c>
      <c r="BI14" s="143">
        <v>15.8</v>
      </c>
      <c r="BJ14" s="143">
        <v>1.7999999999999972</v>
      </c>
      <c r="BK14" s="143">
        <v>4.5999999999999943</v>
      </c>
      <c r="BL14" s="143">
        <v>6.2999999999999972</v>
      </c>
      <c r="BM14" s="143">
        <v>7</v>
      </c>
      <c r="BN14" s="143">
        <v>7.5999999999999943</v>
      </c>
      <c r="BO14" s="143">
        <v>8.5</v>
      </c>
      <c r="BP14" s="143">
        <v>9.7000000000000028</v>
      </c>
      <c r="BQ14" s="143">
        <v>10.5</v>
      </c>
      <c r="BR14" s="143">
        <v>10.799999999999997</v>
      </c>
      <c r="BS14" s="143">
        <v>15.299999999999997</v>
      </c>
      <c r="BT14" s="143">
        <v>16.700000000000003</v>
      </c>
      <c r="BU14" s="143">
        <v>16.900000000000006</v>
      </c>
      <c r="BV14" s="143">
        <v>1.2000000000000028</v>
      </c>
      <c r="BW14" s="143">
        <v>2.5</v>
      </c>
      <c r="BX14" s="143">
        <v>3</v>
      </c>
      <c r="BY14" s="143">
        <v>4.7999999999999972</v>
      </c>
      <c r="BZ14" s="143">
        <v>5</v>
      </c>
      <c r="CA14" s="143">
        <v>5.7999999999999972</v>
      </c>
      <c r="CB14" s="143">
        <v>7.2000000000000028</v>
      </c>
      <c r="CC14" s="143">
        <v>7.5999999999999943</v>
      </c>
      <c r="CD14" s="143">
        <v>7.5999999999999943</v>
      </c>
      <c r="CE14" s="143">
        <v>7.7999999999999972</v>
      </c>
      <c r="CF14" s="143">
        <v>7.9000000000000057</v>
      </c>
      <c r="CG14" s="143">
        <v>8</v>
      </c>
      <c r="CH14" s="143">
        <v>-9.9999999999994316E-2</v>
      </c>
      <c r="CI14" s="143">
        <v>0.90000000000000568</v>
      </c>
      <c r="CJ14" s="143">
        <v>1.0999999999999943</v>
      </c>
      <c r="CK14" s="143">
        <v>1.2000000000000028</v>
      </c>
      <c r="CL14" s="143">
        <v>1.4000000000000057</v>
      </c>
      <c r="CM14" s="143">
        <v>1.2999999999999972</v>
      </c>
      <c r="CN14" s="143">
        <v>1.5</v>
      </c>
      <c r="CO14" s="143">
        <v>1.5999999999999943</v>
      </c>
      <c r="CP14" s="143">
        <v>1.5999999999999943</v>
      </c>
      <c r="CQ14" s="143">
        <v>2</v>
      </c>
      <c r="CR14" s="143">
        <v>2.0999999999999943</v>
      </c>
      <c r="CS14" s="143">
        <v>2.5999999999999943</v>
      </c>
      <c r="CT14" s="143">
        <v>1.5</v>
      </c>
      <c r="CU14" s="143">
        <v>1.5999999999999943</v>
      </c>
      <c r="CV14" s="143">
        <v>3.2000000000000028</v>
      </c>
      <c r="CW14" s="143">
        <v>4.0999999999999943</v>
      </c>
      <c r="CX14" s="143">
        <v>4.5999999999999943</v>
      </c>
      <c r="CY14" s="143">
        <v>4.7999999999999972</v>
      </c>
      <c r="CZ14" s="143">
        <v>6.2999999999999972</v>
      </c>
      <c r="DA14" s="143">
        <v>6.5</v>
      </c>
      <c r="DB14" s="143">
        <v>7.5999999999999943</v>
      </c>
      <c r="DC14" s="143">
        <v>8.4000000000000057</v>
      </c>
      <c r="DD14" s="143">
        <v>8.5999999999999943</v>
      </c>
      <c r="DE14" s="143">
        <v>11.299999999999997</v>
      </c>
      <c r="DF14" s="143">
        <v>0.70000000000000284</v>
      </c>
      <c r="DG14" s="143">
        <v>5.0999999999999943</v>
      </c>
      <c r="DH14" s="143">
        <v>6.9000000000000057</v>
      </c>
      <c r="DI14" s="143">
        <v>9.9000000000000057</v>
      </c>
      <c r="DJ14" s="143">
        <v>12.599999999999994</v>
      </c>
      <c r="DK14" s="143">
        <v>21</v>
      </c>
      <c r="DL14" s="143">
        <v>23</v>
      </c>
      <c r="DM14" s="143">
        <v>23.099999999999994</v>
      </c>
      <c r="DN14" s="143">
        <v>24.599999999999994</v>
      </c>
      <c r="DO14" s="143">
        <v>27.400000000000006</v>
      </c>
      <c r="DP14" s="143">
        <v>28.199999999999989</v>
      </c>
      <c r="DQ14" s="143">
        <v>29.199999999999989</v>
      </c>
      <c r="DR14" s="143">
        <v>4.2999999999999972</v>
      </c>
      <c r="DS14" s="143">
        <v>6.5</v>
      </c>
      <c r="DT14" s="143">
        <v>7.9000000000000057</v>
      </c>
      <c r="DU14" s="143">
        <v>9.5</v>
      </c>
      <c r="DV14" s="143">
        <v>10.900000000000006</v>
      </c>
      <c r="DW14" s="143">
        <v>11.700000000000003</v>
      </c>
      <c r="DX14" s="143">
        <v>12.099999999999994</v>
      </c>
      <c r="DY14" s="143">
        <v>12.5</v>
      </c>
      <c r="DZ14" s="143">
        <v>13.200000000000003</v>
      </c>
      <c r="EA14" s="143">
        <v>13.299999999999997</v>
      </c>
      <c r="EB14" s="143">
        <v>12.900000000000006</v>
      </c>
      <c r="EC14" s="143">
        <v>13</v>
      </c>
      <c r="ED14" s="143">
        <v>1.5999999999999943</v>
      </c>
      <c r="EE14" s="143">
        <v>2</v>
      </c>
      <c r="EF14" s="143">
        <v>2.0999999999999943</v>
      </c>
      <c r="EG14" s="143">
        <v>3.0999999999999943</v>
      </c>
      <c r="EH14" s="143">
        <v>3</v>
      </c>
      <c r="EI14" s="143">
        <v>3.4000000000000057</v>
      </c>
      <c r="EJ14" s="143">
        <v>4.2000000000000028</v>
      </c>
      <c r="EK14" s="143">
        <v>4.2999999999999972</v>
      </c>
      <c r="EL14" s="143">
        <v>4.5</v>
      </c>
      <c r="EM14" s="143">
        <v>4.7999999999999972</v>
      </c>
      <c r="EN14" s="143">
        <v>5.0999999999999943</v>
      </c>
      <c r="EO14" s="143">
        <v>5.9000000000000057</v>
      </c>
      <c r="EP14" s="143">
        <v>3.5999999999999943</v>
      </c>
      <c r="EQ14" s="143">
        <v>4.5999999999999943</v>
      </c>
      <c r="ER14" s="143">
        <v>5.2000000000000028</v>
      </c>
      <c r="ES14" s="143">
        <v>6.5</v>
      </c>
      <c r="ET14" s="143">
        <v>7</v>
      </c>
      <c r="EU14" s="143">
        <v>7.2999999999999972</v>
      </c>
      <c r="EV14" s="143">
        <v>8.0999999999999943</v>
      </c>
      <c r="EW14" s="143">
        <v>8.0999999999999943</v>
      </c>
      <c r="EX14" s="143">
        <v>8.0999999999999943</v>
      </c>
      <c r="EY14" s="143">
        <v>9.1999999999999993</v>
      </c>
      <c r="EZ14" s="143">
        <v>10.3</v>
      </c>
      <c r="FA14" s="143">
        <v>9.9</v>
      </c>
      <c r="FB14" s="150"/>
    </row>
    <row r="15" spans="1:158" ht="45" customHeight="1" x14ac:dyDescent="0.3">
      <c r="A15" s="139" t="str">
        <f>IF('0'!A1=1,"Текстильне виробництво; виробництво одягу, шкіри, виробів зі шкіри та інших матеріалів","Manufacture of textiles, apparel, leather and related products")</f>
        <v>Текстильне виробництво; виробництво одягу, шкіри, виробів зі шкіри та інших матеріалів</v>
      </c>
      <c r="B15" s="143">
        <v>0.29999999999999716</v>
      </c>
      <c r="C15" s="143">
        <v>0.40000000000000568</v>
      </c>
      <c r="D15" s="143">
        <v>0.20000000000000284</v>
      </c>
      <c r="E15" s="143">
        <v>0.29999999999999716</v>
      </c>
      <c r="F15" s="143">
        <v>0.29999999999999716</v>
      </c>
      <c r="G15" s="143">
        <v>0.29999999999999716</v>
      </c>
      <c r="H15" s="143">
        <v>0.29999999999999716</v>
      </c>
      <c r="I15" s="143">
        <v>0.59999999999999432</v>
      </c>
      <c r="J15" s="143">
        <v>0.59999999999999432</v>
      </c>
      <c r="K15" s="143">
        <v>1</v>
      </c>
      <c r="L15" s="143">
        <v>1.0999999999999943</v>
      </c>
      <c r="M15" s="143">
        <v>1.2000000000000028</v>
      </c>
      <c r="N15" s="143">
        <v>0</v>
      </c>
      <c r="O15" s="143">
        <v>0.70000000000000284</v>
      </c>
      <c r="P15" s="143">
        <v>2.7000000000000028</v>
      </c>
      <c r="Q15" s="143">
        <v>7.7999999999999972</v>
      </c>
      <c r="R15" s="143">
        <v>10</v>
      </c>
      <c r="S15" s="143">
        <v>11.299999999999997</v>
      </c>
      <c r="T15" s="143">
        <v>13.099999999999994</v>
      </c>
      <c r="U15" s="143">
        <v>14.599999999999994</v>
      </c>
      <c r="V15" s="143">
        <v>16.5</v>
      </c>
      <c r="W15" s="143">
        <v>18.400000000000006</v>
      </c>
      <c r="X15" s="143">
        <v>22.099999999999994</v>
      </c>
      <c r="Y15" s="143">
        <v>23.900000000000006</v>
      </c>
      <c r="Z15" s="143">
        <v>1.7000000000000028</v>
      </c>
      <c r="AA15" s="143">
        <v>13.700000000000003</v>
      </c>
      <c r="AB15" s="143">
        <v>17.799999999999997</v>
      </c>
      <c r="AC15" s="143">
        <v>20</v>
      </c>
      <c r="AD15" s="143">
        <v>20.799999999999997</v>
      </c>
      <c r="AE15" s="143">
        <v>21.400000000000006</v>
      </c>
      <c r="AF15" s="143">
        <v>22.099999999999994</v>
      </c>
      <c r="AG15" s="143">
        <v>23</v>
      </c>
      <c r="AH15" s="143">
        <v>23.200000000000003</v>
      </c>
      <c r="AI15" s="143">
        <v>24.599999999999994</v>
      </c>
      <c r="AJ15" s="143">
        <v>25.599999999999994</v>
      </c>
      <c r="AK15" s="143">
        <v>26.700000000000003</v>
      </c>
      <c r="AL15" s="143">
        <v>0.70000000000000284</v>
      </c>
      <c r="AM15" s="143">
        <v>2.6</v>
      </c>
      <c r="AN15" s="143">
        <v>3.1</v>
      </c>
      <c r="AO15" s="143">
        <v>3.3</v>
      </c>
      <c r="AP15" s="143">
        <v>3.7</v>
      </c>
      <c r="AQ15" s="143">
        <v>3.7</v>
      </c>
      <c r="AR15" s="143">
        <v>4.0999999999999996</v>
      </c>
      <c r="AS15" s="143">
        <v>4.3</v>
      </c>
      <c r="AT15" s="143">
        <v>4.4000000000000004</v>
      </c>
      <c r="AU15" s="143">
        <v>4.8</v>
      </c>
      <c r="AV15" s="143">
        <v>4.9000000000000004</v>
      </c>
      <c r="AW15" s="143">
        <v>5.0999999999999996</v>
      </c>
      <c r="AX15" s="143">
        <v>0.7</v>
      </c>
      <c r="AY15" s="143">
        <v>1.4000000000000057</v>
      </c>
      <c r="AZ15" s="143">
        <v>2.2999999999999998</v>
      </c>
      <c r="BA15" s="143">
        <v>2.8</v>
      </c>
      <c r="BB15" s="143">
        <v>3.1</v>
      </c>
      <c r="BC15" s="143">
        <v>3.4000000000000057</v>
      </c>
      <c r="BD15" s="143">
        <v>3.5</v>
      </c>
      <c r="BE15" s="143">
        <v>7.2</v>
      </c>
      <c r="BF15" s="143">
        <v>8.1</v>
      </c>
      <c r="BG15" s="143">
        <v>8.4</v>
      </c>
      <c r="BH15" s="143">
        <v>10.5</v>
      </c>
      <c r="BI15" s="143">
        <v>10.9</v>
      </c>
      <c r="BJ15" s="143">
        <v>1.5999999999999943</v>
      </c>
      <c r="BK15" s="143">
        <v>2</v>
      </c>
      <c r="BL15" s="143">
        <v>1.9000000000000057</v>
      </c>
      <c r="BM15" s="143">
        <v>3</v>
      </c>
      <c r="BN15" s="143">
        <v>3.4000000000000057</v>
      </c>
      <c r="BO15" s="143">
        <v>3.7999999999999972</v>
      </c>
      <c r="BP15" s="143">
        <v>4</v>
      </c>
      <c r="BQ15" s="143">
        <v>4.5999999999999943</v>
      </c>
      <c r="BR15" s="143">
        <v>5.5999999999999943</v>
      </c>
      <c r="BS15" s="143">
        <v>7.0999999999999943</v>
      </c>
      <c r="BT15" s="143">
        <v>7.7999999999999972</v>
      </c>
      <c r="BU15" s="143">
        <v>8.7000000000000028</v>
      </c>
      <c r="BV15" s="143">
        <v>0.29999999999999716</v>
      </c>
      <c r="BW15" s="143">
        <v>0.5</v>
      </c>
      <c r="BX15" s="143">
        <v>2.0999999999999943</v>
      </c>
      <c r="BY15" s="143">
        <v>2.5</v>
      </c>
      <c r="BZ15" s="143">
        <v>2.4000000000000057</v>
      </c>
      <c r="CA15" s="143">
        <v>2.4000000000000057</v>
      </c>
      <c r="CB15" s="143">
        <v>2.5</v>
      </c>
      <c r="CC15" s="143">
        <v>2.2000000000000028</v>
      </c>
      <c r="CD15" s="143">
        <v>2.4000000000000057</v>
      </c>
      <c r="CE15" s="143">
        <v>2.7000000000000028</v>
      </c>
      <c r="CF15" s="143">
        <v>2.5</v>
      </c>
      <c r="CG15" s="143">
        <v>2.0999999999999943</v>
      </c>
      <c r="CH15" s="143">
        <v>0.40000000000000568</v>
      </c>
      <c r="CI15" s="143">
        <v>0.70000000000000284</v>
      </c>
      <c r="CJ15" s="143">
        <v>1.9000000000000057</v>
      </c>
      <c r="CK15" s="143">
        <v>2.4000000000000057</v>
      </c>
      <c r="CL15" s="143">
        <v>3.2000000000000028</v>
      </c>
      <c r="CM15" s="143">
        <v>2.9000000000000057</v>
      </c>
      <c r="CN15" s="143">
        <v>4</v>
      </c>
      <c r="CO15" s="143">
        <v>4.2000000000000028</v>
      </c>
      <c r="CP15" s="143">
        <v>4.7000000000000028</v>
      </c>
      <c r="CQ15" s="143">
        <v>5</v>
      </c>
      <c r="CR15" s="143">
        <v>4.4000000000000057</v>
      </c>
      <c r="CS15" s="143">
        <v>4.7000000000000028</v>
      </c>
      <c r="CT15" s="143">
        <v>-1.7999999999999972</v>
      </c>
      <c r="CU15" s="143">
        <v>-1.2999999999999972</v>
      </c>
      <c r="CV15" s="143">
        <v>-0.5</v>
      </c>
      <c r="CW15" s="143">
        <v>0.20000000000000284</v>
      </c>
      <c r="CX15" s="143">
        <v>1</v>
      </c>
      <c r="CY15" s="143">
        <v>1</v>
      </c>
      <c r="CZ15" s="143">
        <v>1.2000000000000028</v>
      </c>
      <c r="DA15" s="143">
        <v>1.5999999999999943</v>
      </c>
      <c r="DB15" s="143">
        <v>2.4000000000000057</v>
      </c>
      <c r="DC15" s="143">
        <v>3.2000000000000028</v>
      </c>
      <c r="DD15" s="143">
        <v>3.5</v>
      </c>
      <c r="DE15" s="143">
        <v>3.7000000000000028</v>
      </c>
      <c r="DF15" s="143">
        <v>1.2999999999999972</v>
      </c>
      <c r="DG15" s="143">
        <v>2</v>
      </c>
      <c r="DH15" s="143">
        <v>5.7000000000000028</v>
      </c>
      <c r="DI15" s="143">
        <v>7</v>
      </c>
      <c r="DJ15" s="143">
        <v>7.7000000000000028</v>
      </c>
      <c r="DK15" s="143">
        <v>11.299999999999997</v>
      </c>
      <c r="DL15" s="143">
        <v>13.799999999999997</v>
      </c>
      <c r="DM15" s="143">
        <v>18.200000000000003</v>
      </c>
      <c r="DN15" s="143">
        <v>20.900000000000006</v>
      </c>
      <c r="DO15" s="143">
        <v>22.400000000000006</v>
      </c>
      <c r="DP15" s="143">
        <v>23.599999999999994</v>
      </c>
      <c r="DQ15" s="143">
        <v>27.5</v>
      </c>
      <c r="DR15" s="143">
        <v>0.70000000000000284</v>
      </c>
      <c r="DS15" s="143">
        <v>1.5</v>
      </c>
      <c r="DT15" s="143">
        <v>4.2999999999999972</v>
      </c>
      <c r="DU15" s="143">
        <v>5.2000000000000028</v>
      </c>
      <c r="DV15" s="143">
        <v>5.5999999999999943</v>
      </c>
      <c r="DW15" s="143">
        <v>6.5</v>
      </c>
      <c r="DX15" s="143">
        <v>7.0999999999999943</v>
      </c>
      <c r="DY15" s="143">
        <v>7.5999999999999943</v>
      </c>
      <c r="DZ15" s="143">
        <v>9</v>
      </c>
      <c r="EA15" s="143">
        <v>9.2000000000000028</v>
      </c>
      <c r="EB15" s="143">
        <v>9.9000000000000057</v>
      </c>
      <c r="EC15" s="143">
        <v>10.799999999999997</v>
      </c>
      <c r="ED15" s="143">
        <v>-0.40000000000000568</v>
      </c>
      <c r="EE15" s="143">
        <v>-0.40000000000000568</v>
      </c>
      <c r="EF15" s="143">
        <v>-0.20000000000000284</v>
      </c>
      <c r="EG15" s="143">
        <v>0</v>
      </c>
      <c r="EH15" s="143">
        <v>9.9999999999994316E-2</v>
      </c>
      <c r="EI15" s="143">
        <v>-0.5</v>
      </c>
      <c r="EJ15" s="143">
        <v>-0.59999999999999432</v>
      </c>
      <c r="EK15" s="143">
        <v>0</v>
      </c>
      <c r="EL15" s="143">
        <v>0.7</v>
      </c>
      <c r="EM15" s="143">
        <v>4.2000000000000028</v>
      </c>
      <c r="EN15" s="143">
        <v>4</v>
      </c>
      <c r="EO15" s="143">
        <v>6.5999999999999943</v>
      </c>
      <c r="EP15" s="143">
        <v>1.2999999999999972</v>
      </c>
      <c r="EQ15" s="143">
        <v>2.7000000000000028</v>
      </c>
      <c r="ER15" s="143">
        <v>3.7999999999999972</v>
      </c>
      <c r="ES15" s="143">
        <v>3.5999999999999943</v>
      </c>
      <c r="ET15" s="143">
        <v>1.7999999999999972</v>
      </c>
      <c r="EU15" s="143">
        <v>1.7000000000000028</v>
      </c>
      <c r="EV15" s="143">
        <v>-9.9999999999994316E-2</v>
      </c>
      <c r="EW15" s="143">
        <v>-1.2000000000000028</v>
      </c>
      <c r="EX15" s="143">
        <v>-1.2000000000000028</v>
      </c>
      <c r="EY15" s="143">
        <v>-0.7</v>
      </c>
      <c r="EZ15" s="143">
        <v>0</v>
      </c>
      <c r="FA15" s="143">
        <v>0.5</v>
      </c>
      <c r="FB15" s="150"/>
    </row>
    <row r="16" spans="1:158" ht="45" customHeight="1" x14ac:dyDescent="0.3">
      <c r="A16" s="139" t="str">
        <f>IF('0'!A1=1,"Виготовлення виробів з деревини, виробництво паперу та поліграфічна діяльність","Manufacture of wood and paper products, and printing")</f>
        <v>Виготовлення виробів з деревини, виробництво паперу та поліграфічна діяльність</v>
      </c>
      <c r="B16" s="143">
        <v>9.9999999999994316E-2</v>
      </c>
      <c r="C16" s="143">
        <v>0.40000000000000568</v>
      </c>
      <c r="D16" s="143">
        <v>0.20000000000000284</v>
      </c>
      <c r="E16" s="143">
        <v>0.5</v>
      </c>
      <c r="F16" s="143">
        <v>0.29999999999999716</v>
      </c>
      <c r="G16" s="143">
        <v>0.59999999999999432</v>
      </c>
      <c r="H16" s="143">
        <v>0.5</v>
      </c>
      <c r="I16" s="143">
        <v>0.79999999999999716</v>
      </c>
      <c r="J16" s="143">
        <v>0.90000000000000568</v>
      </c>
      <c r="K16" s="143">
        <v>1.0999999999999943</v>
      </c>
      <c r="L16" s="143">
        <v>1</v>
      </c>
      <c r="M16" s="143">
        <v>1</v>
      </c>
      <c r="N16" s="143">
        <v>9.9999999999994316E-2</v>
      </c>
      <c r="O16" s="143">
        <v>1.4000000000000057</v>
      </c>
      <c r="P16" s="143">
        <v>4.5999999999999943</v>
      </c>
      <c r="Q16" s="143">
        <v>11.099999999999994</v>
      </c>
      <c r="R16" s="143">
        <v>15.400000000000006</v>
      </c>
      <c r="S16" s="143">
        <v>16.799999999999997</v>
      </c>
      <c r="T16" s="143">
        <v>17.299999999999997</v>
      </c>
      <c r="U16" s="143">
        <v>19.900000000000006</v>
      </c>
      <c r="V16" s="143">
        <v>23.5</v>
      </c>
      <c r="W16" s="143">
        <v>24.700000000000003</v>
      </c>
      <c r="X16" s="143">
        <v>30.300000000000011</v>
      </c>
      <c r="Y16" s="143">
        <v>36.400000000000006</v>
      </c>
      <c r="Z16" s="143">
        <v>3.2000000000000028</v>
      </c>
      <c r="AA16" s="143">
        <v>18.900000000000006</v>
      </c>
      <c r="AB16" s="143">
        <v>28.199999999999989</v>
      </c>
      <c r="AC16" s="143">
        <v>28.699999999999989</v>
      </c>
      <c r="AD16" s="143">
        <v>29.199999999999989</v>
      </c>
      <c r="AE16" s="143">
        <v>30</v>
      </c>
      <c r="AF16" s="143">
        <v>30.300000000000011</v>
      </c>
      <c r="AG16" s="143">
        <v>30.599999999999994</v>
      </c>
      <c r="AH16" s="143">
        <v>32.199999999999989</v>
      </c>
      <c r="AI16" s="143">
        <v>32.699999999999989</v>
      </c>
      <c r="AJ16" s="143">
        <v>33.5</v>
      </c>
      <c r="AK16" s="143">
        <v>34</v>
      </c>
      <c r="AL16" s="143">
        <v>1.2999999999999972</v>
      </c>
      <c r="AM16" s="143">
        <v>3.9</v>
      </c>
      <c r="AN16" s="143">
        <v>5.5</v>
      </c>
      <c r="AO16" s="143">
        <v>5.9</v>
      </c>
      <c r="AP16" s="143">
        <v>5.3</v>
      </c>
      <c r="AQ16" s="143">
        <v>5.0999999999999996</v>
      </c>
      <c r="AR16" s="143">
        <v>4.5999999999999996</v>
      </c>
      <c r="AS16" s="143">
        <v>5.5</v>
      </c>
      <c r="AT16" s="143">
        <v>7.5</v>
      </c>
      <c r="AU16" s="143">
        <v>7.4</v>
      </c>
      <c r="AV16" s="143">
        <v>7.4</v>
      </c>
      <c r="AW16" s="143">
        <v>7.1</v>
      </c>
      <c r="AX16" s="143">
        <v>2</v>
      </c>
      <c r="AY16" s="143">
        <v>2.4000000000000057</v>
      </c>
      <c r="AZ16" s="143">
        <v>3.7</v>
      </c>
      <c r="BA16" s="143">
        <v>3.9</v>
      </c>
      <c r="BB16" s="143">
        <v>4.2</v>
      </c>
      <c r="BC16" s="143">
        <v>4.5999999999999943</v>
      </c>
      <c r="BD16" s="143">
        <v>5</v>
      </c>
      <c r="BE16" s="143">
        <v>5.6</v>
      </c>
      <c r="BF16" s="143">
        <v>7.2</v>
      </c>
      <c r="BG16" s="143">
        <v>8.5</v>
      </c>
      <c r="BH16" s="143">
        <v>8.9</v>
      </c>
      <c r="BI16" s="143">
        <v>11.4</v>
      </c>
      <c r="BJ16" s="143">
        <v>3.5999999999999943</v>
      </c>
      <c r="BK16" s="143">
        <v>4.7000000000000028</v>
      </c>
      <c r="BL16" s="143">
        <v>4.4000000000000057</v>
      </c>
      <c r="BM16" s="143">
        <v>5.2000000000000028</v>
      </c>
      <c r="BN16" s="143">
        <v>4.4000000000000057</v>
      </c>
      <c r="BO16" s="143">
        <v>4.9000000000000057</v>
      </c>
      <c r="BP16" s="143">
        <v>5.7000000000000028</v>
      </c>
      <c r="BQ16" s="143">
        <v>7.2999999999999972</v>
      </c>
      <c r="BR16" s="143">
        <v>9.0999999999999943</v>
      </c>
      <c r="BS16" s="143">
        <v>9.4000000000000057</v>
      </c>
      <c r="BT16" s="143">
        <v>9.4000000000000057</v>
      </c>
      <c r="BU16" s="143">
        <v>9.7000000000000028</v>
      </c>
      <c r="BV16" s="143">
        <v>0.59999999999999432</v>
      </c>
      <c r="BW16" s="143">
        <v>-9.9999999999994316E-2</v>
      </c>
      <c r="BX16" s="143">
        <v>-0.20000000000000284</v>
      </c>
      <c r="BY16" s="143">
        <v>-0.79999999999999716</v>
      </c>
      <c r="BZ16" s="143">
        <v>-1.7999999999999972</v>
      </c>
      <c r="CA16" s="143">
        <v>-1.7000000000000028</v>
      </c>
      <c r="CB16" s="143">
        <v>-1.7999999999999972</v>
      </c>
      <c r="CC16" s="143">
        <v>-3.2999999999999972</v>
      </c>
      <c r="CD16" s="143">
        <v>-4.0999999999999943</v>
      </c>
      <c r="CE16" s="143">
        <v>-4.2999999999999972</v>
      </c>
      <c r="CF16" s="143">
        <v>-5</v>
      </c>
      <c r="CG16" s="143">
        <v>-6</v>
      </c>
      <c r="CH16" s="143">
        <v>0.40000000000000568</v>
      </c>
      <c r="CI16" s="143">
        <v>0.40000000000000568</v>
      </c>
      <c r="CJ16" s="143">
        <v>2.0999999999999943</v>
      </c>
      <c r="CK16" s="143">
        <v>3</v>
      </c>
      <c r="CL16" s="143">
        <v>3.5</v>
      </c>
      <c r="CM16" s="143">
        <v>4.0999999999999943</v>
      </c>
      <c r="CN16" s="143">
        <v>5.0999999999999943</v>
      </c>
      <c r="CO16" s="143">
        <v>6.9000000000000057</v>
      </c>
      <c r="CP16" s="143">
        <v>8.7999999999999972</v>
      </c>
      <c r="CQ16" s="143">
        <v>9.5999999999999943</v>
      </c>
      <c r="CR16" s="143">
        <v>9.5999999999999943</v>
      </c>
      <c r="CS16" s="143">
        <v>10.5</v>
      </c>
      <c r="CT16" s="143">
        <v>1.2000000000000028</v>
      </c>
      <c r="CU16" s="143">
        <v>1.2000000000000028</v>
      </c>
      <c r="CV16" s="143">
        <v>3.2000000000000028</v>
      </c>
      <c r="CW16" s="143">
        <v>6.4000000000000057</v>
      </c>
      <c r="CX16" s="143">
        <v>10.900000000000006</v>
      </c>
      <c r="CY16" s="143">
        <v>13.099999999999994</v>
      </c>
      <c r="CZ16" s="143">
        <v>15.200000000000003</v>
      </c>
      <c r="DA16" s="143">
        <v>15.799999999999997</v>
      </c>
      <c r="DB16" s="143">
        <v>17</v>
      </c>
      <c r="DC16" s="143">
        <v>20.099999999999994</v>
      </c>
      <c r="DD16" s="143">
        <v>22.599999999999994</v>
      </c>
      <c r="DE16" s="143">
        <v>25</v>
      </c>
      <c r="DF16" s="143">
        <v>2.2999999999999972</v>
      </c>
      <c r="DG16" s="143">
        <v>4.9000000000000057</v>
      </c>
      <c r="DH16" s="143">
        <v>7.2000000000000028</v>
      </c>
      <c r="DI16" s="143">
        <v>10.200000000000003</v>
      </c>
      <c r="DJ16" s="143">
        <v>13.299999999999997</v>
      </c>
      <c r="DK16" s="143">
        <v>16.299999999999997</v>
      </c>
      <c r="DL16" s="143">
        <v>19.400000000000006</v>
      </c>
      <c r="DM16" s="143">
        <v>25.900000000000006</v>
      </c>
      <c r="DN16" s="143">
        <v>27.799999999999997</v>
      </c>
      <c r="DO16" s="143">
        <v>29.900000000000006</v>
      </c>
      <c r="DP16" s="143">
        <v>32.199999999999989</v>
      </c>
      <c r="DQ16" s="143">
        <v>32.699999999999989</v>
      </c>
      <c r="DR16" s="143">
        <v>0.90000000000000568</v>
      </c>
      <c r="DS16" s="143">
        <v>0.5</v>
      </c>
      <c r="DT16" s="143">
        <v>0.29999999999999716</v>
      </c>
      <c r="DU16" s="143">
        <v>-0.79999999999999716</v>
      </c>
      <c r="DV16" s="143">
        <v>-0.70000000000000284</v>
      </c>
      <c r="DW16" s="143">
        <v>0.90000000000000568</v>
      </c>
      <c r="DX16" s="143">
        <v>1.0999999999999943</v>
      </c>
      <c r="DY16" s="143">
        <v>0.40000000000000568</v>
      </c>
      <c r="DZ16" s="143">
        <v>0.5</v>
      </c>
      <c r="EA16" s="143">
        <v>-0.59999999999999432</v>
      </c>
      <c r="EB16" s="143">
        <v>0.29999999999999716</v>
      </c>
      <c r="EC16" s="143">
        <v>3.5</v>
      </c>
      <c r="ED16" s="143">
        <v>-0.29999999999999716</v>
      </c>
      <c r="EE16" s="143">
        <v>-0.70000000000000284</v>
      </c>
      <c r="EF16" s="143">
        <v>9.9999999999994316E-2</v>
      </c>
      <c r="EG16" s="143">
        <v>-9.9999999999994316E-2</v>
      </c>
      <c r="EH16" s="143">
        <v>0.59999999999999432</v>
      </c>
      <c r="EI16" s="143">
        <v>2</v>
      </c>
      <c r="EJ16" s="143">
        <v>3.2000000000000028</v>
      </c>
      <c r="EK16" s="143">
        <v>4.2999999999999972</v>
      </c>
      <c r="EL16" s="143">
        <v>5.3</v>
      </c>
      <c r="EM16" s="143">
        <v>5.4000000000000057</v>
      </c>
      <c r="EN16" s="143">
        <v>5.4000000000000057</v>
      </c>
      <c r="EO16" s="143">
        <v>5.4000000000000057</v>
      </c>
      <c r="EP16" s="143">
        <v>0.70000000000000284</v>
      </c>
      <c r="EQ16" s="143">
        <v>1.2999999999999972</v>
      </c>
      <c r="ER16" s="143">
        <v>2.2999999999999972</v>
      </c>
      <c r="ES16" s="143">
        <v>3.0999999999999943</v>
      </c>
      <c r="ET16" s="143">
        <v>4.2999999999999972</v>
      </c>
      <c r="EU16" s="143">
        <v>5.4000000000000057</v>
      </c>
      <c r="EV16" s="143">
        <v>6.2000000000000028</v>
      </c>
      <c r="EW16" s="143">
        <v>6.5999999999999943</v>
      </c>
      <c r="EX16" s="143">
        <v>7.7000000000000028</v>
      </c>
      <c r="EY16" s="143">
        <v>8.6</v>
      </c>
      <c r="EZ16" s="143">
        <v>9.6999999999999993</v>
      </c>
      <c r="FA16" s="143">
        <v>10.5</v>
      </c>
      <c r="FB16" s="150"/>
    </row>
    <row r="17" spans="1:158" ht="45" customHeight="1" x14ac:dyDescent="0.3">
      <c r="A17" s="139" t="str">
        <f>IF('0'!A1=1,"Виробництво коксу та продуктів нафтоперероблення","Manufacture of coke, and refined petroleum products")</f>
        <v>Виробництво коксу та продуктів нафтоперероблення</v>
      </c>
      <c r="B17" s="143">
        <v>-1.7000000000000028</v>
      </c>
      <c r="C17" s="143">
        <v>-0.29999999999999716</v>
      </c>
      <c r="D17" s="143">
        <v>-0.5</v>
      </c>
      <c r="E17" s="143">
        <v>-0.59999999999999432</v>
      </c>
      <c r="F17" s="143">
        <v>-0.79999999999999716</v>
      </c>
      <c r="G17" s="143">
        <v>-0.40000000000000568</v>
      </c>
      <c r="H17" s="143">
        <v>-0.59999999999999432</v>
      </c>
      <c r="I17" s="143">
        <v>-0.29999999999999716</v>
      </c>
      <c r="J17" s="143">
        <v>-1.7999999999999972</v>
      </c>
      <c r="K17" s="143">
        <v>-1.5</v>
      </c>
      <c r="L17" s="143">
        <v>-1.4000000000000057</v>
      </c>
      <c r="M17" s="143">
        <v>-0.79999999999999716</v>
      </c>
      <c r="N17" s="143">
        <v>-1.9000000000000057</v>
      </c>
      <c r="O17" s="143">
        <v>-1.4000000000000057</v>
      </c>
      <c r="P17" s="143">
        <v>8.9000000000000057</v>
      </c>
      <c r="Q17" s="143">
        <v>28.300000000000011</v>
      </c>
      <c r="R17" s="143">
        <v>28</v>
      </c>
      <c r="S17" s="143">
        <v>27.200000000000003</v>
      </c>
      <c r="T17" s="143">
        <v>29.099999999999994</v>
      </c>
      <c r="U17" s="143">
        <v>33.900000000000006</v>
      </c>
      <c r="V17" s="143">
        <v>37.400000000000006</v>
      </c>
      <c r="W17" s="143">
        <v>46.5</v>
      </c>
      <c r="X17" s="143">
        <v>53.800000000000011</v>
      </c>
      <c r="Y17" s="143">
        <v>50.099999999999994</v>
      </c>
      <c r="Z17" s="143">
        <v>0.70000000000000284</v>
      </c>
      <c r="AA17" s="143">
        <v>16</v>
      </c>
      <c r="AB17" s="143">
        <v>18.799999999999997</v>
      </c>
      <c r="AC17" s="143">
        <v>19</v>
      </c>
      <c r="AD17" s="143">
        <v>14.599999999999994</v>
      </c>
      <c r="AE17" s="143">
        <v>14.799999999999997</v>
      </c>
      <c r="AF17" s="143">
        <v>14.200000000000003</v>
      </c>
      <c r="AG17" s="143">
        <v>12.299999999999997</v>
      </c>
      <c r="AH17" s="143">
        <v>9.7000000000000028</v>
      </c>
      <c r="AI17" s="143">
        <v>8.7999999999999972</v>
      </c>
      <c r="AJ17" s="143">
        <v>7.4000000000000057</v>
      </c>
      <c r="AK17" s="143">
        <v>4.7000000000000028</v>
      </c>
      <c r="AL17" s="143">
        <v>-6</v>
      </c>
      <c r="AM17" s="143">
        <v>-12</v>
      </c>
      <c r="AN17" s="143">
        <v>2.1</v>
      </c>
      <c r="AO17" s="143">
        <v>-1.5</v>
      </c>
      <c r="AP17" s="143">
        <v>0.1</v>
      </c>
      <c r="AQ17" s="143">
        <v>2.5</v>
      </c>
      <c r="AR17" s="143">
        <v>18.8</v>
      </c>
      <c r="AS17" s="143">
        <v>13.7</v>
      </c>
      <c r="AT17" s="143">
        <v>29.3</v>
      </c>
      <c r="AU17" s="143">
        <v>58.7</v>
      </c>
      <c r="AV17" s="143">
        <v>63.8</v>
      </c>
      <c r="AW17" s="143">
        <v>61.7</v>
      </c>
      <c r="AX17" s="143">
        <v>4.5999999999999996</v>
      </c>
      <c r="AY17" s="143">
        <v>10.700000000000003</v>
      </c>
      <c r="AZ17" s="143">
        <v>14.1</v>
      </c>
      <c r="BA17" s="143">
        <v>12.2</v>
      </c>
      <c r="BB17" s="143">
        <v>11.2</v>
      </c>
      <c r="BC17" s="143">
        <v>7.9000000000000057</v>
      </c>
      <c r="BD17" s="143">
        <v>11.8</v>
      </c>
      <c r="BE17" s="143">
        <v>15</v>
      </c>
      <c r="BF17" s="143">
        <v>17.399999999999999</v>
      </c>
      <c r="BG17" s="143">
        <v>36.799999999999997</v>
      </c>
      <c r="BH17" s="143">
        <v>39.4</v>
      </c>
      <c r="BI17" s="143">
        <v>43</v>
      </c>
      <c r="BJ17" s="143">
        <v>-1.7000000000000028</v>
      </c>
      <c r="BK17" s="143">
        <v>-2.9000000000000057</v>
      </c>
      <c r="BL17" s="143">
        <v>-6.5</v>
      </c>
      <c r="BM17" s="143">
        <v>-5.2999999999999972</v>
      </c>
      <c r="BN17" s="143">
        <v>-1.9000000000000057</v>
      </c>
      <c r="BO17" s="143">
        <v>-5.5999999999999943</v>
      </c>
      <c r="BP17" s="143">
        <v>-8.2000000000000028</v>
      </c>
      <c r="BQ17" s="143">
        <v>-1.0999999999999943</v>
      </c>
      <c r="BR17" s="143">
        <v>2.2000000000000028</v>
      </c>
      <c r="BS17" s="143">
        <v>4.9000000000000057</v>
      </c>
      <c r="BT17" s="143">
        <v>2.0999999999999943</v>
      </c>
      <c r="BU17" s="143">
        <v>-3.0999999999999943</v>
      </c>
      <c r="BV17" s="143">
        <v>-1.7999999999999972</v>
      </c>
      <c r="BW17" s="143">
        <v>0.20000000000000284</v>
      </c>
      <c r="BX17" s="143">
        <v>3.5</v>
      </c>
      <c r="BY17" s="143">
        <v>4.9000000000000057</v>
      </c>
      <c r="BZ17" s="143">
        <v>1.5</v>
      </c>
      <c r="CA17" s="143">
        <v>-0.20000000000000284</v>
      </c>
      <c r="CB17" s="143">
        <v>-3.2000000000000028</v>
      </c>
      <c r="CC17" s="143">
        <v>-3.7999999999999972</v>
      </c>
      <c r="CD17" s="143">
        <v>-1</v>
      </c>
      <c r="CE17" s="143">
        <v>-8.5999999999999943</v>
      </c>
      <c r="CF17" s="143">
        <v>-13.200000000000003</v>
      </c>
      <c r="CG17" s="143">
        <v>-14.200000000000003</v>
      </c>
      <c r="CH17" s="143">
        <v>0.40000000000000568</v>
      </c>
      <c r="CI17" s="143">
        <v>-2.9000000000000057</v>
      </c>
      <c r="CJ17" s="143">
        <v>-4.2999999999999972</v>
      </c>
      <c r="CK17" s="143">
        <v>-15.099999999999994</v>
      </c>
      <c r="CL17" s="143">
        <v>-18</v>
      </c>
      <c r="CM17" s="143">
        <v>-8.7000000000000028</v>
      </c>
      <c r="CN17" s="143">
        <v>-4</v>
      </c>
      <c r="CO17" s="143">
        <v>-5.5999999999999943</v>
      </c>
      <c r="CP17" s="143">
        <v>-1.9000000000000057</v>
      </c>
      <c r="CQ17" s="143">
        <v>1.7000000000000028</v>
      </c>
      <c r="CR17" s="143">
        <v>3.5999999999999943</v>
      </c>
      <c r="CS17" s="143">
        <v>1.7999999999999972</v>
      </c>
      <c r="CT17" s="143">
        <v>2.4000000000000057</v>
      </c>
      <c r="CU17" s="143">
        <v>25.5</v>
      </c>
      <c r="CV17" s="143">
        <v>43.300000000000011</v>
      </c>
      <c r="CW17" s="143">
        <v>49.5</v>
      </c>
      <c r="CX17" s="143">
        <v>55.400000000000006</v>
      </c>
      <c r="CY17" s="143">
        <v>58.300000000000011</v>
      </c>
      <c r="CZ17" s="143">
        <v>88</v>
      </c>
      <c r="DA17" s="143">
        <v>90.300000000000011</v>
      </c>
      <c r="DB17" s="143">
        <v>87.300000000000011</v>
      </c>
      <c r="DC17" s="143">
        <v>108.69999999999999</v>
      </c>
      <c r="DD17" s="143">
        <v>116</v>
      </c>
      <c r="DE17" s="143">
        <v>117.30000000000001</v>
      </c>
      <c r="DF17" s="143">
        <v>-6.7000000000000028</v>
      </c>
      <c r="DG17" s="143">
        <v>-6.7000000000000028</v>
      </c>
      <c r="DH17" s="143">
        <v>12.5</v>
      </c>
      <c r="DI17" s="143">
        <v>30.199999999999989</v>
      </c>
      <c r="DJ17" s="143">
        <v>40.400000000000006</v>
      </c>
      <c r="DK17" s="143">
        <v>44</v>
      </c>
      <c r="DL17" s="143">
        <v>32.900000000000006</v>
      </c>
      <c r="DM17" s="143">
        <v>43.099999999999994</v>
      </c>
      <c r="DN17" s="143">
        <v>43.800000000000011</v>
      </c>
      <c r="DO17" s="143">
        <v>44.300000000000011</v>
      </c>
      <c r="DP17" s="143">
        <v>43.599999999999994</v>
      </c>
      <c r="DQ17" s="143">
        <v>44.699999999999989</v>
      </c>
      <c r="DR17" s="143">
        <v>-5.9000000000000057</v>
      </c>
      <c r="DS17" s="143">
        <v>-5.9000000000000057</v>
      </c>
      <c r="DT17" s="143">
        <v>-7.2999999999999972</v>
      </c>
      <c r="DU17" s="143">
        <v>-2.2000000000000028</v>
      </c>
      <c r="DV17" s="143">
        <v>-1.7999999999999972</v>
      </c>
      <c r="DW17" s="143">
        <v>-7.7000000000000028</v>
      </c>
      <c r="DX17" s="143">
        <v>-13.799999999999997</v>
      </c>
      <c r="DY17" s="143">
        <v>-10.599999999999994</v>
      </c>
      <c r="DZ17" s="143">
        <v>0.20000000000000284</v>
      </c>
      <c r="EA17" s="143">
        <v>4.2999999999999972</v>
      </c>
      <c r="EB17" s="143">
        <v>20.299999999999997</v>
      </c>
      <c r="EC17" s="143">
        <v>9</v>
      </c>
      <c r="ED17" s="143">
        <v>3</v>
      </c>
      <c r="EE17" s="143">
        <v>0.40000000000000568</v>
      </c>
      <c r="EF17" s="143">
        <v>1.0999999999999943</v>
      </c>
      <c r="EG17" s="143">
        <v>-4.0999999999999943</v>
      </c>
      <c r="EH17" s="143">
        <v>-12.5</v>
      </c>
      <c r="EI17" s="143">
        <v>-12.099999999999994</v>
      </c>
      <c r="EJ17" s="143">
        <v>-3.4000000000000057</v>
      </c>
      <c r="EK17" s="143">
        <v>-4.7999999999999972</v>
      </c>
      <c r="EL17" s="143">
        <v>-7.7</v>
      </c>
      <c r="EM17" s="143">
        <v>-10.099999999999994</v>
      </c>
      <c r="EN17" s="143">
        <v>-7.2000000000000028</v>
      </c>
      <c r="EO17" s="143">
        <v>-8.4000000000000057</v>
      </c>
      <c r="EP17" s="143">
        <v>-0.59999999999999432</v>
      </c>
      <c r="EQ17" s="143">
        <v>-2</v>
      </c>
      <c r="ER17" s="143">
        <v>-2.2000000000000028</v>
      </c>
      <c r="ES17" s="143">
        <v>-6</v>
      </c>
      <c r="ET17" s="143">
        <v>-6.7999999999999972</v>
      </c>
      <c r="EU17" s="143">
        <v>-4</v>
      </c>
      <c r="EV17" s="143">
        <v>-7.2000000000000028</v>
      </c>
      <c r="EW17" s="143">
        <v>-8.5999999999999943</v>
      </c>
      <c r="EX17" s="143">
        <v>-11.799999999999997</v>
      </c>
      <c r="EY17" s="143">
        <v>-9.1999999999999993</v>
      </c>
      <c r="EZ17" s="143">
        <v>-9.1</v>
      </c>
      <c r="FA17" s="143">
        <v>-8.3000000000000007</v>
      </c>
      <c r="FB17" s="150"/>
    </row>
    <row r="18" spans="1:158" ht="45" customHeight="1" x14ac:dyDescent="0.3">
      <c r="A18" s="149" t="str">
        <f>IF('0'!A1=1,"виробництво коксу та коксопродуктів","manufacture of coke oven products")</f>
        <v>виробництво коксу та коксопродуктів</v>
      </c>
      <c r="B18" s="143">
        <v>-1.7000000000000028</v>
      </c>
      <c r="C18" s="143">
        <v>1.2000000000000028</v>
      </c>
      <c r="D18" s="143">
        <v>-9.9999999999994316E-2</v>
      </c>
      <c r="E18" s="143">
        <v>0.29999999999999716</v>
      </c>
      <c r="F18" s="143">
        <v>-0.40000000000000568</v>
      </c>
      <c r="G18" s="143">
        <v>0.90000000000000568</v>
      </c>
      <c r="H18" s="143">
        <v>0.29999999999999716</v>
      </c>
      <c r="I18" s="143">
        <v>-0.70000000000000284</v>
      </c>
      <c r="J18" s="143">
        <v>-4.7999999999999972</v>
      </c>
      <c r="K18" s="143">
        <v>-4</v>
      </c>
      <c r="L18" s="143">
        <v>-3.4000000000000057</v>
      </c>
      <c r="M18" s="143">
        <v>-2.2000000000000028</v>
      </c>
      <c r="N18" s="143">
        <v>-3.7999999999999972</v>
      </c>
      <c r="O18" s="143">
        <v>-3.2999999999999972</v>
      </c>
      <c r="P18" s="143">
        <v>1.0999999999999943</v>
      </c>
      <c r="Q18" s="143">
        <v>19.799999999999997</v>
      </c>
      <c r="R18" s="143">
        <v>24</v>
      </c>
      <c r="S18" s="143">
        <v>20.900000000000006</v>
      </c>
      <c r="T18" s="143">
        <v>24</v>
      </c>
      <c r="U18" s="143">
        <v>23.799999999999997</v>
      </c>
      <c r="V18" s="143">
        <v>29.099999999999994</v>
      </c>
      <c r="W18" s="143">
        <v>51.400000000000006</v>
      </c>
      <c r="X18" s="143">
        <v>63.699999999999989</v>
      </c>
      <c r="Y18" s="143">
        <v>62.199999999999989</v>
      </c>
      <c r="Z18" s="143">
        <v>4.9000000000000057</v>
      </c>
      <c r="AA18" s="143">
        <v>32</v>
      </c>
      <c r="AB18" s="143">
        <v>30.5</v>
      </c>
      <c r="AC18" s="143">
        <v>30.900000000000006</v>
      </c>
      <c r="AD18" s="143">
        <v>27.099999999999994</v>
      </c>
      <c r="AE18" s="143">
        <v>27.400000000000006</v>
      </c>
      <c r="AF18" s="143">
        <v>26.299999999999997</v>
      </c>
      <c r="AG18" s="143">
        <v>24.299999999999997</v>
      </c>
      <c r="AH18" s="143">
        <v>19.700000000000003</v>
      </c>
      <c r="AI18" s="143">
        <v>16.700000000000003</v>
      </c>
      <c r="AJ18" s="143">
        <v>14.599999999999994</v>
      </c>
      <c r="AK18" s="143">
        <v>10.599999999999994</v>
      </c>
      <c r="AL18" s="143">
        <v>11.099999999999994</v>
      </c>
      <c r="AM18" s="143">
        <v>1.9</v>
      </c>
      <c r="AN18" s="143">
        <v>9.3000000000000007</v>
      </c>
      <c r="AO18" s="143">
        <v>7.7</v>
      </c>
      <c r="AP18" s="143">
        <v>9.9</v>
      </c>
      <c r="AQ18" s="143">
        <v>5.9</v>
      </c>
      <c r="AR18" s="143">
        <v>15.9</v>
      </c>
      <c r="AS18" s="143">
        <v>10.8</v>
      </c>
      <c r="AT18" s="143">
        <v>23</v>
      </c>
      <c r="AU18" s="143">
        <v>75.900000000000006</v>
      </c>
      <c r="AV18" s="143">
        <v>76.8</v>
      </c>
      <c r="AW18" s="143">
        <v>78.400000000000006</v>
      </c>
      <c r="AX18" s="151" t="s">
        <v>42</v>
      </c>
      <c r="AY18" s="151" t="s">
        <v>42</v>
      </c>
      <c r="AZ18" s="151" t="s">
        <v>42</v>
      </c>
      <c r="BA18" s="151" t="s">
        <v>42</v>
      </c>
      <c r="BB18" s="151" t="s">
        <v>42</v>
      </c>
      <c r="BC18" s="151" t="s">
        <v>42</v>
      </c>
      <c r="BD18" s="151" t="s">
        <v>42</v>
      </c>
      <c r="BE18" s="151" t="s">
        <v>42</v>
      </c>
      <c r="BF18" s="151" t="s">
        <v>42</v>
      </c>
      <c r="BG18" s="151" t="s">
        <v>42</v>
      </c>
      <c r="BH18" s="151" t="s">
        <v>42</v>
      </c>
      <c r="BI18" s="151" t="s">
        <v>42</v>
      </c>
      <c r="BJ18" s="151" t="s">
        <v>42</v>
      </c>
      <c r="BK18" s="151" t="s">
        <v>42</v>
      </c>
      <c r="BL18" s="151" t="s">
        <v>42</v>
      </c>
      <c r="BM18" s="151" t="s">
        <v>42</v>
      </c>
      <c r="BN18" s="151" t="s">
        <v>42</v>
      </c>
      <c r="BO18" s="151" t="s">
        <v>42</v>
      </c>
      <c r="BP18" s="151" t="s">
        <v>42</v>
      </c>
      <c r="BQ18" s="151" t="s">
        <v>42</v>
      </c>
      <c r="BR18" s="151" t="s">
        <v>42</v>
      </c>
      <c r="BS18" s="151" t="s">
        <v>42</v>
      </c>
      <c r="BT18" s="151" t="s">
        <v>42</v>
      </c>
      <c r="BU18" s="151" t="s">
        <v>42</v>
      </c>
      <c r="BV18" s="151" t="s">
        <v>42</v>
      </c>
      <c r="BW18" s="151" t="s">
        <v>42</v>
      </c>
      <c r="BX18" s="151" t="s">
        <v>42</v>
      </c>
      <c r="BY18" s="151" t="s">
        <v>42</v>
      </c>
      <c r="BZ18" s="151" t="s">
        <v>42</v>
      </c>
      <c r="CA18" s="151" t="s">
        <v>42</v>
      </c>
      <c r="CB18" s="151" t="s">
        <v>42</v>
      </c>
      <c r="CC18" s="151" t="s">
        <v>42</v>
      </c>
      <c r="CD18" s="151" t="s">
        <v>42</v>
      </c>
      <c r="CE18" s="151" t="s">
        <v>42</v>
      </c>
      <c r="CF18" s="151" t="s">
        <v>42</v>
      </c>
      <c r="CG18" s="151" t="s">
        <v>42</v>
      </c>
      <c r="CH18" s="151" t="s">
        <v>42</v>
      </c>
      <c r="CI18" s="151" t="s">
        <v>42</v>
      </c>
      <c r="CJ18" s="151" t="s">
        <v>42</v>
      </c>
      <c r="CK18" s="151" t="s">
        <v>42</v>
      </c>
      <c r="CL18" s="151" t="s">
        <v>42</v>
      </c>
      <c r="CM18" s="151" t="s">
        <v>42</v>
      </c>
      <c r="CN18" s="151" t="s">
        <v>42</v>
      </c>
      <c r="CO18" s="151" t="s">
        <v>42</v>
      </c>
      <c r="CP18" s="151" t="s">
        <v>42</v>
      </c>
      <c r="CQ18" s="151" t="s">
        <v>42</v>
      </c>
      <c r="CR18" s="151" t="s">
        <v>42</v>
      </c>
      <c r="CS18" s="151" t="s">
        <v>42</v>
      </c>
      <c r="CT18" s="151" t="s">
        <v>42</v>
      </c>
      <c r="CU18" s="151" t="s">
        <v>42</v>
      </c>
      <c r="CV18" s="151" t="s">
        <v>42</v>
      </c>
      <c r="CW18" s="151" t="s">
        <v>42</v>
      </c>
      <c r="CX18" s="151" t="s">
        <v>42</v>
      </c>
      <c r="CY18" s="151" t="s">
        <v>42</v>
      </c>
      <c r="CZ18" s="151" t="s">
        <v>42</v>
      </c>
      <c r="DA18" s="151" t="s">
        <v>42</v>
      </c>
      <c r="DB18" s="151" t="s">
        <v>42</v>
      </c>
      <c r="DC18" s="151" t="s">
        <v>42</v>
      </c>
      <c r="DD18" s="151" t="s">
        <v>42</v>
      </c>
      <c r="DE18" s="151" t="s">
        <v>42</v>
      </c>
      <c r="DF18" s="151" t="s">
        <v>42</v>
      </c>
      <c r="DG18" s="151" t="s">
        <v>42</v>
      </c>
      <c r="DH18" s="151" t="s">
        <v>42</v>
      </c>
      <c r="DI18" s="151" t="s">
        <v>42</v>
      </c>
      <c r="DJ18" s="151" t="s">
        <v>42</v>
      </c>
      <c r="DK18" s="151" t="s">
        <v>42</v>
      </c>
      <c r="DL18" s="151" t="s">
        <v>42</v>
      </c>
      <c r="DM18" s="151" t="s">
        <v>42</v>
      </c>
      <c r="DN18" s="151" t="s">
        <v>42</v>
      </c>
      <c r="DO18" s="151" t="s">
        <v>42</v>
      </c>
      <c r="DP18" s="151" t="s">
        <v>42</v>
      </c>
      <c r="DQ18" s="151" t="s">
        <v>42</v>
      </c>
      <c r="DR18" s="151" t="s">
        <v>42</v>
      </c>
      <c r="DS18" s="151" t="s">
        <v>42</v>
      </c>
      <c r="DT18" s="151" t="s">
        <v>42</v>
      </c>
      <c r="DU18" s="151" t="s">
        <v>42</v>
      </c>
      <c r="DV18" s="151" t="s">
        <v>42</v>
      </c>
      <c r="DW18" s="151" t="s">
        <v>42</v>
      </c>
      <c r="DX18" s="151" t="s">
        <v>42</v>
      </c>
      <c r="DY18" s="151" t="s">
        <v>42</v>
      </c>
      <c r="DZ18" s="151" t="s">
        <v>42</v>
      </c>
      <c r="EA18" s="151" t="s">
        <v>42</v>
      </c>
      <c r="EB18" s="151" t="s">
        <v>42</v>
      </c>
      <c r="EC18" s="151" t="s">
        <v>42</v>
      </c>
      <c r="ED18" s="151" t="s">
        <v>42</v>
      </c>
      <c r="EE18" s="151" t="s">
        <v>42</v>
      </c>
      <c r="EF18" s="151" t="s">
        <v>42</v>
      </c>
      <c r="EG18" s="151" t="s">
        <v>42</v>
      </c>
      <c r="EH18" s="151" t="s">
        <v>42</v>
      </c>
      <c r="EI18" s="151" t="s">
        <v>42</v>
      </c>
      <c r="EJ18" s="151" t="s">
        <v>42</v>
      </c>
      <c r="EK18" s="151" t="s">
        <v>42</v>
      </c>
      <c r="EL18" s="151" t="s">
        <v>42</v>
      </c>
      <c r="EM18" s="151" t="s">
        <v>42</v>
      </c>
      <c r="EN18" s="151" t="s">
        <v>42</v>
      </c>
      <c r="EO18" s="151" t="s">
        <v>42</v>
      </c>
      <c r="EP18" s="151" t="s">
        <v>42</v>
      </c>
      <c r="EQ18" s="151" t="s">
        <v>42</v>
      </c>
      <c r="ER18" s="151" t="s">
        <v>42</v>
      </c>
      <c r="ES18" s="151" t="s">
        <v>42</v>
      </c>
      <c r="ET18" s="151" t="s">
        <v>42</v>
      </c>
      <c r="EU18" s="151" t="s">
        <v>42</v>
      </c>
      <c r="EV18" s="151" t="s">
        <v>42</v>
      </c>
      <c r="EW18" s="151" t="s">
        <v>42</v>
      </c>
      <c r="EX18" s="151" t="s">
        <v>42</v>
      </c>
      <c r="EY18" s="151" t="s">
        <v>42</v>
      </c>
      <c r="EZ18" s="151" t="s">
        <v>42</v>
      </c>
      <c r="FA18" s="151" t="s">
        <v>42</v>
      </c>
      <c r="FB18" s="150"/>
    </row>
    <row r="19" spans="1:158" ht="45" customHeight="1" x14ac:dyDescent="0.3">
      <c r="A19" s="149" t="str">
        <f>IF('0'!A1=1,"виробництво продуктів нафтоперероблення","manufacture of refined petroleum products")</f>
        <v>виробництво продуктів нафтоперероблення</v>
      </c>
      <c r="B19" s="143">
        <v>-1.7000000000000028</v>
      </c>
      <c r="C19" s="143">
        <v>-1.4000000000000057</v>
      </c>
      <c r="D19" s="143">
        <v>-0.79999999999999716</v>
      </c>
      <c r="E19" s="143">
        <v>-1.2999999999999972</v>
      </c>
      <c r="F19" s="143">
        <v>-1.2000000000000028</v>
      </c>
      <c r="G19" s="143">
        <v>-1.4000000000000057</v>
      </c>
      <c r="H19" s="143">
        <v>-1.2999999999999972</v>
      </c>
      <c r="I19" s="143">
        <v>-9.9999999999994316E-2</v>
      </c>
      <c r="J19" s="143">
        <v>0.20000000000000284</v>
      </c>
      <c r="K19" s="143">
        <v>9.9999999999994316E-2</v>
      </c>
      <c r="L19" s="143">
        <v>-0.20000000000000284</v>
      </c>
      <c r="M19" s="143">
        <v>0</v>
      </c>
      <c r="N19" s="143">
        <v>-0.5</v>
      </c>
      <c r="O19" s="143">
        <v>0</v>
      </c>
      <c r="P19" s="143">
        <v>14.700000000000003</v>
      </c>
      <c r="Q19" s="143">
        <v>34.699999999999989</v>
      </c>
      <c r="R19" s="143">
        <v>31.099999999999994</v>
      </c>
      <c r="S19" s="143" t="s">
        <v>38</v>
      </c>
      <c r="T19" s="143">
        <v>33</v>
      </c>
      <c r="U19" s="143">
        <v>41.5</v>
      </c>
      <c r="V19" s="143">
        <v>43.599999999999994</v>
      </c>
      <c r="W19" s="143">
        <v>42.599999999999994</v>
      </c>
      <c r="X19" s="143">
        <v>46.199999999999989</v>
      </c>
      <c r="Y19" s="143">
        <v>40.900000000000006</v>
      </c>
      <c r="Z19" s="143">
        <v>-4.0999999999999943</v>
      </c>
      <c r="AA19" s="143">
        <v>-2</v>
      </c>
      <c r="AB19" s="143">
        <v>5.5999999999999943</v>
      </c>
      <c r="AC19" s="143">
        <v>5.7000000000000028</v>
      </c>
      <c r="AD19" s="143">
        <v>0.59999999999999432</v>
      </c>
      <c r="AE19" s="143">
        <v>0.79999999999999716</v>
      </c>
      <c r="AF19" s="143">
        <v>0.90000000000000568</v>
      </c>
      <c r="AG19" s="143">
        <v>-0.90000000000000568</v>
      </c>
      <c r="AH19" s="143">
        <v>-1.2000000000000028</v>
      </c>
      <c r="AI19" s="143">
        <v>0.29999999999999716</v>
      </c>
      <c r="AJ19" s="143">
        <v>-0.40000000000000568</v>
      </c>
      <c r="AK19" s="143">
        <v>-1.7000000000000028</v>
      </c>
      <c r="AL19" s="143">
        <v>-18.400000000000006</v>
      </c>
      <c r="AM19" s="143">
        <v>-22.5</v>
      </c>
      <c r="AN19" s="143">
        <v>-5.0999999999999996</v>
      </c>
      <c r="AO19" s="143">
        <v>-9.8000000000000007</v>
      </c>
      <c r="AP19" s="143">
        <v>-8.6</v>
      </c>
      <c r="AQ19" s="143">
        <v>-2.4</v>
      </c>
      <c r="AR19" s="143">
        <v>17.7</v>
      </c>
      <c r="AS19" s="143">
        <v>12.8</v>
      </c>
      <c r="AT19" s="143">
        <v>30.4</v>
      </c>
      <c r="AU19" s="143">
        <v>40.6</v>
      </c>
      <c r="AV19" s="143">
        <v>47.8</v>
      </c>
      <c r="AW19" s="143">
        <v>43.5</v>
      </c>
      <c r="AX19" s="151" t="s">
        <v>42</v>
      </c>
      <c r="AY19" s="151" t="s">
        <v>42</v>
      </c>
      <c r="AZ19" s="151" t="s">
        <v>42</v>
      </c>
      <c r="BA19" s="151" t="s">
        <v>42</v>
      </c>
      <c r="BB19" s="151" t="s">
        <v>42</v>
      </c>
      <c r="BC19" s="151" t="s">
        <v>42</v>
      </c>
      <c r="BD19" s="151" t="s">
        <v>42</v>
      </c>
      <c r="BE19" s="151" t="s">
        <v>42</v>
      </c>
      <c r="BF19" s="151" t="s">
        <v>42</v>
      </c>
      <c r="BG19" s="151" t="s">
        <v>42</v>
      </c>
      <c r="BH19" s="151" t="s">
        <v>42</v>
      </c>
      <c r="BI19" s="151" t="s">
        <v>42</v>
      </c>
      <c r="BJ19" s="151" t="s">
        <v>42</v>
      </c>
      <c r="BK19" s="151" t="s">
        <v>42</v>
      </c>
      <c r="BL19" s="151" t="s">
        <v>42</v>
      </c>
      <c r="BM19" s="151" t="s">
        <v>42</v>
      </c>
      <c r="BN19" s="151" t="s">
        <v>42</v>
      </c>
      <c r="BO19" s="151" t="s">
        <v>42</v>
      </c>
      <c r="BP19" s="151" t="s">
        <v>42</v>
      </c>
      <c r="BQ19" s="151" t="s">
        <v>42</v>
      </c>
      <c r="BR19" s="151" t="s">
        <v>42</v>
      </c>
      <c r="BS19" s="151" t="s">
        <v>42</v>
      </c>
      <c r="BT19" s="151" t="s">
        <v>42</v>
      </c>
      <c r="BU19" s="151" t="s">
        <v>42</v>
      </c>
      <c r="BV19" s="151" t="s">
        <v>42</v>
      </c>
      <c r="BW19" s="151" t="s">
        <v>42</v>
      </c>
      <c r="BX19" s="151" t="s">
        <v>42</v>
      </c>
      <c r="BY19" s="151" t="s">
        <v>42</v>
      </c>
      <c r="BZ19" s="151" t="s">
        <v>42</v>
      </c>
      <c r="CA19" s="151" t="s">
        <v>42</v>
      </c>
      <c r="CB19" s="151" t="s">
        <v>42</v>
      </c>
      <c r="CC19" s="151" t="s">
        <v>42</v>
      </c>
      <c r="CD19" s="151" t="s">
        <v>42</v>
      </c>
      <c r="CE19" s="151" t="s">
        <v>42</v>
      </c>
      <c r="CF19" s="151" t="s">
        <v>42</v>
      </c>
      <c r="CG19" s="151" t="s">
        <v>42</v>
      </c>
      <c r="CH19" s="151" t="s">
        <v>42</v>
      </c>
      <c r="CI19" s="151" t="s">
        <v>42</v>
      </c>
      <c r="CJ19" s="151" t="s">
        <v>42</v>
      </c>
      <c r="CK19" s="151" t="s">
        <v>42</v>
      </c>
      <c r="CL19" s="151" t="s">
        <v>42</v>
      </c>
      <c r="CM19" s="151" t="s">
        <v>42</v>
      </c>
      <c r="CN19" s="151" t="s">
        <v>42</v>
      </c>
      <c r="CO19" s="151" t="s">
        <v>42</v>
      </c>
      <c r="CP19" s="151" t="s">
        <v>42</v>
      </c>
      <c r="CQ19" s="151" t="s">
        <v>42</v>
      </c>
      <c r="CR19" s="151" t="s">
        <v>42</v>
      </c>
      <c r="CS19" s="151" t="s">
        <v>42</v>
      </c>
      <c r="CT19" s="151" t="s">
        <v>42</v>
      </c>
      <c r="CU19" s="151" t="s">
        <v>42</v>
      </c>
      <c r="CV19" s="151" t="s">
        <v>42</v>
      </c>
      <c r="CW19" s="151" t="s">
        <v>42</v>
      </c>
      <c r="CX19" s="151" t="s">
        <v>42</v>
      </c>
      <c r="CY19" s="151" t="s">
        <v>42</v>
      </c>
      <c r="CZ19" s="151" t="s">
        <v>42</v>
      </c>
      <c r="DA19" s="151" t="s">
        <v>42</v>
      </c>
      <c r="DB19" s="151" t="s">
        <v>42</v>
      </c>
      <c r="DC19" s="151" t="s">
        <v>42</v>
      </c>
      <c r="DD19" s="151" t="s">
        <v>42</v>
      </c>
      <c r="DE19" s="151" t="s">
        <v>42</v>
      </c>
      <c r="DF19" s="151" t="s">
        <v>42</v>
      </c>
      <c r="DG19" s="151" t="s">
        <v>42</v>
      </c>
      <c r="DH19" s="151" t="s">
        <v>42</v>
      </c>
      <c r="DI19" s="151" t="s">
        <v>42</v>
      </c>
      <c r="DJ19" s="151" t="s">
        <v>42</v>
      </c>
      <c r="DK19" s="151" t="s">
        <v>42</v>
      </c>
      <c r="DL19" s="151" t="s">
        <v>42</v>
      </c>
      <c r="DM19" s="151" t="s">
        <v>42</v>
      </c>
      <c r="DN19" s="151" t="s">
        <v>42</v>
      </c>
      <c r="DO19" s="151" t="s">
        <v>42</v>
      </c>
      <c r="DP19" s="151" t="s">
        <v>42</v>
      </c>
      <c r="DQ19" s="151" t="s">
        <v>42</v>
      </c>
      <c r="DR19" s="151" t="s">
        <v>42</v>
      </c>
      <c r="DS19" s="151" t="s">
        <v>42</v>
      </c>
      <c r="DT19" s="151" t="s">
        <v>42</v>
      </c>
      <c r="DU19" s="151" t="s">
        <v>42</v>
      </c>
      <c r="DV19" s="151" t="s">
        <v>42</v>
      </c>
      <c r="DW19" s="151" t="s">
        <v>42</v>
      </c>
      <c r="DX19" s="151" t="s">
        <v>42</v>
      </c>
      <c r="DY19" s="151" t="s">
        <v>42</v>
      </c>
      <c r="DZ19" s="151" t="s">
        <v>42</v>
      </c>
      <c r="EA19" s="151" t="s">
        <v>42</v>
      </c>
      <c r="EB19" s="151" t="s">
        <v>42</v>
      </c>
      <c r="EC19" s="151" t="s">
        <v>42</v>
      </c>
      <c r="ED19" s="151" t="s">
        <v>42</v>
      </c>
      <c r="EE19" s="151" t="s">
        <v>42</v>
      </c>
      <c r="EF19" s="151" t="s">
        <v>42</v>
      </c>
      <c r="EG19" s="151" t="s">
        <v>42</v>
      </c>
      <c r="EH19" s="151" t="s">
        <v>42</v>
      </c>
      <c r="EI19" s="151" t="s">
        <v>42</v>
      </c>
      <c r="EJ19" s="151" t="s">
        <v>42</v>
      </c>
      <c r="EK19" s="151" t="s">
        <v>42</v>
      </c>
      <c r="EL19" s="151" t="s">
        <v>42</v>
      </c>
      <c r="EM19" s="151" t="s">
        <v>42</v>
      </c>
      <c r="EN19" s="151" t="s">
        <v>42</v>
      </c>
      <c r="EO19" s="151" t="s">
        <v>42</v>
      </c>
      <c r="EP19" s="151" t="s">
        <v>42</v>
      </c>
      <c r="EQ19" s="151" t="s">
        <v>42</v>
      </c>
      <c r="ER19" s="151" t="s">
        <v>42</v>
      </c>
      <c r="ES19" s="151" t="s">
        <v>42</v>
      </c>
      <c r="ET19" s="151" t="s">
        <v>42</v>
      </c>
      <c r="EU19" s="151" t="s">
        <v>42</v>
      </c>
      <c r="EV19" s="151" t="s">
        <v>42</v>
      </c>
      <c r="EW19" s="151" t="s">
        <v>42</v>
      </c>
      <c r="EX19" s="151" t="s">
        <v>42</v>
      </c>
      <c r="EY19" s="151" t="s">
        <v>42</v>
      </c>
      <c r="EZ19" s="151" t="s">
        <v>42</v>
      </c>
      <c r="FA19" s="151" t="s">
        <v>42</v>
      </c>
      <c r="FB19" s="150"/>
    </row>
    <row r="20" spans="1:158" ht="45" customHeight="1" x14ac:dyDescent="0.3">
      <c r="A20" s="139" t="str">
        <f>IF('0'!A1=1,"Виробництво хімічних речовин і хімічної продукції","Manufacture of chemicals and chemical products")</f>
        <v>Виробництво хімічних речовин і хімічної продукції</v>
      </c>
      <c r="B20" s="143">
        <v>9.9999999999994316E-2</v>
      </c>
      <c r="C20" s="143">
        <v>1.2000000000000028</v>
      </c>
      <c r="D20" s="143">
        <v>1.5</v>
      </c>
      <c r="E20" s="143">
        <v>9.9999999999994316E-2</v>
      </c>
      <c r="F20" s="143">
        <v>-1.0999999999999943</v>
      </c>
      <c r="G20" s="143">
        <v>-2.5999999999999943</v>
      </c>
      <c r="H20" s="143">
        <v>-4</v>
      </c>
      <c r="I20" s="143">
        <v>-4.5999999999999943</v>
      </c>
      <c r="J20" s="143">
        <v>-4.5999999999999943</v>
      </c>
      <c r="K20" s="143">
        <v>-4.7999999999999972</v>
      </c>
      <c r="L20" s="143">
        <v>-5.5</v>
      </c>
      <c r="M20" s="143">
        <v>-5.2999999999999972</v>
      </c>
      <c r="N20" s="143">
        <v>0.90000000000000568</v>
      </c>
      <c r="O20" s="143">
        <v>4.0999999999999943</v>
      </c>
      <c r="P20" s="143">
        <v>10.900000000000006</v>
      </c>
      <c r="Q20" s="143">
        <v>24.900000000000006</v>
      </c>
      <c r="R20" s="143">
        <v>29</v>
      </c>
      <c r="S20" s="143">
        <v>27.799999999999997</v>
      </c>
      <c r="T20" s="143">
        <v>30.199999999999989</v>
      </c>
      <c r="U20" s="143">
        <v>34.199999999999989</v>
      </c>
      <c r="V20" s="143">
        <v>39.699999999999989</v>
      </c>
      <c r="W20" s="143">
        <v>41.800000000000011</v>
      </c>
      <c r="X20" s="143">
        <v>50.300000000000011</v>
      </c>
      <c r="Y20" s="143">
        <v>53.900000000000006</v>
      </c>
      <c r="Z20" s="143">
        <v>2.5</v>
      </c>
      <c r="AA20" s="143">
        <v>24.900000000000006</v>
      </c>
      <c r="AB20" s="143">
        <v>32.300000000000011</v>
      </c>
      <c r="AC20" s="143">
        <v>26.099999999999994</v>
      </c>
      <c r="AD20" s="143">
        <v>26.599999999999994</v>
      </c>
      <c r="AE20" s="143">
        <v>28.599999999999994</v>
      </c>
      <c r="AF20" s="143">
        <v>27.599999999999994</v>
      </c>
      <c r="AG20" s="143">
        <v>27.599999999999994</v>
      </c>
      <c r="AH20" s="143">
        <v>28</v>
      </c>
      <c r="AI20" s="143">
        <v>27.700000000000003</v>
      </c>
      <c r="AJ20" s="143">
        <v>25.099999999999994</v>
      </c>
      <c r="AK20" s="143">
        <v>24.200000000000003</v>
      </c>
      <c r="AL20" s="143">
        <v>-0.5</v>
      </c>
      <c r="AM20" s="143">
        <v>0.5</v>
      </c>
      <c r="AN20" s="143">
        <v>0.9</v>
      </c>
      <c r="AO20" s="143">
        <v>0.7</v>
      </c>
      <c r="AP20" s="143">
        <v>2.4</v>
      </c>
      <c r="AQ20" s="143">
        <v>1.6</v>
      </c>
      <c r="AR20" s="143">
        <v>-1.9</v>
      </c>
      <c r="AS20" s="143">
        <v>-2.2999999999999998</v>
      </c>
      <c r="AT20" s="143">
        <v>-5</v>
      </c>
      <c r="AU20" s="143">
        <v>-5.9</v>
      </c>
      <c r="AV20" s="143">
        <v>-6.9</v>
      </c>
      <c r="AW20" s="143">
        <v>-1.4</v>
      </c>
      <c r="AX20" s="143">
        <v>5.5</v>
      </c>
      <c r="AY20" s="143">
        <v>13.099999999999994</v>
      </c>
      <c r="AZ20" s="143">
        <v>15.1</v>
      </c>
      <c r="BA20" s="143">
        <v>16.899999999999999</v>
      </c>
      <c r="BB20" s="143">
        <v>16.7</v>
      </c>
      <c r="BC20" s="143">
        <v>16.099999999999994</v>
      </c>
      <c r="BD20" s="143">
        <v>14.4</v>
      </c>
      <c r="BE20" s="143">
        <v>12.9</v>
      </c>
      <c r="BF20" s="143">
        <v>13.6</v>
      </c>
      <c r="BG20" s="143">
        <v>15.5</v>
      </c>
      <c r="BH20" s="143">
        <v>18</v>
      </c>
      <c r="BI20" s="143">
        <v>21.9</v>
      </c>
      <c r="BJ20" s="143">
        <v>1.7000000000000028</v>
      </c>
      <c r="BK20" s="143">
        <v>2.7999999999999972</v>
      </c>
      <c r="BL20" s="143">
        <v>3.5</v>
      </c>
      <c r="BM20" s="143">
        <v>3.0999999999999943</v>
      </c>
      <c r="BN20" s="143">
        <v>3.4000000000000057</v>
      </c>
      <c r="BO20" s="143">
        <v>3.4000000000000057</v>
      </c>
      <c r="BP20" s="143">
        <v>3.9000000000000057</v>
      </c>
      <c r="BQ20" s="143">
        <v>4.7999999999999972</v>
      </c>
      <c r="BR20" s="143">
        <v>5.7999999999999972</v>
      </c>
      <c r="BS20" s="143">
        <v>5.9000000000000057</v>
      </c>
      <c r="BT20" s="143">
        <v>5.7999999999999972</v>
      </c>
      <c r="BU20" s="143">
        <v>7.7000000000000028</v>
      </c>
      <c r="BV20" s="143">
        <v>-0.40000000000000568</v>
      </c>
      <c r="BW20" s="143">
        <v>-1.2999999999999972</v>
      </c>
      <c r="BX20" s="143">
        <v>-0.59999999999999432</v>
      </c>
      <c r="BY20" s="143">
        <v>-1.0999999999999943</v>
      </c>
      <c r="BZ20" s="143">
        <v>-2.7000000000000028</v>
      </c>
      <c r="CA20" s="143">
        <v>-3.9000000000000057</v>
      </c>
      <c r="CB20" s="143">
        <v>-3.5999999999999943</v>
      </c>
      <c r="CC20" s="143">
        <v>-4.5</v>
      </c>
      <c r="CD20" s="143">
        <v>-5.4000000000000057</v>
      </c>
      <c r="CE20" s="143">
        <v>-7.0999999999999943</v>
      </c>
      <c r="CF20" s="143">
        <v>-7.9000000000000057</v>
      </c>
      <c r="CG20" s="143">
        <v>-8.9000000000000057</v>
      </c>
      <c r="CH20" s="143">
        <v>2.2999999999999972</v>
      </c>
      <c r="CI20" s="143">
        <v>3.5999999999999943</v>
      </c>
      <c r="CJ20" s="143">
        <v>3.7999999999999972</v>
      </c>
      <c r="CK20" s="143">
        <v>3.9000000000000057</v>
      </c>
      <c r="CL20" s="143">
        <v>-4.5999999999999943</v>
      </c>
      <c r="CM20" s="143">
        <v>3.5</v>
      </c>
      <c r="CN20" s="143">
        <v>9.7000000000000028</v>
      </c>
      <c r="CO20" s="143">
        <v>10</v>
      </c>
      <c r="CP20" s="143">
        <v>13.400000000000006</v>
      </c>
      <c r="CQ20" s="143">
        <v>15.900000000000006</v>
      </c>
      <c r="CR20" s="143">
        <v>18.200000000000003</v>
      </c>
      <c r="CS20" s="143">
        <v>20.900000000000006</v>
      </c>
      <c r="CT20" s="143">
        <v>9.5999999999999943</v>
      </c>
      <c r="CU20" s="143">
        <v>14.599999999999994</v>
      </c>
      <c r="CV20" s="143">
        <v>26</v>
      </c>
      <c r="CW20" s="143">
        <v>31.099999999999994</v>
      </c>
      <c r="CX20" s="143">
        <v>35</v>
      </c>
      <c r="CY20" s="143">
        <v>31.699999999999989</v>
      </c>
      <c r="CZ20" s="143">
        <v>34.099999999999994</v>
      </c>
      <c r="DA20" s="143">
        <v>36.800000000000011</v>
      </c>
      <c r="DB20" s="143">
        <v>41.300000000000011</v>
      </c>
      <c r="DC20" s="143">
        <v>53</v>
      </c>
      <c r="DD20" s="143">
        <v>64.800000000000011</v>
      </c>
      <c r="DE20" s="143">
        <v>70.800000000000011</v>
      </c>
      <c r="DF20" s="143">
        <v>4</v>
      </c>
      <c r="DG20" s="143">
        <v>4.2000000000000028</v>
      </c>
      <c r="DH20" s="143">
        <v>7</v>
      </c>
      <c r="DI20" s="143">
        <v>10.799999999999997</v>
      </c>
      <c r="DJ20" s="143">
        <v>13.799999999999997</v>
      </c>
      <c r="DK20" s="143">
        <v>17</v>
      </c>
      <c r="DL20" s="143">
        <v>17.700000000000003</v>
      </c>
      <c r="DM20" s="143">
        <v>21.200000000000003</v>
      </c>
      <c r="DN20" s="143">
        <v>22.700000000000003</v>
      </c>
      <c r="DO20" s="143">
        <v>23.299999999999997</v>
      </c>
      <c r="DP20" s="143">
        <v>24.299999999999997</v>
      </c>
      <c r="DQ20" s="143">
        <v>25.400000000000006</v>
      </c>
      <c r="DR20" s="143">
        <v>0.90000000000000568</v>
      </c>
      <c r="DS20" s="143">
        <v>1.7999999999999972</v>
      </c>
      <c r="DT20" s="143">
        <v>2.5999999999999943</v>
      </c>
      <c r="DU20" s="143">
        <v>3.2000000000000028</v>
      </c>
      <c r="DV20" s="143">
        <v>2.9000000000000057</v>
      </c>
      <c r="DW20" s="143">
        <v>4.4000000000000057</v>
      </c>
      <c r="DX20" s="143">
        <v>3.9000000000000057</v>
      </c>
      <c r="DY20" s="143">
        <v>4.7999999999999972</v>
      </c>
      <c r="DZ20" s="143">
        <v>5.2000000000000028</v>
      </c>
      <c r="EA20" s="143">
        <v>4.9000000000000057</v>
      </c>
      <c r="EB20" s="143">
        <v>3.7000000000000028</v>
      </c>
      <c r="EC20" s="143">
        <v>4.4000000000000057</v>
      </c>
      <c r="ED20" s="143">
        <v>-0.20000000000000284</v>
      </c>
      <c r="EE20" s="143">
        <v>1</v>
      </c>
      <c r="EF20" s="143">
        <v>1.5999999999999943</v>
      </c>
      <c r="EG20" s="143">
        <v>2.7000000000000028</v>
      </c>
      <c r="EH20" s="143">
        <v>3</v>
      </c>
      <c r="EI20" s="143">
        <v>5.4000000000000057</v>
      </c>
      <c r="EJ20" s="143">
        <v>6.7000000000000028</v>
      </c>
      <c r="EK20" s="143">
        <v>7</v>
      </c>
      <c r="EL20" s="143">
        <v>7.8</v>
      </c>
      <c r="EM20" s="143">
        <v>8.2999999999999972</v>
      </c>
      <c r="EN20" s="143">
        <v>8.9000000000000057</v>
      </c>
      <c r="EO20" s="143">
        <v>8.2999999999999972</v>
      </c>
      <c r="EP20" s="143">
        <v>1</v>
      </c>
      <c r="EQ20" s="143">
        <v>3.0999999999999943</v>
      </c>
      <c r="ER20" s="143">
        <v>2.4000000000000057</v>
      </c>
      <c r="ES20" s="143">
        <v>3.2999999999999972</v>
      </c>
      <c r="ET20" s="143">
        <v>3</v>
      </c>
      <c r="EU20" s="143">
        <v>3.4000000000000057</v>
      </c>
      <c r="EV20" s="143">
        <v>4.2000000000000028</v>
      </c>
      <c r="EW20" s="143">
        <v>4.2999999999999972</v>
      </c>
      <c r="EX20" s="143">
        <v>5.7000000000000028</v>
      </c>
      <c r="EY20" s="143">
        <v>6.4</v>
      </c>
      <c r="EZ20" s="143">
        <v>7.4</v>
      </c>
      <c r="FA20" s="143">
        <v>7</v>
      </c>
      <c r="FB20" s="150"/>
    </row>
    <row r="21" spans="1:158" ht="45" customHeight="1" x14ac:dyDescent="0.3">
      <c r="A21" s="139" t="str">
        <f>IF('0'!A1=1,"Виробництво основних фармацевтичних продуктів і фармацевтичних препаратів","Manufacture of pharmaceuticals, medicinal chemical and botanical products")</f>
        <v>Виробництво основних фармацевтичних продуктів і фармацевтичних препаратів</v>
      </c>
      <c r="B21" s="143">
        <v>1.4000000000000057</v>
      </c>
      <c r="C21" s="143">
        <v>1.4000000000000057</v>
      </c>
      <c r="D21" s="143">
        <v>1.9000000000000057</v>
      </c>
      <c r="E21" s="143">
        <v>3.2000000000000028</v>
      </c>
      <c r="F21" s="143">
        <v>3.4000000000000057</v>
      </c>
      <c r="G21" s="143">
        <v>3.7999999999999972</v>
      </c>
      <c r="H21" s="143">
        <v>4.5</v>
      </c>
      <c r="I21" s="143">
        <v>5.0999999999999943</v>
      </c>
      <c r="J21" s="143">
        <v>6.2999999999999972</v>
      </c>
      <c r="K21" s="143">
        <v>7.2000000000000028</v>
      </c>
      <c r="L21" s="143">
        <v>7.5</v>
      </c>
      <c r="M21" s="143">
        <v>7.7000000000000028</v>
      </c>
      <c r="N21" s="143">
        <v>0.59999999999999432</v>
      </c>
      <c r="O21" s="143">
        <v>3.0999999999999943</v>
      </c>
      <c r="P21" s="143">
        <v>7.5</v>
      </c>
      <c r="Q21" s="143">
        <v>12.599999999999994</v>
      </c>
      <c r="R21" s="143">
        <v>14.299999999999997</v>
      </c>
      <c r="S21" s="143">
        <v>15</v>
      </c>
      <c r="T21" s="143">
        <v>19</v>
      </c>
      <c r="U21" s="143">
        <v>19.099999999999994</v>
      </c>
      <c r="V21" s="143">
        <v>21.799999999999997</v>
      </c>
      <c r="W21" s="143">
        <v>22.700000000000003</v>
      </c>
      <c r="X21" s="143">
        <v>24.400000000000006</v>
      </c>
      <c r="Y21" s="143">
        <v>26.099999999999994</v>
      </c>
      <c r="Z21" s="143">
        <v>2.2999999999999972</v>
      </c>
      <c r="AA21" s="143">
        <v>6.9000000000000057</v>
      </c>
      <c r="AB21" s="143">
        <v>18.599999999999994</v>
      </c>
      <c r="AC21" s="143">
        <v>22</v>
      </c>
      <c r="AD21" s="143">
        <v>22.5</v>
      </c>
      <c r="AE21" s="143">
        <v>23.5</v>
      </c>
      <c r="AF21" s="143">
        <v>24.099999999999994</v>
      </c>
      <c r="AG21" s="143">
        <v>25.099999999999994</v>
      </c>
      <c r="AH21" s="143">
        <v>26.5</v>
      </c>
      <c r="AI21" s="143">
        <v>28.400000000000006</v>
      </c>
      <c r="AJ21" s="143">
        <v>30.800000000000011</v>
      </c>
      <c r="AK21" s="143">
        <v>31.5</v>
      </c>
      <c r="AL21" s="143">
        <v>2.2000000000000028</v>
      </c>
      <c r="AM21" s="143">
        <v>3.3</v>
      </c>
      <c r="AN21" s="143">
        <v>3.8</v>
      </c>
      <c r="AO21" s="143">
        <v>4.4000000000000004</v>
      </c>
      <c r="AP21" s="143">
        <v>5</v>
      </c>
      <c r="AQ21" s="143">
        <v>5.8</v>
      </c>
      <c r="AR21" s="143">
        <v>6.3</v>
      </c>
      <c r="AS21" s="143">
        <v>6.6</v>
      </c>
      <c r="AT21" s="143">
        <v>7.2</v>
      </c>
      <c r="AU21" s="143">
        <v>7.7</v>
      </c>
      <c r="AV21" s="143">
        <v>8.3000000000000007</v>
      </c>
      <c r="AW21" s="143">
        <v>8.5</v>
      </c>
      <c r="AX21" s="143">
        <v>2</v>
      </c>
      <c r="AY21" s="143">
        <v>3.9000000000000057</v>
      </c>
      <c r="AZ21" s="143">
        <v>4.2</v>
      </c>
      <c r="BA21" s="143">
        <v>4.8</v>
      </c>
      <c r="BB21" s="143">
        <v>5.4</v>
      </c>
      <c r="BC21" s="143">
        <v>5.7999999999999972</v>
      </c>
      <c r="BD21" s="143">
        <v>6.5</v>
      </c>
      <c r="BE21" s="143">
        <v>7.1</v>
      </c>
      <c r="BF21" s="143">
        <v>8.1999999999999993</v>
      </c>
      <c r="BG21" s="143">
        <v>9.1999999999999993</v>
      </c>
      <c r="BH21" s="143">
        <v>10</v>
      </c>
      <c r="BI21" s="143">
        <v>11</v>
      </c>
      <c r="BJ21" s="143">
        <v>2.7999999999999972</v>
      </c>
      <c r="BK21" s="143">
        <v>3.0999999999999943</v>
      </c>
      <c r="BL21" s="143">
        <v>4.5999999999999943</v>
      </c>
      <c r="BM21" s="143">
        <v>5.2999999999999972</v>
      </c>
      <c r="BN21" s="143">
        <v>6.0999999999999943</v>
      </c>
      <c r="BO21" s="143">
        <v>7.5999999999999943</v>
      </c>
      <c r="BP21" s="143">
        <v>8.0999999999999943</v>
      </c>
      <c r="BQ21" s="143">
        <v>8.5999999999999943</v>
      </c>
      <c r="BR21" s="143">
        <v>9.2000000000000028</v>
      </c>
      <c r="BS21" s="143">
        <v>12.200000000000003</v>
      </c>
      <c r="BT21" s="143">
        <v>13</v>
      </c>
      <c r="BU21" s="143">
        <v>16.700000000000003</v>
      </c>
      <c r="BV21" s="143">
        <v>1.0999999999999943</v>
      </c>
      <c r="BW21" s="143">
        <v>2.2999999999999972</v>
      </c>
      <c r="BX21" s="143">
        <v>3.2999999999999972</v>
      </c>
      <c r="BY21" s="143">
        <v>3.9000000000000057</v>
      </c>
      <c r="BZ21" s="143">
        <v>4.4000000000000057</v>
      </c>
      <c r="CA21" s="143">
        <v>4.7999999999999972</v>
      </c>
      <c r="CB21" s="143">
        <v>5</v>
      </c>
      <c r="CC21" s="143">
        <v>5.5999999999999943</v>
      </c>
      <c r="CD21" s="143">
        <v>6.7000000000000028</v>
      </c>
      <c r="CE21" s="143">
        <v>7.5999999999999943</v>
      </c>
      <c r="CF21" s="143">
        <v>7.9000000000000057</v>
      </c>
      <c r="CG21" s="143">
        <v>9.5999999999999943</v>
      </c>
      <c r="CH21" s="143">
        <v>1.4000000000000057</v>
      </c>
      <c r="CI21" s="143">
        <v>2.2999999999999972</v>
      </c>
      <c r="CJ21" s="143">
        <v>2.7999999999999972</v>
      </c>
      <c r="CK21" s="143">
        <v>3.2999999999999972</v>
      </c>
      <c r="CL21" s="143">
        <v>3.5</v>
      </c>
      <c r="CM21" s="143">
        <v>4.2000000000000028</v>
      </c>
      <c r="CN21" s="143">
        <v>4.7999999999999972</v>
      </c>
      <c r="CO21" s="143">
        <v>5.7000000000000028</v>
      </c>
      <c r="CP21" s="143">
        <v>6.0999999999999943</v>
      </c>
      <c r="CQ21" s="143">
        <v>6.7999999999999972</v>
      </c>
      <c r="CR21" s="143">
        <v>9.7000000000000028</v>
      </c>
      <c r="CS21" s="143">
        <v>10.400000000000006</v>
      </c>
      <c r="CT21" s="143">
        <v>2.2999999999999972</v>
      </c>
      <c r="CU21" s="143">
        <v>2.7999999999999972</v>
      </c>
      <c r="CV21" s="143">
        <v>4.5999999999999943</v>
      </c>
      <c r="CW21" s="143">
        <v>5</v>
      </c>
      <c r="CX21" s="143">
        <v>7.5</v>
      </c>
      <c r="CY21" s="143">
        <v>8.5</v>
      </c>
      <c r="CZ21" s="143">
        <v>9.5999999999999943</v>
      </c>
      <c r="DA21" s="143">
        <v>10</v>
      </c>
      <c r="DB21" s="143">
        <v>11.099999999999994</v>
      </c>
      <c r="DC21" s="143">
        <v>11.799999999999997</v>
      </c>
      <c r="DD21" s="143">
        <v>13.700000000000003</v>
      </c>
      <c r="DE21" s="143">
        <v>14.099999999999994</v>
      </c>
      <c r="DF21" s="143">
        <v>1.5</v>
      </c>
      <c r="DG21" s="143">
        <v>3.5</v>
      </c>
      <c r="DH21" s="143">
        <v>3.9000000000000057</v>
      </c>
      <c r="DI21" s="143">
        <v>4.2000000000000028</v>
      </c>
      <c r="DJ21" s="143">
        <v>5.7999999999999972</v>
      </c>
      <c r="DK21" s="143">
        <v>7.2000000000000028</v>
      </c>
      <c r="DL21" s="143">
        <v>9.4000000000000057</v>
      </c>
      <c r="DM21" s="143">
        <v>10.900000000000006</v>
      </c>
      <c r="DN21" s="143">
        <v>11.5</v>
      </c>
      <c r="DO21" s="143">
        <v>12.900000000000006</v>
      </c>
      <c r="DP21" s="143">
        <v>14.200000000000003</v>
      </c>
      <c r="DQ21" s="143">
        <v>15.700000000000003</v>
      </c>
      <c r="DR21" s="143">
        <v>1.7000000000000028</v>
      </c>
      <c r="DS21" s="143">
        <v>3.2000000000000028</v>
      </c>
      <c r="DT21" s="143">
        <v>3.9000000000000057</v>
      </c>
      <c r="DU21" s="143">
        <v>5.0999999999999943</v>
      </c>
      <c r="DV21" s="143">
        <v>5.2000000000000028</v>
      </c>
      <c r="DW21" s="143">
        <v>5.7000000000000028</v>
      </c>
      <c r="DX21" s="143">
        <v>7.2999999999999972</v>
      </c>
      <c r="DY21" s="143">
        <v>8.5999999999999943</v>
      </c>
      <c r="DZ21" s="143">
        <v>10.700000000000003</v>
      </c>
      <c r="EA21" s="143">
        <v>12.099999999999994</v>
      </c>
      <c r="EB21" s="143">
        <v>13.299999999999997</v>
      </c>
      <c r="EC21" s="143">
        <v>13.299999999999997</v>
      </c>
      <c r="ED21" s="143">
        <v>2.5999999999999943</v>
      </c>
      <c r="EE21" s="143">
        <v>2.9000000000000057</v>
      </c>
      <c r="EF21" s="143">
        <v>3.7000000000000028</v>
      </c>
      <c r="EG21" s="143">
        <v>4.4000000000000057</v>
      </c>
      <c r="EH21" s="143">
        <v>5.7000000000000028</v>
      </c>
      <c r="EI21" s="143">
        <v>13.599999999999994</v>
      </c>
      <c r="EJ21" s="143">
        <v>15.200000000000003</v>
      </c>
      <c r="EK21" s="143">
        <v>20.5</v>
      </c>
      <c r="EL21" s="143">
        <v>24.5</v>
      </c>
      <c r="EM21" s="143">
        <v>26.700000000000003</v>
      </c>
      <c r="EN21" s="143">
        <v>31.199999999999989</v>
      </c>
      <c r="EO21" s="143">
        <v>35.599999999999994</v>
      </c>
      <c r="EP21" s="143">
        <v>2.9000000000000057</v>
      </c>
      <c r="EQ21" s="143">
        <v>0.40000000000000568</v>
      </c>
      <c r="ER21" s="143">
        <v>-4.5</v>
      </c>
      <c r="ES21" s="143">
        <v>-3.9000000000000057</v>
      </c>
      <c r="ET21" s="143">
        <v>-3.5</v>
      </c>
      <c r="EU21" s="143">
        <v>-3.5</v>
      </c>
      <c r="EV21" s="143">
        <v>-3.2999999999999972</v>
      </c>
      <c r="EW21" s="143">
        <v>-3.2000000000000028</v>
      </c>
      <c r="EX21" s="143">
        <v>-2.5</v>
      </c>
      <c r="EY21" s="143">
        <v>-2.2000000000000002</v>
      </c>
      <c r="EZ21" s="143">
        <v>-2</v>
      </c>
      <c r="FA21" s="143">
        <v>-1.5</v>
      </c>
      <c r="FB21" s="150"/>
    </row>
    <row r="22" spans="1:158" ht="45" customHeight="1" x14ac:dyDescent="0.3">
      <c r="A22" s="139" t="str">
        <f>IF('0'!A1=1,"Виробництво ґумових і пластмасових виробів, іншої неметалевої мінеральної продукції","Manufacture of rubber and plastics products, and other non-metallic mineral products")</f>
        <v>Виробництво ґумових і пластмасових виробів, іншої неметалевої мінеральної продукції</v>
      </c>
      <c r="B22" s="143">
        <v>0.29999999999999716</v>
      </c>
      <c r="C22" s="143">
        <v>0.59999999999999432</v>
      </c>
      <c r="D22" s="143">
        <v>0.70000000000000284</v>
      </c>
      <c r="E22" s="143">
        <v>0.90000000000000568</v>
      </c>
      <c r="F22" s="143">
        <v>1.0999999999999943</v>
      </c>
      <c r="G22" s="143">
        <v>1.2000000000000028</v>
      </c>
      <c r="H22" s="143">
        <v>1.0999999999999943</v>
      </c>
      <c r="I22" s="143">
        <v>1.2999999999999972</v>
      </c>
      <c r="J22" s="143">
        <v>1.2999999999999972</v>
      </c>
      <c r="K22" s="143">
        <v>1</v>
      </c>
      <c r="L22" s="143">
        <v>1</v>
      </c>
      <c r="M22" s="143">
        <v>1</v>
      </c>
      <c r="N22" s="143">
        <v>-0.29999999999999716</v>
      </c>
      <c r="O22" s="143">
        <v>9.9999999999994316E-2</v>
      </c>
      <c r="P22" s="143">
        <v>2.0999999999999943</v>
      </c>
      <c r="Q22" s="143">
        <v>7</v>
      </c>
      <c r="R22" s="143">
        <v>11.599999999999994</v>
      </c>
      <c r="S22" s="143">
        <v>13.5</v>
      </c>
      <c r="T22" s="143">
        <v>14.099999999999994</v>
      </c>
      <c r="U22" s="143">
        <v>15.799999999999997</v>
      </c>
      <c r="V22" s="143">
        <v>18.900000000000006</v>
      </c>
      <c r="W22" s="143">
        <v>19.700000000000003</v>
      </c>
      <c r="X22" s="143">
        <v>22</v>
      </c>
      <c r="Y22" s="143">
        <v>24.400000000000006</v>
      </c>
      <c r="Z22" s="143">
        <v>3.2000000000000028</v>
      </c>
      <c r="AA22" s="143">
        <v>12.099999999999994</v>
      </c>
      <c r="AB22" s="143">
        <v>22.599999999999994</v>
      </c>
      <c r="AC22" s="143">
        <v>26.599999999999994</v>
      </c>
      <c r="AD22" s="143">
        <v>27.5</v>
      </c>
      <c r="AE22" s="143">
        <v>27.5</v>
      </c>
      <c r="AF22" s="143">
        <v>28.400000000000006</v>
      </c>
      <c r="AG22" s="143">
        <v>28.099999999999994</v>
      </c>
      <c r="AH22" s="143">
        <v>28.099999999999994</v>
      </c>
      <c r="AI22" s="143">
        <v>28.199999999999989</v>
      </c>
      <c r="AJ22" s="143">
        <v>29.099999999999994</v>
      </c>
      <c r="AK22" s="143">
        <v>29.599999999999994</v>
      </c>
      <c r="AL22" s="143">
        <v>0.40000000000000568</v>
      </c>
      <c r="AM22" s="143">
        <v>2</v>
      </c>
      <c r="AN22" s="143">
        <v>3.2</v>
      </c>
      <c r="AO22" s="143">
        <v>5.2</v>
      </c>
      <c r="AP22" s="143">
        <v>5.4</v>
      </c>
      <c r="AQ22" s="143">
        <v>5.9</v>
      </c>
      <c r="AR22" s="143">
        <v>6.4</v>
      </c>
      <c r="AS22" s="143">
        <v>6.8</v>
      </c>
      <c r="AT22" s="143">
        <v>8.4</v>
      </c>
      <c r="AU22" s="143">
        <v>8.8000000000000007</v>
      </c>
      <c r="AV22" s="143">
        <v>9.1999999999999993</v>
      </c>
      <c r="AW22" s="143">
        <v>9.5</v>
      </c>
      <c r="AX22" s="143">
        <v>1.4</v>
      </c>
      <c r="AY22" s="143">
        <v>4</v>
      </c>
      <c r="AZ22" s="143">
        <v>5.8</v>
      </c>
      <c r="BA22" s="143">
        <v>6.9</v>
      </c>
      <c r="BB22" s="143">
        <v>7.5</v>
      </c>
      <c r="BC22" s="143">
        <v>7.7999999999999972</v>
      </c>
      <c r="BD22" s="143">
        <v>8.3000000000000007</v>
      </c>
      <c r="BE22" s="143">
        <v>8.8000000000000007</v>
      </c>
      <c r="BF22" s="143">
        <v>10.1</v>
      </c>
      <c r="BG22" s="143">
        <v>10.9</v>
      </c>
      <c r="BH22" s="143">
        <v>11.7</v>
      </c>
      <c r="BI22" s="143">
        <v>12.5</v>
      </c>
      <c r="BJ22" s="143">
        <v>2.5999999999999943</v>
      </c>
      <c r="BK22" s="143">
        <v>3.2999999999999972</v>
      </c>
      <c r="BL22" s="143">
        <v>5.0999999999999943</v>
      </c>
      <c r="BM22" s="143">
        <v>6.2999999999999972</v>
      </c>
      <c r="BN22" s="143">
        <v>6.9000000000000057</v>
      </c>
      <c r="BO22" s="143">
        <v>7.7999999999999972</v>
      </c>
      <c r="BP22" s="143">
        <v>8.5</v>
      </c>
      <c r="BQ22" s="143">
        <v>9.2999999999999972</v>
      </c>
      <c r="BR22" s="143">
        <v>10.200000000000003</v>
      </c>
      <c r="BS22" s="143">
        <v>11.400000000000006</v>
      </c>
      <c r="BT22" s="143">
        <v>12.299999999999997</v>
      </c>
      <c r="BU22" s="143">
        <v>12.599999999999994</v>
      </c>
      <c r="BV22" s="143">
        <v>1.4000000000000057</v>
      </c>
      <c r="BW22" s="143">
        <v>1.5999999999999943</v>
      </c>
      <c r="BX22" s="143">
        <v>2.2999999999999972</v>
      </c>
      <c r="BY22" s="143">
        <v>3.7999999999999972</v>
      </c>
      <c r="BZ22" s="143">
        <v>3.5</v>
      </c>
      <c r="CA22" s="143">
        <v>3.9000000000000057</v>
      </c>
      <c r="CB22" s="143">
        <v>3.7999999999999972</v>
      </c>
      <c r="CC22" s="143">
        <v>3.7000000000000028</v>
      </c>
      <c r="CD22" s="143">
        <v>3.5</v>
      </c>
      <c r="CE22" s="143">
        <v>3.4000000000000057</v>
      </c>
      <c r="CF22" s="143">
        <v>3</v>
      </c>
      <c r="CG22" s="143">
        <v>2.5999999999999943</v>
      </c>
      <c r="CH22" s="143">
        <v>0</v>
      </c>
      <c r="CI22" s="143">
        <v>-9.9999999999994316E-2</v>
      </c>
      <c r="CJ22" s="143">
        <v>1.0999999999999943</v>
      </c>
      <c r="CK22" s="143">
        <v>1.7000000000000028</v>
      </c>
      <c r="CL22" s="143">
        <v>1.5</v>
      </c>
      <c r="CM22" s="143">
        <v>1.5</v>
      </c>
      <c r="CN22" s="143">
        <v>1.5999999999999943</v>
      </c>
      <c r="CO22" s="143">
        <v>2.2000000000000028</v>
      </c>
      <c r="CP22" s="143">
        <v>3.2000000000000028</v>
      </c>
      <c r="CQ22" s="143">
        <v>3.4000000000000057</v>
      </c>
      <c r="CR22" s="143">
        <v>3.7000000000000028</v>
      </c>
      <c r="CS22" s="143">
        <v>4.0999999999999943</v>
      </c>
      <c r="CT22" s="143">
        <v>0.59999999999999432</v>
      </c>
      <c r="CU22" s="143">
        <v>1.0999999999999943</v>
      </c>
      <c r="CV22" s="143">
        <v>2.0999999999999943</v>
      </c>
      <c r="CW22" s="143">
        <v>3.7000000000000028</v>
      </c>
      <c r="CX22" s="143">
        <v>5.7999999999999972</v>
      </c>
      <c r="CY22" s="143">
        <v>8.0999999999999943</v>
      </c>
      <c r="CZ22" s="143">
        <v>9.9000000000000057</v>
      </c>
      <c r="DA22" s="143">
        <v>11.599999999999994</v>
      </c>
      <c r="DB22" s="143">
        <v>13.400000000000006</v>
      </c>
      <c r="DC22" s="143">
        <v>15.5</v>
      </c>
      <c r="DD22" s="143">
        <v>18.799999999999997</v>
      </c>
      <c r="DE22" s="143">
        <v>22.400000000000006</v>
      </c>
      <c r="DF22" s="143">
        <v>3.0999999999999943</v>
      </c>
      <c r="DG22" s="143">
        <v>6.4000000000000057</v>
      </c>
      <c r="DH22" s="143">
        <v>8.2000000000000028</v>
      </c>
      <c r="DI22" s="143">
        <v>10.900000000000006</v>
      </c>
      <c r="DJ22" s="143">
        <v>14.099999999999994</v>
      </c>
      <c r="DK22" s="143">
        <v>17.799999999999997</v>
      </c>
      <c r="DL22" s="143">
        <v>20.700000000000003</v>
      </c>
      <c r="DM22" s="143">
        <v>25.200000000000003</v>
      </c>
      <c r="DN22" s="143">
        <v>27.799999999999997</v>
      </c>
      <c r="DO22" s="143">
        <v>30.199999999999989</v>
      </c>
      <c r="DP22" s="143">
        <v>33.400000000000006</v>
      </c>
      <c r="DQ22" s="143">
        <v>34.599999999999994</v>
      </c>
      <c r="DR22" s="143">
        <v>2</v>
      </c>
      <c r="DS22" s="143">
        <v>4.0999999999999943</v>
      </c>
      <c r="DT22" s="143">
        <v>4.9000000000000057</v>
      </c>
      <c r="DU22" s="143">
        <v>5.5999999999999943</v>
      </c>
      <c r="DV22" s="143">
        <v>7.7999999999999972</v>
      </c>
      <c r="DW22" s="143">
        <v>8.0999999999999943</v>
      </c>
      <c r="DX22" s="143">
        <v>8.7999999999999972</v>
      </c>
      <c r="DY22" s="143">
        <v>10.700000000000003</v>
      </c>
      <c r="DZ22" s="143">
        <v>11.400000000000006</v>
      </c>
      <c r="EA22" s="143">
        <v>12.200000000000003</v>
      </c>
      <c r="EB22" s="143">
        <v>12.5</v>
      </c>
      <c r="EC22" s="143">
        <v>13</v>
      </c>
      <c r="ED22" s="143">
        <v>1.4000000000000057</v>
      </c>
      <c r="EE22" s="143">
        <v>2.9000000000000057</v>
      </c>
      <c r="EF22" s="143">
        <v>4.2000000000000028</v>
      </c>
      <c r="EG22" s="143">
        <v>5.0999999999999943</v>
      </c>
      <c r="EH22" s="143">
        <v>6.2999999999999972</v>
      </c>
      <c r="EI22" s="143">
        <v>6.9000000000000057</v>
      </c>
      <c r="EJ22" s="143">
        <v>7.7999999999999972</v>
      </c>
      <c r="EK22" s="143">
        <v>8.2999999999999972</v>
      </c>
      <c r="EL22" s="143">
        <v>9.5</v>
      </c>
      <c r="EM22" s="143">
        <v>9.7999999999999972</v>
      </c>
      <c r="EN22" s="143">
        <v>10.200000000000003</v>
      </c>
      <c r="EO22" s="143">
        <v>10.700000000000003</v>
      </c>
      <c r="EP22" s="143">
        <v>1.0999999999999943</v>
      </c>
      <c r="EQ22" s="143">
        <v>1.5</v>
      </c>
      <c r="ER22" s="143">
        <v>3.4000000000000057</v>
      </c>
      <c r="ES22" s="143">
        <v>4.2999999999999972</v>
      </c>
      <c r="ET22" s="143">
        <v>5.2000000000000028</v>
      </c>
      <c r="EU22" s="143">
        <v>5.5</v>
      </c>
      <c r="EV22" s="143">
        <v>5.9000000000000057</v>
      </c>
      <c r="EW22" s="143">
        <v>6.4000000000000057</v>
      </c>
      <c r="EX22" s="143">
        <v>6.5</v>
      </c>
      <c r="EY22" s="143">
        <v>6.7</v>
      </c>
      <c r="EZ22" s="143">
        <v>6.8</v>
      </c>
      <c r="FA22" s="143">
        <v>7</v>
      </c>
      <c r="FB22" s="150"/>
    </row>
    <row r="23" spans="1:158" ht="45" customHeight="1" x14ac:dyDescent="0.3">
      <c r="A23" s="149" t="str">
        <f>IF('0'!A1=1,"виробництво ґумових і пластмасових виробів","manufacture of rubber and plastic products")</f>
        <v>виробництво ґумових і пластмасових виробів</v>
      </c>
      <c r="B23" s="143">
        <v>0.20000000000000284</v>
      </c>
      <c r="C23" s="143">
        <v>0.79999999999999716</v>
      </c>
      <c r="D23" s="143">
        <v>0.90000000000000568</v>
      </c>
      <c r="E23" s="143">
        <v>0.90000000000000568</v>
      </c>
      <c r="F23" s="143">
        <v>0.70000000000000284</v>
      </c>
      <c r="G23" s="143">
        <v>0.70000000000000284</v>
      </c>
      <c r="H23" s="143">
        <v>0.90000000000000568</v>
      </c>
      <c r="I23" s="143">
        <v>1</v>
      </c>
      <c r="J23" s="143">
        <v>1.2000000000000028</v>
      </c>
      <c r="K23" s="143">
        <v>1.2000000000000028</v>
      </c>
      <c r="L23" s="143">
        <v>1.2999999999999972</v>
      </c>
      <c r="M23" s="143">
        <v>1.4000000000000057</v>
      </c>
      <c r="N23" s="143">
        <v>-0.20000000000000284</v>
      </c>
      <c r="O23" s="143">
        <v>0.59999999999999432</v>
      </c>
      <c r="P23" s="143">
        <v>4.5</v>
      </c>
      <c r="Q23" s="143">
        <v>12</v>
      </c>
      <c r="R23" s="143">
        <v>18.400000000000006</v>
      </c>
      <c r="S23" s="143">
        <v>20.599999999999994</v>
      </c>
      <c r="T23" s="143">
        <v>21</v>
      </c>
      <c r="U23" s="143">
        <v>24.400000000000006</v>
      </c>
      <c r="V23" s="143">
        <v>31</v>
      </c>
      <c r="W23" s="143">
        <v>31.400000000000006</v>
      </c>
      <c r="X23" s="143">
        <v>35.5</v>
      </c>
      <c r="Y23" s="143">
        <v>39.800000000000011</v>
      </c>
      <c r="Z23" s="143">
        <v>3.5999999999999943</v>
      </c>
      <c r="AA23" s="143">
        <v>15.900000000000006</v>
      </c>
      <c r="AB23" s="143">
        <v>25.200000000000003</v>
      </c>
      <c r="AC23" s="143">
        <v>27.200000000000003</v>
      </c>
      <c r="AD23" s="143">
        <v>28.099999999999994</v>
      </c>
      <c r="AE23" s="143">
        <v>29.300000000000011</v>
      </c>
      <c r="AF23" s="143">
        <v>29.900000000000006</v>
      </c>
      <c r="AG23" s="143">
        <v>29.800000000000011</v>
      </c>
      <c r="AH23" s="143">
        <v>29.900000000000006</v>
      </c>
      <c r="AI23" s="143">
        <v>29.900000000000006</v>
      </c>
      <c r="AJ23" s="143">
        <v>30.800000000000011</v>
      </c>
      <c r="AK23" s="143">
        <v>32.099999999999994</v>
      </c>
      <c r="AL23" s="143">
        <v>0.90000000000000568</v>
      </c>
      <c r="AM23" s="143">
        <v>2.4</v>
      </c>
      <c r="AN23" s="143">
        <v>2.6</v>
      </c>
      <c r="AO23" s="143">
        <v>2.7</v>
      </c>
      <c r="AP23" s="143">
        <v>2.5</v>
      </c>
      <c r="AQ23" s="143">
        <v>2.7</v>
      </c>
      <c r="AR23" s="143">
        <v>2.7</v>
      </c>
      <c r="AS23" s="143">
        <v>3</v>
      </c>
      <c r="AT23" s="143">
        <v>5.3</v>
      </c>
      <c r="AU23" s="143">
        <v>5.4</v>
      </c>
      <c r="AV23" s="143">
        <v>5.4</v>
      </c>
      <c r="AW23" s="143">
        <v>5.7</v>
      </c>
      <c r="AX23" s="143">
        <v>1</v>
      </c>
      <c r="AY23" s="143">
        <v>1.7000000000000028</v>
      </c>
      <c r="AZ23" s="143">
        <v>2.5</v>
      </c>
      <c r="BA23" s="143">
        <v>3</v>
      </c>
      <c r="BB23" s="143">
        <v>3.6</v>
      </c>
      <c r="BC23" s="143">
        <v>3.5999999999999943</v>
      </c>
      <c r="BD23" s="143">
        <v>3.7</v>
      </c>
      <c r="BE23" s="151">
        <v>3.9</v>
      </c>
      <c r="BF23" s="151">
        <v>5.0999999999999996</v>
      </c>
      <c r="BG23" s="143">
        <v>5.9</v>
      </c>
      <c r="BH23" s="143">
        <v>6.6</v>
      </c>
      <c r="BI23" s="143">
        <v>7.2</v>
      </c>
      <c r="BJ23" s="143" t="s">
        <v>42</v>
      </c>
      <c r="BK23" s="143" t="s">
        <v>42</v>
      </c>
      <c r="BL23" s="143" t="s">
        <v>42</v>
      </c>
      <c r="BM23" s="143" t="s">
        <v>42</v>
      </c>
      <c r="BN23" s="143" t="s">
        <v>42</v>
      </c>
      <c r="BO23" s="143" t="s">
        <v>42</v>
      </c>
      <c r="BP23" s="143" t="s">
        <v>42</v>
      </c>
      <c r="BQ23" s="143" t="s">
        <v>42</v>
      </c>
      <c r="BR23" s="143" t="s">
        <v>42</v>
      </c>
      <c r="BS23" s="143" t="s">
        <v>42</v>
      </c>
      <c r="BT23" s="143" t="s">
        <v>42</v>
      </c>
      <c r="BU23" s="143" t="s">
        <v>42</v>
      </c>
      <c r="BV23" s="143" t="s">
        <v>42</v>
      </c>
      <c r="BW23" s="143" t="s">
        <v>42</v>
      </c>
      <c r="BX23" s="143" t="s">
        <v>42</v>
      </c>
      <c r="BY23" s="143" t="s">
        <v>42</v>
      </c>
      <c r="BZ23" s="143" t="s">
        <v>42</v>
      </c>
      <c r="CA23" s="143" t="s">
        <v>42</v>
      </c>
      <c r="CB23" s="143" t="s">
        <v>42</v>
      </c>
      <c r="CC23" s="143" t="s">
        <v>42</v>
      </c>
      <c r="CD23" s="143" t="s">
        <v>42</v>
      </c>
      <c r="CE23" s="143" t="s">
        <v>42</v>
      </c>
      <c r="CF23" s="143" t="s">
        <v>42</v>
      </c>
      <c r="CG23" s="143" t="s">
        <v>42</v>
      </c>
      <c r="CH23" s="143" t="s">
        <v>42</v>
      </c>
      <c r="CI23" s="143" t="s">
        <v>42</v>
      </c>
      <c r="CJ23" s="143" t="s">
        <v>42</v>
      </c>
      <c r="CK23" s="143" t="s">
        <v>42</v>
      </c>
      <c r="CL23" s="143" t="s">
        <v>42</v>
      </c>
      <c r="CM23" s="143" t="s">
        <v>42</v>
      </c>
      <c r="CN23" s="143" t="s">
        <v>42</v>
      </c>
      <c r="CO23" s="143" t="s">
        <v>42</v>
      </c>
      <c r="CP23" s="143" t="s">
        <v>42</v>
      </c>
      <c r="CQ23" s="143" t="s">
        <v>42</v>
      </c>
      <c r="CR23" s="143" t="s">
        <v>42</v>
      </c>
      <c r="CS23" s="143" t="s">
        <v>42</v>
      </c>
      <c r="CT23" s="143" t="s">
        <v>42</v>
      </c>
      <c r="CU23" s="143" t="s">
        <v>42</v>
      </c>
      <c r="CV23" s="143" t="s">
        <v>42</v>
      </c>
      <c r="CW23" s="143" t="s">
        <v>42</v>
      </c>
      <c r="CX23" s="143" t="s">
        <v>42</v>
      </c>
      <c r="CY23" s="143" t="s">
        <v>42</v>
      </c>
      <c r="CZ23" s="143" t="s">
        <v>42</v>
      </c>
      <c r="DA23" s="143" t="s">
        <v>42</v>
      </c>
      <c r="DB23" s="143" t="s">
        <v>42</v>
      </c>
      <c r="DC23" s="143" t="s">
        <v>42</v>
      </c>
      <c r="DD23" s="143" t="s">
        <v>42</v>
      </c>
      <c r="DE23" s="143" t="s">
        <v>42</v>
      </c>
      <c r="DF23" s="143" t="s">
        <v>42</v>
      </c>
      <c r="DG23" s="143" t="s">
        <v>42</v>
      </c>
      <c r="DH23" s="143" t="s">
        <v>42</v>
      </c>
      <c r="DI23" s="143" t="s">
        <v>42</v>
      </c>
      <c r="DJ23" s="143" t="s">
        <v>42</v>
      </c>
      <c r="DK23" s="143" t="s">
        <v>42</v>
      </c>
      <c r="DL23" s="143" t="s">
        <v>42</v>
      </c>
      <c r="DM23" s="143" t="s">
        <v>42</v>
      </c>
      <c r="DN23" s="143" t="s">
        <v>42</v>
      </c>
      <c r="DO23" s="143" t="s">
        <v>42</v>
      </c>
      <c r="DP23" s="143" t="s">
        <v>42</v>
      </c>
      <c r="DQ23" s="143" t="s">
        <v>42</v>
      </c>
      <c r="DR23" s="143" t="s">
        <v>42</v>
      </c>
      <c r="DS23" s="143" t="s">
        <v>42</v>
      </c>
      <c r="DT23" s="143" t="s">
        <v>42</v>
      </c>
      <c r="DU23" s="143" t="s">
        <v>42</v>
      </c>
      <c r="DV23" s="143" t="s">
        <v>42</v>
      </c>
      <c r="DW23" s="143" t="s">
        <v>42</v>
      </c>
      <c r="DX23" s="143" t="s">
        <v>42</v>
      </c>
      <c r="DY23" s="143" t="s">
        <v>42</v>
      </c>
      <c r="DZ23" s="143" t="s">
        <v>42</v>
      </c>
      <c r="EA23" s="143" t="s">
        <v>42</v>
      </c>
      <c r="EB23" s="143" t="s">
        <v>42</v>
      </c>
      <c r="EC23" s="143" t="s">
        <v>42</v>
      </c>
      <c r="ED23" s="143" t="s">
        <v>42</v>
      </c>
      <c r="EE23" s="143" t="s">
        <v>42</v>
      </c>
      <c r="EF23" s="143" t="s">
        <v>42</v>
      </c>
      <c r="EG23" s="143" t="s">
        <v>42</v>
      </c>
      <c r="EH23" s="143" t="s">
        <v>42</v>
      </c>
      <c r="EI23" s="143" t="s">
        <v>42</v>
      </c>
      <c r="EJ23" s="143" t="s">
        <v>42</v>
      </c>
      <c r="EK23" s="143" t="s">
        <v>42</v>
      </c>
      <c r="EL23" s="143" t="s">
        <v>42</v>
      </c>
      <c r="EM23" s="143" t="s">
        <v>42</v>
      </c>
      <c r="EN23" s="143" t="s">
        <v>42</v>
      </c>
      <c r="EO23" s="143" t="s">
        <v>42</v>
      </c>
      <c r="EP23" s="143" t="s">
        <v>42</v>
      </c>
      <c r="EQ23" s="143" t="s">
        <v>42</v>
      </c>
      <c r="ER23" s="143" t="s">
        <v>42</v>
      </c>
      <c r="ES23" s="143" t="s">
        <v>42</v>
      </c>
      <c r="ET23" s="143" t="s">
        <v>42</v>
      </c>
      <c r="EU23" s="143" t="s">
        <v>42</v>
      </c>
      <c r="EV23" s="143" t="s">
        <v>42</v>
      </c>
      <c r="EW23" s="143" t="s">
        <v>42</v>
      </c>
      <c r="EX23" s="143" t="s">
        <v>42</v>
      </c>
      <c r="EY23" s="143" t="s">
        <v>42</v>
      </c>
      <c r="EZ23" s="143" t="s">
        <v>42</v>
      </c>
      <c r="FA23" s="143" t="s">
        <v>42</v>
      </c>
      <c r="FB23" s="150"/>
    </row>
    <row r="24" spans="1:158" ht="45" customHeight="1" x14ac:dyDescent="0.3">
      <c r="A24" s="149" t="str">
        <f>IF('0'!A1=1,"виробництво іншої неметалевої мінеральної продукції","manufacture of other non-metallic mineral products")</f>
        <v>виробництво іншої неметалевої мінеральної продукції</v>
      </c>
      <c r="B24" s="143">
        <v>0.29999999999999716</v>
      </c>
      <c r="C24" s="143">
        <v>0.5</v>
      </c>
      <c r="D24" s="143">
        <v>0.59999999999999432</v>
      </c>
      <c r="E24" s="143">
        <v>0.90000000000000568</v>
      </c>
      <c r="F24" s="143">
        <v>1.2999999999999972</v>
      </c>
      <c r="G24" s="143">
        <v>1.4000000000000057</v>
      </c>
      <c r="H24" s="143">
        <v>1.2000000000000028</v>
      </c>
      <c r="I24" s="143">
        <v>1.4000000000000057</v>
      </c>
      <c r="J24" s="143">
        <v>1.2999999999999972</v>
      </c>
      <c r="K24" s="143">
        <v>0.90000000000000568</v>
      </c>
      <c r="L24" s="143">
        <v>0.90000000000000568</v>
      </c>
      <c r="M24" s="143">
        <v>0.79999999999999716</v>
      </c>
      <c r="N24" s="143">
        <v>-0.29999999999999716</v>
      </c>
      <c r="O24" s="143">
        <v>-9.9999999999994316E-2</v>
      </c>
      <c r="P24" s="143">
        <v>0.79999999999999716</v>
      </c>
      <c r="Q24" s="143">
        <v>4.2000000000000028</v>
      </c>
      <c r="R24" s="143">
        <v>7.7000000000000028</v>
      </c>
      <c r="S24" s="143">
        <v>9.4000000000000057</v>
      </c>
      <c r="T24" s="143">
        <v>10.200000000000003</v>
      </c>
      <c r="U24" s="143">
        <v>10.900000000000006</v>
      </c>
      <c r="V24" s="143">
        <v>12</v>
      </c>
      <c r="W24" s="143">
        <v>13.099999999999994</v>
      </c>
      <c r="X24" s="143">
        <v>14.299999999999997</v>
      </c>
      <c r="Y24" s="143">
        <v>15.700000000000003</v>
      </c>
      <c r="Z24" s="143">
        <v>2.9000000000000057</v>
      </c>
      <c r="AA24" s="143">
        <v>9.2999999999999972</v>
      </c>
      <c r="AB24" s="143">
        <v>20.799999999999997</v>
      </c>
      <c r="AC24" s="143">
        <v>26.200000000000003</v>
      </c>
      <c r="AD24" s="143">
        <v>27.099999999999994</v>
      </c>
      <c r="AE24" s="143">
        <v>26.299999999999997</v>
      </c>
      <c r="AF24" s="143">
        <v>27.400000000000006</v>
      </c>
      <c r="AG24" s="143">
        <v>27.099999999999994</v>
      </c>
      <c r="AH24" s="143">
        <v>27</v>
      </c>
      <c r="AI24" s="143">
        <v>27.099999999999994</v>
      </c>
      <c r="AJ24" s="143">
        <v>28</v>
      </c>
      <c r="AK24" s="143">
        <v>27.900000000000006</v>
      </c>
      <c r="AL24" s="143">
        <v>9.9999999999994316E-2</v>
      </c>
      <c r="AM24" s="143">
        <v>1.8</v>
      </c>
      <c r="AN24" s="143">
        <v>3.7</v>
      </c>
      <c r="AO24" s="143">
        <v>6.9</v>
      </c>
      <c r="AP24" s="143">
        <v>7.3</v>
      </c>
      <c r="AQ24" s="143">
        <v>8.1</v>
      </c>
      <c r="AR24" s="143">
        <v>9.1</v>
      </c>
      <c r="AS24" s="143">
        <v>9.6</v>
      </c>
      <c r="AT24" s="143">
        <v>10.7</v>
      </c>
      <c r="AU24" s="143">
        <v>11.4</v>
      </c>
      <c r="AV24" s="143">
        <v>12.1</v>
      </c>
      <c r="AW24" s="143">
        <v>12.4</v>
      </c>
      <c r="AX24" s="143">
        <v>1.7</v>
      </c>
      <c r="AY24" s="143">
        <v>5.7000000000000028</v>
      </c>
      <c r="AZ24" s="143">
        <v>8.1</v>
      </c>
      <c r="BA24" s="143">
        <v>9.5</v>
      </c>
      <c r="BB24" s="143">
        <v>10.199999999999999</v>
      </c>
      <c r="BC24" s="143">
        <v>10.799999999999997</v>
      </c>
      <c r="BD24" s="143">
        <v>11.6</v>
      </c>
      <c r="BE24" s="151">
        <v>12.4</v>
      </c>
      <c r="BF24" s="151">
        <v>3.7</v>
      </c>
      <c r="BG24" s="143">
        <v>14.5</v>
      </c>
      <c r="BH24" s="143">
        <v>15.3</v>
      </c>
      <c r="BI24" s="143">
        <v>16.2</v>
      </c>
      <c r="BJ24" s="143" t="s">
        <v>42</v>
      </c>
      <c r="BK24" s="143" t="s">
        <v>42</v>
      </c>
      <c r="BL24" s="143" t="s">
        <v>42</v>
      </c>
      <c r="BM24" s="143" t="s">
        <v>42</v>
      </c>
      <c r="BN24" s="143" t="s">
        <v>42</v>
      </c>
      <c r="BO24" s="143" t="s">
        <v>42</v>
      </c>
      <c r="BP24" s="143" t="s">
        <v>42</v>
      </c>
      <c r="BQ24" s="143" t="s">
        <v>42</v>
      </c>
      <c r="BR24" s="143" t="s">
        <v>42</v>
      </c>
      <c r="BS24" s="143" t="s">
        <v>42</v>
      </c>
      <c r="BT24" s="143" t="s">
        <v>42</v>
      </c>
      <c r="BU24" s="143" t="s">
        <v>42</v>
      </c>
      <c r="BV24" s="143" t="s">
        <v>42</v>
      </c>
      <c r="BW24" s="143" t="s">
        <v>42</v>
      </c>
      <c r="BX24" s="143" t="s">
        <v>42</v>
      </c>
      <c r="BY24" s="143" t="s">
        <v>42</v>
      </c>
      <c r="BZ24" s="143" t="s">
        <v>42</v>
      </c>
      <c r="CA24" s="143" t="s">
        <v>42</v>
      </c>
      <c r="CB24" s="143" t="s">
        <v>42</v>
      </c>
      <c r="CC24" s="143" t="s">
        <v>42</v>
      </c>
      <c r="CD24" s="143" t="s">
        <v>42</v>
      </c>
      <c r="CE24" s="143" t="s">
        <v>42</v>
      </c>
      <c r="CF24" s="143" t="s">
        <v>42</v>
      </c>
      <c r="CG24" s="143" t="s">
        <v>42</v>
      </c>
      <c r="CH24" s="143" t="s">
        <v>42</v>
      </c>
      <c r="CI24" s="143" t="s">
        <v>42</v>
      </c>
      <c r="CJ24" s="143" t="s">
        <v>42</v>
      </c>
      <c r="CK24" s="143" t="s">
        <v>42</v>
      </c>
      <c r="CL24" s="143" t="s">
        <v>42</v>
      </c>
      <c r="CM24" s="143" t="s">
        <v>42</v>
      </c>
      <c r="CN24" s="143" t="s">
        <v>42</v>
      </c>
      <c r="CO24" s="143" t="s">
        <v>42</v>
      </c>
      <c r="CP24" s="143" t="s">
        <v>42</v>
      </c>
      <c r="CQ24" s="143" t="s">
        <v>42</v>
      </c>
      <c r="CR24" s="143" t="s">
        <v>42</v>
      </c>
      <c r="CS24" s="143" t="s">
        <v>42</v>
      </c>
      <c r="CT24" s="143" t="s">
        <v>42</v>
      </c>
      <c r="CU24" s="143" t="s">
        <v>42</v>
      </c>
      <c r="CV24" s="143" t="s">
        <v>42</v>
      </c>
      <c r="CW24" s="143" t="s">
        <v>42</v>
      </c>
      <c r="CX24" s="143" t="s">
        <v>42</v>
      </c>
      <c r="CY24" s="143" t="s">
        <v>42</v>
      </c>
      <c r="CZ24" s="143" t="s">
        <v>42</v>
      </c>
      <c r="DA24" s="143" t="s">
        <v>42</v>
      </c>
      <c r="DB24" s="143" t="s">
        <v>42</v>
      </c>
      <c r="DC24" s="143" t="s">
        <v>42</v>
      </c>
      <c r="DD24" s="143" t="s">
        <v>42</v>
      </c>
      <c r="DE24" s="143" t="s">
        <v>42</v>
      </c>
      <c r="DF24" s="143" t="s">
        <v>42</v>
      </c>
      <c r="DG24" s="143" t="s">
        <v>42</v>
      </c>
      <c r="DH24" s="143" t="s">
        <v>42</v>
      </c>
      <c r="DI24" s="143" t="s">
        <v>42</v>
      </c>
      <c r="DJ24" s="143" t="s">
        <v>42</v>
      </c>
      <c r="DK24" s="143" t="s">
        <v>42</v>
      </c>
      <c r="DL24" s="143" t="s">
        <v>42</v>
      </c>
      <c r="DM24" s="143" t="s">
        <v>42</v>
      </c>
      <c r="DN24" s="143" t="s">
        <v>42</v>
      </c>
      <c r="DO24" s="143" t="s">
        <v>42</v>
      </c>
      <c r="DP24" s="143" t="s">
        <v>42</v>
      </c>
      <c r="DQ24" s="143" t="s">
        <v>42</v>
      </c>
      <c r="DR24" s="143" t="s">
        <v>42</v>
      </c>
      <c r="DS24" s="143" t="s">
        <v>42</v>
      </c>
      <c r="DT24" s="143" t="s">
        <v>42</v>
      </c>
      <c r="DU24" s="143" t="s">
        <v>42</v>
      </c>
      <c r="DV24" s="143" t="s">
        <v>42</v>
      </c>
      <c r="DW24" s="143" t="s">
        <v>42</v>
      </c>
      <c r="DX24" s="143" t="s">
        <v>42</v>
      </c>
      <c r="DY24" s="143" t="s">
        <v>42</v>
      </c>
      <c r="DZ24" s="143" t="s">
        <v>42</v>
      </c>
      <c r="EA24" s="143" t="s">
        <v>42</v>
      </c>
      <c r="EB24" s="143" t="s">
        <v>42</v>
      </c>
      <c r="EC24" s="143" t="s">
        <v>42</v>
      </c>
      <c r="ED24" s="143" t="s">
        <v>42</v>
      </c>
      <c r="EE24" s="143" t="s">
        <v>42</v>
      </c>
      <c r="EF24" s="143" t="s">
        <v>42</v>
      </c>
      <c r="EG24" s="143" t="s">
        <v>42</v>
      </c>
      <c r="EH24" s="143" t="s">
        <v>42</v>
      </c>
      <c r="EI24" s="143" t="s">
        <v>42</v>
      </c>
      <c r="EJ24" s="143" t="s">
        <v>42</v>
      </c>
      <c r="EK24" s="143" t="s">
        <v>42</v>
      </c>
      <c r="EL24" s="143" t="s">
        <v>42</v>
      </c>
      <c r="EM24" s="143" t="s">
        <v>42</v>
      </c>
      <c r="EN24" s="143" t="s">
        <v>42</v>
      </c>
      <c r="EO24" s="143" t="s">
        <v>42</v>
      </c>
      <c r="EP24" s="143" t="s">
        <v>42</v>
      </c>
      <c r="EQ24" s="143" t="s">
        <v>42</v>
      </c>
      <c r="ER24" s="143" t="s">
        <v>42</v>
      </c>
      <c r="ES24" s="143" t="s">
        <v>42</v>
      </c>
      <c r="ET24" s="143" t="s">
        <v>42</v>
      </c>
      <c r="EU24" s="143" t="s">
        <v>42</v>
      </c>
      <c r="EV24" s="143" t="s">
        <v>42</v>
      </c>
      <c r="EW24" s="143" t="s">
        <v>42</v>
      </c>
      <c r="EX24" s="143" t="s">
        <v>42</v>
      </c>
      <c r="EY24" s="143" t="s">
        <v>42</v>
      </c>
      <c r="EZ24" s="143" t="s">
        <v>42</v>
      </c>
      <c r="FA24" s="143" t="s">
        <v>42</v>
      </c>
      <c r="FB24" s="150"/>
    </row>
    <row r="25" spans="1:158" ht="45" customHeight="1" x14ac:dyDescent="0.3">
      <c r="A25" s="139" t="str">
        <f>IF('0'!A1=1,"Металургійне виробництво, виробництво готових металевих виробів, крім виробництва машин і устатковання","Manufacture of basic metals and fabricated metal products, except machinery and equipment")</f>
        <v>Металургійне виробництво, виробництво готових металевих виробів, крім виробництва машин і устатковання</v>
      </c>
      <c r="B25" s="143">
        <v>-0.79999999999999716</v>
      </c>
      <c r="C25" s="143">
        <v>1.5</v>
      </c>
      <c r="D25" s="143">
        <v>2</v>
      </c>
      <c r="E25" s="143">
        <v>1.4000000000000057</v>
      </c>
      <c r="F25" s="143">
        <v>9.9999999999994316E-2</v>
      </c>
      <c r="G25" s="143">
        <v>-1.0999999999999943</v>
      </c>
      <c r="H25" s="143">
        <v>-2.4000000000000057</v>
      </c>
      <c r="I25" s="143">
        <v>-2</v>
      </c>
      <c r="J25" s="143">
        <v>-1.0999999999999943</v>
      </c>
      <c r="K25" s="143">
        <v>-1.5</v>
      </c>
      <c r="L25" s="143">
        <v>-2.7000000000000028</v>
      </c>
      <c r="M25" s="143">
        <v>-2.7000000000000028</v>
      </c>
      <c r="N25" s="143">
        <v>0.29999999999999716</v>
      </c>
      <c r="O25" s="143">
        <v>2.5</v>
      </c>
      <c r="P25" s="143">
        <v>7.2999999999999972</v>
      </c>
      <c r="Q25" s="143">
        <v>20.200000000000003</v>
      </c>
      <c r="R25" s="143">
        <v>28.099999999999994</v>
      </c>
      <c r="S25" s="143">
        <v>31.699999999999989</v>
      </c>
      <c r="T25" s="143">
        <v>33.800000000000011</v>
      </c>
      <c r="U25" s="143">
        <v>35.5</v>
      </c>
      <c r="V25" s="143">
        <v>41.199999999999989</v>
      </c>
      <c r="W25" s="143">
        <v>44.199999999999989</v>
      </c>
      <c r="X25" s="143">
        <v>48.800000000000011</v>
      </c>
      <c r="Y25" s="143">
        <v>52.699999999999989</v>
      </c>
      <c r="Z25" s="143">
        <v>0.90000000000000568</v>
      </c>
      <c r="AA25" s="143">
        <v>4.5</v>
      </c>
      <c r="AB25" s="143">
        <v>19.799999999999997</v>
      </c>
      <c r="AC25" s="143">
        <v>20.299999999999997</v>
      </c>
      <c r="AD25" s="143">
        <v>18.5</v>
      </c>
      <c r="AE25" s="143">
        <v>17.400000000000006</v>
      </c>
      <c r="AF25" s="143">
        <v>16.799999999999997</v>
      </c>
      <c r="AG25" s="143">
        <v>16.299999999999997</v>
      </c>
      <c r="AH25" s="143">
        <v>15.299999999999997</v>
      </c>
      <c r="AI25" s="143">
        <v>14.400000000000006</v>
      </c>
      <c r="AJ25" s="143">
        <v>13.700000000000003</v>
      </c>
      <c r="AK25" s="143">
        <v>12.400000000000006</v>
      </c>
      <c r="AL25" s="143">
        <v>-1.7999999999999972</v>
      </c>
      <c r="AM25" s="143">
        <v>0.1</v>
      </c>
      <c r="AN25" s="143">
        <v>4</v>
      </c>
      <c r="AO25" s="143">
        <v>11.9</v>
      </c>
      <c r="AP25" s="143">
        <v>26.9</v>
      </c>
      <c r="AQ25" s="143">
        <v>33.4</v>
      </c>
      <c r="AR25" s="143">
        <v>29.8</v>
      </c>
      <c r="AS25" s="143">
        <v>26.8</v>
      </c>
      <c r="AT25" s="143">
        <v>27.6</v>
      </c>
      <c r="AU25" s="143">
        <v>30.3</v>
      </c>
      <c r="AV25" s="143">
        <v>32.799999999999997</v>
      </c>
      <c r="AW25" s="143">
        <v>41.8</v>
      </c>
      <c r="AX25" s="143">
        <v>3.8</v>
      </c>
      <c r="AY25" s="143">
        <v>10.900000000000006</v>
      </c>
      <c r="AZ25" s="143">
        <v>13</v>
      </c>
      <c r="BA25" s="143">
        <v>14.8</v>
      </c>
      <c r="BB25" s="143">
        <v>15.4</v>
      </c>
      <c r="BC25" s="143">
        <v>13.700000000000003</v>
      </c>
      <c r="BD25" s="143">
        <v>11.5</v>
      </c>
      <c r="BE25" s="143">
        <v>14.3</v>
      </c>
      <c r="BF25" s="143">
        <v>17.8</v>
      </c>
      <c r="BG25" s="143">
        <v>25.5</v>
      </c>
      <c r="BH25" s="143">
        <v>26.3</v>
      </c>
      <c r="BI25" s="143">
        <v>26.9</v>
      </c>
      <c r="BJ25" s="143">
        <v>3.7000000000000028</v>
      </c>
      <c r="BK25" s="143">
        <v>6.4000000000000057</v>
      </c>
      <c r="BL25" s="143">
        <v>6.5999999999999943</v>
      </c>
      <c r="BM25" s="143">
        <v>7.7000000000000028</v>
      </c>
      <c r="BN25" s="143">
        <v>7</v>
      </c>
      <c r="BO25" s="143">
        <v>6.2000000000000028</v>
      </c>
      <c r="BP25" s="143">
        <v>5.7000000000000028</v>
      </c>
      <c r="BQ25" s="143">
        <v>6.7000000000000028</v>
      </c>
      <c r="BR25" s="143">
        <v>8.4000000000000057</v>
      </c>
      <c r="BS25" s="143">
        <v>9.5</v>
      </c>
      <c r="BT25" s="143">
        <v>8.4000000000000057</v>
      </c>
      <c r="BU25" s="143">
        <v>5.5999999999999943</v>
      </c>
      <c r="BV25" s="143">
        <v>-2.2000000000000028</v>
      </c>
      <c r="BW25" s="143">
        <v>-4.7000000000000028</v>
      </c>
      <c r="BX25" s="143">
        <v>-4</v>
      </c>
      <c r="BY25" s="143">
        <v>-3.7999999999999972</v>
      </c>
      <c r="BZ25" s="143">
        <v>-2.7999999999999972</v>
      </c>
      <c r="CA25" s="143">
        <v>-5</v>
      </c>
      <c r="CB25" s="143">
        <v>-7.2999999999999972</v>
      </c>
      <c r="CC25" s="143">
        <v>-8.2000000000000028</v>
      </c>
      <c r="CD25" s="143">
        <v>-9.9000000000000057</v>
      </c>
      <c r="CE25" s="143">
        <v>-12.799999999999997</v>
      </c>
      <c r="CF25" s="143">
        <v>-16.599999999999994</v>
      </c>
      <c r="CG25" s="143">
        <v>-18.799999999999997</v>
      </c>
      <c r="CH25" s="143">
        <v>-1.0999999999999943</v>
      </c>
      <c r="CI25" s="143">
        <v>2.5999999999999943</v>
      </c>
      <c r="CJ25" s="143">
        <v>4.5</v>
      </c>
      <c r="CK25" s="143">
        <v>9.0999999999999943</v>
      </c>
      <c r="CL25" s="143">
        <v>4.7000000000000028</v>
      </c>
      <c r="CM25" s="143">
        <v>1.5</v>
      </c>
      <c r="CN25" s="143">
        <v>3</v>
      </c>
      <c r="CO25" s="143">
        <v>8.2000000000000028</v>
      </c>
      <c r="CP25" s="143">
        <v>11.799999999999997</v>
      </c>
      <c r="CQ25" s="143">
        <v>17.700000000000003</v>
      </c>
      <c r="CR25" s="143">
        <v>20.5</v>
      </c>
      <c r="CS25" s="143">
        <v>25.200000000000003</v>
      </c>
      <c r="CT25" s="143">
        <v>6.4000000000000057</v>
      </c>
      <c r="CU25" s="143">
        <v>18</v>
      </c>
      <c r="CV25" s="143">
        <v>23.400000000000006</v>
      </c>
      <c r="CW25" s="143">
        <v>28.099999999999994</v>
      </c>
      <c r="CX25" s="143">
        <v>38.300000000000011</v>
      </c>
      <c r="CY25" s="143">
        <v>47</v>
      </c>
      <c r="CZ25" s="143">
        <v>54.300000000000011</v>
      </c>
      <c r="DA25" s="143">
        <v>49.400000000000006</v>
      </c>
      <c r="DB25" s="143">
        <v>45.900000000000006</v>
      </c>
      <c r="DC25" s="143">
        <v>40.699999999999989</v>
      </c>
      <c r="DD25" s="143">
        <v>40.300000000000011</v>
      </c>
      <c r="DE25" s="143">
        <v>41.900000000000006</v>
      </c>
      <c r="DF25" s="143">
        <v>1.7000000000000028</v>
      </c>
      <c r="DG25" s="143">
        <v>1.5999999999999943</v>
      </c>
      <c r="DH25" s="143">
        <v>6</v>
      </c>
      <c r="DI25" s="143">
        <v>13.700000000000003</v>
      </c>
      <c r="DJ25" s="143">
        <v>22.299999999999997</v>
      </c>
      <c r="DK25" s="143">
        <v>26.5</v>
      </c>
      <c r="DL25" s="143">
        <v>27.900000000000006</v>
      </c>
      <c r="DM25" s="143">
        <v>27.400000000000006</v>
      </c>
      <c r="DN25" s="143">
        <v>25.299999999999997</v>
      </c>
      <c r="DO25" s="143">
        <v>25.900000000000006</v>
      </c>
      <c r="DP25" s="143">
        <v>24</v>
      </c>
      <c r="DQ25" s="143">
        <v>23.799999999999997</v>
      </c>
      <c r="DR25" s="143">
        <v>0.90000000000000568</v>
      </c>
      <c r="DS25" s="143">
        <v>1.7999999999999972</v>
      </c>
      <c r="DT25" s="143">
        <v>4.5999999999999943</v>
      </c>
      <c r="DU25" s="143">
        <v>11</v>
      </c>
      <c r="DV25" s="143">
        <v>14.099999999999994</v>
      </c>
      <c r="DW25" s="143">
        <v>14</v>
      </c>
      <c r="DX25" s="143">
        <v>14.799999999999997</v>
      </c>
      <c r="DY25" s="143">
        <v>13</v>
      </c>
      <c r="DZ25" s="143">
        <v>9.0999999999999943</v>
      </c>
      <c r="EA25" s="143">
        <v>7.2000000000000028</v>
      </c>
      <c r="EB25" s="143">
        <v>4.9000000000000057</v>
      </c>
      <c r="EC25" s="143">
        <v>6</v>
      </c>
      <c r="ED25" s="143">
        <v>1.5</v>
      </c>
      <c r="EE25" s="143">
        <v>4.2000000000000028</v>
      </c>
      <c r="EF25" s="143">
        <v>4.7999999999999972</v>
      </c>
      <c r="EG25" s="143">
        <v>5.7999999999999972</v>
      </c>
      <c r="EH25" s="143">
        <v>6.4000000000000057</v>
      </c>
      <c r="EI25" s="143">
        <v>7.5999999999999943</v>
      </c>
      <c r="EJ25" s="143">
        <v>10</v>
      </c>
      <c r="EK25" s="143">
        <v>11.400000000000006</v>
      </c>
      <c r="EL25" s="143">
        <v>11.5</v>
      </c>
      <c r="EM25" s="143">
        <v>11.700000000000003</v>
      </c>
      <c r="EN25" s="143">
        <v>12.400000000000006</v>
      </c>
      <c r="EO25" s="143">
        <v>12.900000000000006</v>
      </c>
      <c r="EP25" s="143">
        <v>0</v>
      </c>
      <c r="EQ25" s="143">
        <v>0</v>
      </c>
      <c r="ER25" s="143">
        <v>0.70000000000000284</v>
      </c>
      <c r="ES25" s="143">
        <v>2</v>
      </c>
      <c r="ET25" s="143">
        <v>1.7000000000000028</v>
      </c>
      <c r="EU25" s="143">
        <v>1.5999999999999943</v>
      </c>
      <c r="EV25" s="143">
        <v>1.7999999999999972</v>
      </c>
      <c r="EW25" s="143">
        <v>3.5</v>
      </c>
      <c r="EX25" s="143">
        <v>3.4000000000000057</v>
      </c>
      <c r="EY25" s="143">
        <v>4</v>
      </c>
      <c r="EZ25" s="143">
        <v>4.5</v>
      </c>
      <c r="FA25" s="143">
        <v>6</v>
      </c>
      <c r="FB25" s="150"/>
    </row>
    <row r="26" spans="1:158" ht="45" customHeight="1" x14ac:dyDescent="0.3">
      <c r="A26" s="139" t="str">
        <f>IF('0'!A1=1,"Машинобудування","Machine-building")</f>
        <v>Машинобудування</v>
      </c>
      <c r="B26" s="143" t="s">
        <v>42</v>
      </c>
      <c r="C26" s="143" t="s">
        <v>42</v>
      </c>
      <c r="D26" s="143" t="s">
        <v>42</v>
      </c>
      <c r="E26" s="143" t="s">
        <v>42</v>
      </c>
      <c r="F26" s="143" t="s">
        <v>42</v>
      </c>
      <c r="G26" s="143" t="s">
        <v>42</v>
      </c>
      <c r="H26" s="143" t="s">
        <v>42</v>
      </c>
      <c r="I26" s="143" t="s">
        <v>42</v>
      </c>
      <c r="J26" s="143" t="s">
        <v>42</v>
      </c>
      <c r="K26" s="143" t="s">
        <v>42</v>
      </c>
      <c r="L26" s="143" t="s">
        <v>42</v>
      </c>
      <c r="M26" s="143" t="s">
        <v>42</v>
      </c>
      <c r="N26" s="143" t="s">
        <v>42</v>
      </c>
      <c r="O26" s="143" t="s">
        <v>42</v>
      </c>
      <c r="P26" s="143" t="s">
        <v>42</v>
      </c>
      <c r="Q26" s="143" t="s">
        <v>42</v>
      </c>
      <c r="R26" s="143" t="s">
        <v>42</v>
      </c>
      <c r="S26" s="143" t="s">
        <v>42</v>
      </c>
      <c r="T26" s="143" t="s">
        <v>42</v>
      </c>
      <c r="U26" s="143" t="s">
        <v>42</v>
      </c>
      <c r="V26" s="143" t="s">
        <v>42</v>
      </c>
      <c r="W26" s="143" t="s">
        <v>42</v>
      </c>
      <c r="X26" s="143" t="s">
        <v>42</v>
      </c>
      <c r="Y26" s="143" t="s">
        <v>42</v>
      </c>
      <c r="Z26" s="143" t="s">
        <v>42</v>
      </c>
      <c r="AA26" s="143" t="s">
        <v>42</v>
      </c>
      <c r="AB26" s="143" t="s">
        <v>42</v>
      </c>
      <c r="AC26" s="143" t="s">
        <v>42</v>
      </c>
      <c r="AD26" s="143" t="s">
        <v>42</v>
      </c>
      <c r="AE26" s="143" t="s">
        <v>42</v>
      </c>
      <c r="AF26" s="143" t="s">
        <v>42</v>
      </c>
      <c r="AG26" s="143" t="s">
        <v>42</v>
      </c>
      <c r="AH26" s="143" t="s">
        <v>42</v>
      </c>
      <c r="AI26" s="143" t="s">
        <v>42</v>
      </c>
      <c r="AJ26" s="143" t="s">
        <v>42</v>
      </c>
      <c r="AK26" s="143" t="s">
        <v>42</v>
      </c>
      <c r="AL26" s="143">
        <v>4.0999999999999943</v>
      </c>
      <c r="AM26" s="143">
        <v>4.3</v>
      </c>
      <c r="AN26" s="143">
        <v>5.7</v>
      </c>
      <c r="AO26" s="143">
        <v>7.1</v>
      </c>
      <c r="AP26" s="143">
        <v>8.1999999999999993</v>
      </c>
      <c r="AQ26" s="143">
        <v>7.3</v>
      </c>
      <c r="AR26" s="143">
        <v>7.9</v>
      </c>
      <c r="AS26" s="143">
        <v>8.1</v>
      </c>
      <c r="AT26" s="143">
        <v>8.6999999999999993</v>
      </c>
      <c r="AU26" s="143">
        <v>8.8000000000000007</v>
      </c>
      <c r="AV26" s="143">
        <v>8.9</v>
      </c>
      <c r="AW26" s="143">
        <v>10.9</v>
      </c>
      <c r="AX26" s="143">
        <v>2.2999999999999998</v>
      </c>
      <c r="AY26" s="143">
        <v>5.5</v>
      </c>
      <c r="AZ26" s="143">
        <v>6.2</v>
      </c>
      <c r="BA26" s="143">
        <v>8</v>
      </c>
      <c r="BB26" s="143">
        <v>8.4</v>
      </c>
      <c r="BC26" s="143">
        <v>7.9000000000000057</v>
      </c>
      <c r="BD26" s="143">
        <v>9.4</v>
      </c>
      <c r="BE26" s="151">
        <v>10.4</v>
      </c>
      <c r="BF26" s="143">
        <v>12.3</v>
      </c>
      <c r="BG26" s="143">
        <v>13.9</v>
      </c>
      <c r="BH26" s="143">
        <v>14.9</v>
      </c>
      <c r="BI26" s="143">
        <v>16.2</v>
      </c>
      <c r="BJ26" s="143">
        <v>5.5</v>
      </c>
      <c r="BK26" s="143">
        <v>6.5999999999999943</v>
      </c>
      <c r="BL26" s="143">
        <v>7.2999999999999972</v>
      </c>
      <c r="BM26" s="143">
        <v>7.7999999999999972</v>
      </c>
      <c r="BN26" s="143">
        <v>8.2000000000000028</v>
      </c>
      <c r="BO26" s="143">
        <v>9</v>
      </c>
      <c r="BP26" s="143">
        <v>9.5999999999999943</v>
      </c>
      <c r="BQ26" s="143">
        <v>10.900000000000006</v>
      </c>
      <c r="BR26" s="143">
        <v>11.799999999999997</v>
      </c>
      <c r="BS26" s="143">
        <v>12.200000000000003</v>
      </c>
      <c r="BT26" s="143">
        <v>12.799999999999997</v>
      </c>
      <c r="BU26" s="143">
        <v>13.099999999999994</v>
      </c>
      <c r="BV26" s="143">
        <v>0.70000000000000284</v>
      </c>
      <c r="BW26" s="143">
        <v>0.5</v>
      </c>
      <c r="BX26" s="143">
        <v>-0.20000000000000284</v>
      </c>
      <c r="BY26" s="143">
        <v>0</v>
      </c>
      <c r="BZ26" s="143">
        <v>-0.20000000000000284</v>
      </c>
      <c r="CA26" s="143">
        <v>0</v>
      </c>
      <c r="CB26" s="143">
        <v>-0.29999999999999716</v>
      </c>
      <c r="CC26" s="143">
        <v>9.9999999999994316E-2</v>
      </c>
      <c r="CD26" s="143">
        <v>-0.5</v>
      </c>
      <c r="CE26" s="143">
        <v>-0.59999999999999432</v>
      </c>
      <c r="CF26" s="143">
        <v>-1.7999999999999972</v>
      </c>
      <c r="CG26" s="143">
        <v>-2.7000000000000028</v>
      </c>
      <c r="CH26" s="143">
        <v>0.29999999999999716</v>
      </c>
      <c r="CI26" s="143">
        <v>0.79999999999999716</v>
      </c>
      <c r="CJ26" s="143">
        <v>1.5</v>
      </c>
      <c r="CK26" s="143">
        <v>1.7000000000000028</v>
      </c>
      <c r="CL26" s="143">
        <v>1.2999999999999972</v>
      </c>
      <c r="CM26" s="143">
        <v>0.90000000000000568</v>
      </c>
      <c r="CN26" s="143">
        <v>0.70000000000000284</v>
      </c>
      <c r="CO26" s="143">
        <v>1.2999999999999972</v>
      </c>
      <c r="CP26" s="143">
        <v>1.4000000000000057</v>
      </c>
      <c r="CQ26" s="143">
        <v>1.2000000000000028</v>
      </c>
      <c r="CR26" s="143">
        <v>1.5</v>
      </c>
      <c r="CS26" s="143">
        <v>2.0999999999999943</v>
      </c>
      <c r="CT26" s="143">
        <v>1.4000000000000057</v>
      </c>
      <c r="CU26" s="143">
        <v>1.9000000000000057</v>
      </c>
      <c r="CV26" s="143">
        <v>2.7000000000000028</v>
      </c>
      <c r="CW26" s="143">
        <v>4.2999999999999972</v>
      </c>
      <c r="CX26" s="143">
        <v>5.9000000000000057</v>
      </c>
      <c r="CY26" s="143">
        <v>6.0999999999999943</v>
      </c>
      <c r="CZ26" s="143">
        <v>9.9000000000000057</v>
      </c>
      <c r="DA26" s="143">
        <v>10.900000000000006</v>
      </c>
      <c r="DB26" s="143">
        <v>11.799999999999997</v>
      </c>
      <c r="DC26" s="143">
        <v>14.5</v>
      </c>
      <c r="DD26" s="143">
        <v>15.799999999999997</v>
      </c>
      <c r="DE26" s="143">
        <v>16.299999999999997</v>
      </c>
      <c r="DF26" s="143">
        <v>3.7000000000000028</v>
      </c>
      <c r="DG26" s="143">
        <v>2.7999999999999972</v>
      </c>
      <c r="DH26" s="143">
        <v>4.2999999999999972</v>
      </c>
      <c r="DI26" s="143">
        <v>7.9000000000000057</v>
      </c>
      <c r="DJ26" s="143">
        <v>13.200000000000003</v>
      </c>
      <c r="DK26" s="143">
        <v>14.400000000000006</v>
      </c>
      <c r="DL26" s="143">
        <v>15.099999999999994</v>
      </c>
      <c r="DM26" s="143">
        <v>17.700000000000003</v>
      </c>
      <c r="DN26" s="143">
        <v>19.700000000000003</v>
      </c>
      <c r="DO26" s="143">
        <v>20.099999999999994</v>
      </c>
      <c r="DP26" s="143">
        <v>21.799999999999997</v>
      </c>
      <c r="DQ26" s="143">
        <v>22.700000000000003</v>
      </c>
      <c r="DR26" s="143">
        <v>2.2999999999999972</v>
      </c>
      <c r="DS26" s="143">
        <v>5.0999999999999943</v>
      </c>
      <c r="DT26" s="143">
        <v>5.2000000000000028</v>
      </c>
      <c r="DU26" s="143">
        <v>7.2000000000000028</v>
      </c>
      <c r="DV26" s="143">
        <v>7.2000000000000028</v>
      </c>
      <c r="DW26" s="143">
        <v>7.5999999999999943</v>
      </c>
      <c r="DX26" s="143">
        <v>9.2000000000000028</v>
      </c>
      <c r="DY26" s="143">
        <v>9.5</v>
      </c>
      <c r="DZ26" s="143">
        <v>9.2999999999999972</v>
      </c>
      <c r="EA26" s="143">
        <v>9.7000000000000028</v>
      </c>
      <c r="EB26" s="143">
        <v>9.7999999999999972</v>
      </c>
      <c r="EC26" s="143">
        <v>10.400000000000006</v>
      </c>
      <c r="ED26" s="143">
        <v>0.5</v>
      </c>
      <c r="EE26" s="143">
        <v>0.90000000000000568</v>
      </c>
      <c r="EF26" s="143">
        <v>1.5999999999999943</v>
      </c>
      <c r="EG26" s="143">
        <v>1.9000000000000057</v>
      </c>
      <c r="EH26" s="143">
        <v>2.5</v>
      </c>
      <c r="EI26" s="143">
        <v>2.9000000000000057</v>
      </c>
      <c r="EJ26" s="143">
        <v>3.9000000000000057</v>
      </c>
      <c r="EK26" s="143">
        <v>4.9000000000000057</v>
      </c>
      <c r="EL26" s="143">
        <v>5.7</v>
      </c>
      <c r="EM26" s="143">
        <v>6.2000000000000028</v>
      </c>
      <c r="EN26" s="143">
        <v>6.5999999999999943</v>
      </c>
      <c r="EO26" s="143">
        <v>7.9000000000000057</v>
      </c>
      <c r="EP26" s="143">
        <v>1.2000000000000028</v>
      </c>
      <c r="EQ26" s="143">
        <v>2</v>
      </c>
      <c r="ER26" s="143">
        <v>2.5999999999999943</v>
      </c>
      <c r="ES26" s="143">
        <v>3.4000000000000057</v>
      </c>
      <c r="ET26" s="143">
        <v>4</v>
      </c>
      <c r="EU26" s="143">
        <v>4.2000000000000028</v>
      </c>
      <c r="EV26" s="143">
        <v>5.5999999999999943</v>
      </c>
      <c r="EW26" s="143">
        <v>5</v>
      </c>
      <c r="EX26" s="143">
        <v>5.2999999999999972</v>
      </c>
      <c r="EY26" s="143">
        <v>5.3</v>
      </c>
      <c r="EZ26" s="143">
        <v>4.4000000000000004</v>
      </c>
      <c r="FA26" s="143">
        <v>4.5999999999999996</v>
      </c>
      <c r="FB26" s="150"/>
    </row>
    <row r="27" spans="1:158" ht="45" customHeight="1" x14ac:dyDescent="0.3">
      <c r="A27" s="139" t="str">
        <f>IF('0'!A1=1,"Виробництво комп'ютерів, електронної та оптичної продукції","Manufacture of computer, electronic and optical products")</f>
        <v>Виробництво комп'ютерів, електронної та оптичної продукції</v>
      </c>
      <c r="B27" s="143">
        <v>0.29999999999999716</v>
      </c>
      <c r="C27" s="143">
        <v>1.0999999999999943</v>
      </c>
      <c r="D27" s="143">
        <v>1.0999999999999943</v>
      </c>
      <c r="E27" s="143">
        <v>1.5</v>
      </c>
      <c r="F27" s="143">
        <v>1.4000000000000057</v>
      </c>
      <c r="G27" s="143">
        <v>1.4000000000000057</v>
      </c>
      <c r="H27" s="143">
        <v>1.5999999999999943</v>
      </c>
      <c r="I27" s="143">
        <v>1.5999999999999943</v>
      </c>
      <c r="J27" s="143">
        <v>1.7000000000000028</v>
      </c>
      <c r="K27" s="143">
        <v>1.7000000000000028</v>
      </c>
      <c r="L27" s="143">
        <v>1.7000000000000028</v>
      </c>
      <c r="M27" s="143">
        <v>1.9000000000000057</v>
      </c>
      <c r="N27" s="143">
        <v>9.9999999999994316E-2</v>
      </c>
      <c r="O27" s="143">
        <v>1.4000000000000057</v>
      </c>
      <c r="P27" s="143">
        <v>3.7999999999999972</v>
      </c>
      <c r="Q27" s="143">
        <v>9.7999999999999972</v>
      </c>
      <c r="R27" s="143">
        <v>11.700000000000003</v>
      </c>
      <c r="S27" s="143">
        <v>12.5</v>
      </c>
      <c r="T27" s="143">
        <v>13.700000000000003</v>
      </c>
      <c r="U27" s="143">
        <v>14.599999999999994</v>
      </c>
      <c r="V27" s="143">
        <v>17</v>
      </c>
      <c r="W27" s="143">
        <v>17.700000000000003</v>
      </c>
      <c r="X27" s="143">
        <v>19.700000000000003</v>
      </c>
      <c r="Y27" s="143">
        <v>21.5</v>
      </c>
      <c r="Z27" s="143">
        <v>3.0999999999999943</v>
      </c>
      <c r="AA27" s="143">
        <v>22.5</v>
      </c>
      <c r="AB27" s="143">
        <v>25.200000000000003</v>
      </c>
      <c r="AC27" s="143">
        <v>27.099999999999994</v>
      </c>
      <c r="AD27" s="143">
        <v>28.400000000000006</v>
      </c>
      <c r="AE27" s="143">
        <v>30.699999999999989</v>
      </c>
      <c r="AF27" s="143">
        <v>30.699999999999989</v>
      </c>
      <c r="AG27" s="143">
        <v>31.400000000000006</v>
      </c>
      <c r="AH27" s="143">
        <v>31.800000000000011</v>
      </c>
      <c r="AI27" s="143">
        <v>32.300000000000011</v>
      </c>
      <c r="AJ27" s="143">
        <v>33</v>
      </c>
      <c r="AK27" s="143">
        <v>33.300000000000011</v>
      </c>
      <c r="AL27" s="143">
        <v>0.20000000000000284</v>
      </c>
      <c r="AM27" s="143">
        <v>1.2</v>
      </c>
      <c r="AN27" s="143">
        <v>2.9</v>
      </c>
      <c r="AO27" s="143">
        <v>3</v>
      </c>
      <c r="AP27" s="143">
        <v>3</v>
      </c>
      <c r="AQ27" s="143">
        <v>3.5</v>
      </c>
      <c r="AR27" s="143">
        <v>3.6</v>
      </c>
      <c r="AS27" s="143">
        <v>3.7</v>
      </c>
      <c r="AT27" s="143">
        <v>4.0999999999999996</v>
      </c>
      <c r="AU27" s="143">
        <v>5.3</v>
      </c>
      <c r="AV27" s="143">
        <v>5.5</v>
      </c>
      <c r="AW27" s="143">
        <v>6</v>
      </c>
      <c r="AX27" s="143">
        <v>2.8</v>
      </c>
      <c r="AY27" s="143">
        <v>7.5999999999999943</v>
      </c>
      <c r="AZ27" s="143">
        <v>7.9</v>
      </c>
      <c r="BA27" s="143">
        <v>7.6</v>
      </c>
      <c r="BB27" s="143">
        <v>7.5</v>
      </c>
      <c r="BC27" s="143">
        <v>7.9000000000000057</v>
      </c>
      <c r="BD27" s="143">
        <v>8</v>
      </c>
      <c r="BE27" s="143">
        <v>8</v>
      </c>
      <c r="BF27" s="143">
        <v>9.1999999999999993</v>
      </c>
      <c r="BG27" s="143">
        <v>9.4</v>
      </c>
      <c r="BH27" s="143">
        <v>10.1</v>
      </c>
      <c r="BI27" s="143">
        <v>11.6</v>
      </c>
      <c r="BJ27" s="143">
        <v>3.5</v>
      </c>
      <c r="BK27" s="143">
        <v>3.5</v>
      </c>
      <c r="BL27" s="143">
        <v>5.2000000000000028</v>
      </c>
      <c r="BM27" s="143">
        <v>4.7000000000000028</v>
      </c>
      <c r="BN27" s="143">
        <v>4.4000000000000057</v>
      </c>
      <c r="BO27" s="143">
        <v>4.5</v>
      </c>
      <c r="BP27" s="143">
        <v>5.7000000000000028</v>
      </c>
      <c r="BQ27" s="143">
        <v>7.0999999999999943</v>
      </c>
      <c r="BR27" s="143">
        <v>8</v>
      </c>
      <c r="BS27" s="143">
        <v>8.2999999999999972</v>
      </c>
      <c r="BT27" s="143">
        <v>8.5</v>
      </c>
      <c r="BU27" s="143">
        <v>8.7000000000000028</v>
      </c>
      <c r="BV27" s="143">
        <v>0.70000000000000284</v>
      </c>
      <c r="BW27" s="143">
        <v>1.7999999999999972</v>
      </c>
      <c r="BX27" s="143">
        <v>2.0999999999999943</v>
      </c>
      <c r="BY27" s="143">
        <v>2.2000000000000028</v>
      </c>
      <c r="BZ27" s="143">
        <v>2.2000000000000028</v>
      </c>
      <c r="CA27" s="143">
        <v>3</v>
      </c>
      <c r="CB27" s="143">
        <v>3</v>
      </c>
      <c r="CC27" s="143">
        <v>3.7000000000000028</v>
      </c>
      <c r="CD27" s="143">
        <v>3.5</v>
      </c>
      <c r="CE27" s="143">
        <v>3.0999999999999943</v>
      </c>
      <c r="CF27" s="143">
        <v>2.7999999999999972</v>
      </c>
      <c r="CG27" s="143">
        <v>2.5999999999999943</v>
      </c>
      <c r="CH27" s="143">
        <v>9.9999999999994316E-2</v>
      </c>
      <c r="CI27" s="143">
        <v>0.5</v>
      </c>
      <c r="CJ27" s="143">
        <v>9.9999999999994316E-2</v>
      </c>
      <c r="CK27" s="143">
        <v>1.0999999999999943</v>
      </c>
      <c r="CL27" s="143">
        <v>1.0999999999999943</v>
      </c>
      <c r="CM27" s="143">
        <v>0.40000000000000568</v>
      </c>
      <c r="CN27" s="143">
        <v>1.5999999999999943</v>
      </c>
      <c r="CO27" s="143">
        <v>1.2999999999999972</v>
      </c>
      <c r="CP27" s="143">
        <v>1.2000000000000028</v>
      </c>
      <c r="CQ27" s="143">
        <v>1.5999999999999943</v>
      </c>
      <c r="CR27" s="143">
        <v>2</v>
      </c>
      <c r="CS27" s="143">
        <v>1.7999999999999972</v>
      </c>
      <c r="CT27" s="143">
        <v>0.59999999999999432</v>
      </c>
      <c r="CU27" s="143">
        <v>1.2999999999999972</v>
      </c>
      <c r="CV27" s="143">
        <v>1.2000000000000028</v>
      </c>
      <c r="CW27" s="143">
        <v>1.7000000000000028</v>
      </c>
      <c r="CX27" s="143">
        <v>2.0999999999999943</v>
      </c>
      <c r="CY27" s="143">
        <v>3</v>
      </c>
      <c r="CZ27" s="143">
        <v>2.7999999999999972</v>
      </c>
      <c r="DA27" s="143">
        <v>2.9000000000000057</v>
      </c>
      <c r="DB27" s="143">
        <v>2.7999999999999972</v>
      </c>
      <c r="DC27" s="143">
        <v>3.0999999999999943</v>
      </c>
      <c r="DD27" s="143">
        <v>3</v>
      </c>
      <c r="DE27" s="143">
        <v>3.0999999999999943</v>
      </c>
      <c r="DF27" s="143">
        <v>1.0999999999999943</v>
      </c>
      <c r="DG27" s="143">
        <v>3.0999999999999943</v>
      </c>
      <c r="DH27" s="143">
        <v>4</v>
      </c>
      <c r="DI27" s="143">
        <v>4.4000000000000057</v>
      </c>
      <c r="DJ27" s="143">
        <v>5.2000000000000028</v>
      </c>
      <c r="DK27" s="143">
        <v>6.7999999999999972</v>
      </c>
      <c r="DL27" s="143">
        <v>7.4000000000000057</v>
      </c>
      <c r="DM27" s="143">
        <v>8.9000000000000057</v>
      </c>
      <c r="DN27" s="143">
        <v>9.7999999999999972</v>
      </c>
      <c r="DO27" s="143">
        <v>10.700000000000003</v>
      </c>
      <c r="DP27" s="143">
        <v>10.799999999999997</v>
      </c>
      <c r="DQ27" s="143">
        <v>11.5</v>
      </c>
      <c r="DR27" s="143">
        <v>3</v>
      </c>
      <c r="DS27" s="143">
        <v>3.2999999999999972</v>
      </c>
      <c r="DT27" s="143">
        <v>4.0999999999999943</v>
      </c>
      <c r="DU27" s="143">
        <v>4.5999999999999943</v>
      </c>
      <c r="DV27" s="143">
        <v>5.9000000000000057</v>
      </c>
      <c r="DW27" s="143">
        <v>6.0999999999999943</v>
      </c>
      <c r="DX27" s="143">
        <v>6.2999999999999972</v>
      </c>
      <c r="DY27" s="143">
        <v>6.0999999999999943</v>
      </c>
      <c r="DZ27" s="143">
        <v>5.7999999999999972</v>
      </c>
      <c r="EA27" s="143">
        <v>6.7000000000000028</v>
      </c>
      <c r="EB27" s="143">
        <v>6.7999999999999972</v>
      </c>
      <c r="EC27" s="143">
        <v>7.0999999999999943</v>
      </c>
      <c r="ED27" s="143">
        <v>0.20000000000000284</v>
      </c>
      <c r="EE27" s="143">
        <v>-0.29999999999999716</v>
      </c>
      <c r="EF27" s="143">
        <v>0.59999999999999432</v>
      </c>
      <c r="EG27" s="143">
        <v>2.0999999999999943</v>
      </c>
      <c r="EH27" s="143">
        <v>1.9000000000000057</v>
      </c>
      <c r="EI27" s="143">
        <v>2.0999999999999943</v>
      </c>
      <c r="EJ27" s="143">
        <v>2.2999999999999972</v>
      </c>
      <c r="EK27" s="143">
        <v>2.4000000000000057</v>
      </c>
      <c r="EL27" s="143">
        <v>3.3</v>
      </c>
      <c r="EM27" s="143">
        <v>5.9000000000000057</v>
      </c>
      <c r="EN27" s="143">
        <v>6.2999999999999972</v>
      </c>
      <c r="EO27" s="143">
        <v>6.2999999999999972</v>
      </c>
      <c r="EP27" s="143">
        <v>-9.9999999999994316E-2</v>
      </c>
      <c r="EQ27" s="143">
        <v>1.5999999999999943</v>
      </c>
      <c r="ER27" s="143">
        <v>3.0999999999999943</v>
      </c>
      <c r="ES27" s="143">
        <v>3.2999999999999972</v>
      </c>
      <c r="ET27" s="143">
        <v>4.5999999999999943</v>
      </c>
      <c r="EU27" s="143">
        <v>4.9000000000000057</v>
      </c>
      <c r="EV27" s="143">
        <v>11</v>
      </c>
      <c r="EW27" s="143">
        <v>11.200000000000003</v>
      </c>
      <c r="EX27" s="143">
        <v>11.700000000000003</v>
      </c>
      <c r="EY27" s="143">
        <v>11.2</v>
      </c>
      <c r="EZ27" s="143">
        <v>11.3</v>
      </c>
      <c r="FA27" s="143">
        <v>12.3</v>
      </c>
      <c r="FB27" s="150"/>
    </row>
    <row r="28" spans="1:158" ht="45" customHeight="1" x14ac:dyDescent="0.3">
      <c r="A28" s="139" t="str">
        <f>IF('0'!A1=1,"Виробництво електричного устатковання","Manufacture of electrical equipment")</f>
        <v>Виробництво електричного устатковання</v>
      </c>
      <c r="B28" s="143">
        <v>0.20000000000000284</v>
      </c>
      <c r="C28" s="143">
        <v>0.40000000000000568</v>
      </c>
      <c r="D28" s="143">
        <v>0.70000000000000284</v>
      </c>
      <c r="E28" s="143">
        <v>0.29999999999999716</v>
      </c>
      <c r="F28" s="143">
        <v>9.9999999999994316E-2</v>
      </c>
      <c r="G28" s="143">
        <v>0</v>
      </c>
      <c r="H28" s="143">
        <v>-0.40000000000000568</v>
      </c>
      <c r="I28" s="143">
        <v>-0.29999999999999716</v>
      </c>
      <c r="J28" s="143">
        <v>0</v>
      </c>
      <c r="K28" s="143">
        <v>0.20000000000000284</v>
      </c>
      <c r="L28" s="143">
        <v>0.20000000000000284</v>
      </c>
      <c r="M28" s="143">
        <v>9.9999999999994316E-2</v>
      </c>
      <c r="N28" s="143">
        <v>-9.9999999999994316E-2</v>
      </c>
      <c r="O28" s="143">
        <v>0.40000000000000568</v>
      </c>
      <c r="P28" s="143">
        <v>1.5999999999999943</v>
      </c>
      <c r="Q28" s="143">
        <v>5.0999999999999943</v>
      </c>
      <c r="R28" s="143">
        <v>7.5999999999999943</v>
      </c>
      <c r="S28" s="143">
        <v>10.700000000000003</v>
      </c>
      <c r="T28" s="143">
        <v>12.099999999999994</v>
      </c>
      <c r="U28" s="143">
        <v>14.200000000000003</v>
      </c>
      <c r="V28" s="143">
        <v>17.400000000000006</v>
      </c>
      <c r="W28" s="143">
        <v>18.700000000000003</v>
      </c>
      <c r="X28" s="143">
        <v>23.400000000000006</v>
      </c>
      <c r="Y28" s="143">
        <v>25.700000000000003</v>
      </c>
      <c r="Z28" s="143">
        <v>2.7999999999999972</v>
      </c>
      <c r="AA28" s="143">
        <v>11.700000000000003</v>
      </c>
      <c r="AB28" s="143">
        <v>19.5</v>
      </c>
      <c r="AC28" s="143">
        <v>20</v>
      </c>
      <c r="AD28" s="143">
        <v>20.799999999999997</v>
      </c>
      <c r="AE28" s="143">
        <v>21.299999999999997</v>
      </c>
      <c r="AF28" s="143">
        <v>22.400000000000006</v>
      </c>
      <c r="AG28" s="143">
        <v>21.400000000000006</v>
      </c>
      <c r="AH28" s="143">
        <v>20.400000000000006</v>
      </c>
      <c r="AI28" s="143">
        <v>20.900000000000006</v>
      </c>
      <c r="AJ28" s="143">
        <v>22.200000000000003</v>
      </c>
      <c r="AK28" s="143">
        <v>21.599999999999994</v>
      </c>
      <c r="AL28" s="143">
        <v>0</v>
      </c>
      <c r="AM28" s="143">
        <v>0.6</v>
      </c>
      <c r="AN28" s="143">
        <v>3.2</v>
      </c>
      <c r="AO28" s="143">
        <v>3.6</v>
      </c>
      <c r="AP28" s="143">
        <v>3.9</v>
      </c>
      <c r="AQ28" s="143">
        <v>3.1</v>
      </c>
      <c r="AR28" s="143">
        <v>3</v>
      </c>
      <c r="AS28" s="143">
        <v>3.1</v>
      </c>
      <c r="AT28" s="143">
        <v>3.9</v>
      </c>
      <c r="AU28" s="143">
        <v>4.5</v>
      </c>
      <c r="AV28" s="143">
        <v>5.4</v>
      </c>
      <c r="AW28" s="143">
        <v>6.7</v>
      </c>
      <c r="AX28" s="143">
        <v>2</v>
      </c>
      <c r="AY28" s="143">
        <v>4.4000000000000057</v>
      </c>
      <c r="AZ28" s="143">
        <v>4.9000000000000004</v>
      </c>
      <c r="BA28" s="143">
        <v>5.6</v>
      </c>
      <c r="BB28" s="143">
        <v>5.8</v>
      </c>
      <c r="BC28" s="143">
        <v>5.7999999999999972</v>
      </c>
      <c r="BD28" s="143">
        <v>6.6</v>
      </c>
      <c r="BE28" s="143">
        <v>7.5</v>
      </c>
      <c r="BF28" s="143">
        <v>13.8</v>
      </c>
      <c r="BG28" s="143">
        <v>19.600000000000001</v>
      </c>
      <c r="BH28" s="143">
        <v>20.399999999999999</v>
      </c>
      <c r="BI28" s="143">
        <v>21.2</v>
      </c>
      <c r="BJ28" s="143">
        <v>9</v>
      </c>
      <c r="BK28" s="143">
        <v>9.0999999999999943</v>
      </c>
      <c r="BL28" s="143">
        <v>9.0999999999999943</v>
      </c>
      <c r="BM28" s="143">
        <v>10.099999999999994</v>
      </c>
      <c r="BN28" s="143">
        <v>10</v>
      </c>
      <c r="BO28" s="143">
        <v>10</v>
      </c>
      <c r="BP28" s="143">
        <v>10.900000000000006</v>
      </c>
      <c r="BQ28" s="143">
        <v>12</v>
      </c>
      <c r="BR28" s="143">
        <v>12.200000000000003</v>
      </c>
      <c r="BS28" s="143">
        <v>13</v>
      </c>
      <c r="BT28" s="143">
        <v>13.200000000000003</v>
      </c>
      <c r="BU28" s="143">
        <v>13.5</v>
      </c>
      <c r="BV28" s="143">
        <v>0.29999999999999716</v>
      </c>
      <c r="BW28" s="143">
        <v>-0.59999999999999432</v>
      </c>
      <c r="BX28" s="143">
        <v>-3.2000000000000028</v>
      </c>
      <c r="BY28" s="143">
        <v>-3</v>
      </c>
      <c r="BZ28" s="143">
        <v>-3.9000000000000057</v>
      </c>
      <c r="CA28" s="143">
        <v>-5.0999999999999943</v>
      </c>
      <c r="CB28" s="143">
        <v>-6.4000000000000057</v>
      </c>
      <c r="CC28" s="143">
        <v>-7.7000000000000028</v>
      </c>
      <c r="CD28" s="143">
        <v>-8.9000000000000057</v>
      </c>
      <c r="CE28" s="143">
        <v>-9.9000000000000057</v>
      </c>
      <c r="CF28" s="143">
        <v>-13.900000000000006</v>
      </c>
      <c r="CG28" s="143">
        <v>-15.400000000000006</v>
      </c>
      <c r="CH28" s="143">
        <v>-1</v>
      </c>
      <c r="CI28" s="143">
        <v>-1.5</v>
      </c>
      <c r="CJ28" s="143">
        <v>-1.2000000000000028</v>
      </c>
      <c r="CK28" s="143">
        <v>0</v>
      </c>
      <c r="CL28" s="143">
        <v>-0.20000000000000284</v>
      </c>
      <c r="CM28" s="143">
        <v>0</v>
      </c>
      <c r="CN28" s="143">
        <v>0.40000000000000568</v>
      </c>
      <c r="CO28" s="143">
        <v>1.2999999999999972</v>
      </c>
      <c r="CP28" s="143">
        <v>2.0999999999999943</v>
      </c>
      <c r="CQ28" s="143">
        <v>2.9000000000000057</v>
      </c>
      <c r="CR28" s="143">
        <v>2.9000000000000057</v>
      </c>
      <c r="CS28" s="143">
        <v>4.4000000000000057</v>
      </c>
      <c r="CT28" s="143">
        <v>1.0999999999999943</v>
      </c>
      <c r="CU28" s="143">
        <v>1.7000000000000028</v>
      </c>
      <c r="CV28" s="143">
        <v>2.9000000000000057</v>
      </c>
      <c r="CW28" s="143">
        <v>5.2999999999999972</v>
      </c>
      <c r="CX28" s="143">
        <v>7</v>
      </c>
      <c r="CY28" s="143">
        <v>8.4000000000000057</v>
      </c>
      <c r="CZ28" s="143">
        <v>9</v>
      </c>
      <c r="DA28" s="143">
        <v>10.200000000000003</v>
      </c>
      <c r="DB28" s="143">
        <v>10.900000000000006</v>
      </c>
      <c r="DC28" s="143">
        <v>11.900000000000006</v>
      </c>
      <c r="DD28" s="143">
        <v>13.200000000000003</v>
      </c>
      <c r="DE28" s="143">
        <v>14.599999999999994</v>
      </c>
      <c r="DF28" s="143">
        <v>1.5999999999999943</v>
      </c>
      <c r="DG28" s="143">
        <v>5.2999999999999972</v>
      </c>
      <c r="DH28" s="143">
        <v>7.9000000000000057</v>
      </c>
      <c r="DI28" s="143">
        <v>11</v>
      </c>
      <c r="DJ28" s="143">
        <v>14.599999999999994</v>
      </c>
      <c r="DK28" s="143">
        <v>17.299999999999997</v>
      </c>
      <c r="DL28" s="143">
        <v>18.400000000000006</v>
      </c>
      <c r="DM28" s="143">
        <v>24</v>
      </c>
      <c r="DN28" s="143">
        <v>26.799999999999997</v>
      </c>
      <c r="DO28" s="143">
        <v>28.800000000000011</v>
      </c>
      <c r="DP28" s="143">
        <v>28.5</v>
      </c>
      <c r="DQ28" s="143">
        <v>30.300000000000011</v>
      </c>
      <c r="DR28" s="143">
        <v>1.7000000000000028</v>
      </c>
      <c r="DS28" s="143">
        <v>3.5</v>
      </c>
      <c r="DT28" s="143">
        <v>3.2999999999999972</v>
      </c>
      <c r="DU28" s="143">
        <v>3.9000000000000057</v>
      </c>
      <c r="DV28" s="143">
        <v>4.2999999999999972</v>
      </c>
      <c r="DW28" s="143">
        <v>3</v>
      </c>
      <c r="DX28" s="143">
        <v>1.7000000000000028</v>
      </c>
      <c r="DY28" s="143">
        <v>3.7000000000000028</v>
      </c>
      <c r="DZ28" s="143">
        <v>3.7000000000000028</v>
      </c>
      <c r="EA28" s="143">
        <v>2.7999999999999972</v>
      </c>
      <c r="EB28" s="143">
        <v>2.7000000000000028</v>
      </c>
      <c r="EC28" s="143">
        <v>3.2000000000000028</v>
      </c>
      <c r="ED28" s="143">
        <v>0.70000000000000284</v>
      </c>
      <c r="EE28" s="143">
        <v>1</v>
      </c>
      <c r="EF28" s="143">
        <v>2.2000000000000028</v>
      </c>
      <c r="EG28" s="143">
        <v>3</v>
      </c>
      <c r="EH28" s="143">
        <v>4.5</v>
      </c>
      <c r="EI28" s="143">
        <v>6.0999999999999943</v>
      </c>
      <c r="EJ28" s="143">
        <v>7.4000000000000057</v>
      </c>
      <c r="EK28" s="143">
        <v>9.0999999999999943</v>
      </c>
      <c r="EL28" s="143">
        <v>9.5</v>
      </c>
      <c r="EM28" s="143">
        <v>8.2999999999999972</v>
      </c>
      <c r="EN28" s="143">
        <v>8.7999999999999972</v>
      </c>
      <c r="EO28" s="143">
        <v>12.099999999999994</v>
      </c>
      <c r="EP28" s="143">
        <v>-0.40000000000000568</v>
      </c>
      <c r="EQ28" s="143">
        <v>9.9999999999994316E-2</v>
      </c>
      <c r="ER28" s="143">
        <v>2.2000000000000028</v>
      </c>
      <c r="ES28" s="143">
        <v>3.5999999999999943</v>
      </c>
      <c r="ET28" s="143">
        <v>3.5999999999999943</v>
      </c>
      <c r="EU28" s="143">
        <v>2.9000000000000057</v>
      </c>
      <c r="EV28" s="143">
        <v>5.4000000000000057</v>
      </c>
      <c r="EW28" s="143">
        <v>3.7000000000000028</v>
      </c>
      <c r="EX28" s="143">
        <v>4.2999999999999972</v>
      </c>
      <c r="EY28" s="143">
        <v>4.0999999999999996</v>
      </c>
      <c r="EZ28" s="143">
        <v>5.9</v>
      </c>
      <c r="FA28" s="143">
        <v>9.5</v>
      </c>
      <c r="FB28" s="150"/>
    </row>
    <row r="29" spans="1:158" ht="45" customHeight="1" x14ac:dyDescent="0.3">
      <c r="A29" s="139" t="str">
        <f>IF('0'!A1=1,"Виробництво машин і устатковання, не віднесених до інших угруповань","Manufacture of machinery and equipment n.e.c.")</f>
        <v>Виробництво машин і устатковання, не віднесених до інших угруповань</v>
      </c>
      <c r="B29" s="143">
        <v>-9.9999999999994316E-2</v>
      </c>
      <c r="C29" s="143">
        <v>0.29999999999999716</v>
      </c>
      <c r="D29" s="143">
        <v>9.9999999999994316E-2</v>
      </c>
      <c r="E29" s="143">
        <v>0.40000000000000568</v>
      </c>
      <c r="F29" s="143">
        <v>0.20000000000000284</v>
      </c>
      <c r="G29" s="143">
        <v>0.59999999999999432</v>
      </c>
      <c r="H29" s="143">
        <v>0.5</v>
      </c>
      <c r="I29" s="143">
        <v>0.59999999999999432</v>
      </c>
      <c r="J29" s="143">
        <v>0.79999999999999716</v>
      </c>
      <c r="K29" s="143">
        <v>1</v>
      </c>
      <c r="L29" s="143">
        <v>0.79999999999999716</v>
      </c>
      <c r="M29" s="143">
        <v>1.7000000000000028</v>
      </c>
      <c r="N29" s="143">
        <v>-9.9999999999994316E-2</v>
      </c>
      <c r="O29" s="143">
        <v>0.20000000000000284</v>
      </c>
      <c r="P29" s="143">
        <v>1.5</v>
      </c>
      <c r="Q29" s="143">
        <v>5.2000000000000028</v>
      </c>
      <c r="R29" s="143">
        <v>7</v>
      </c>
      <c r="S29" s="143">
        <v>7.9000000000000057</v>
      </c>
      <c r="T29" s="143">
        <v>8.0999999999999943</v>
      </c>
      <c r="U29" s="143">
        <v>9.2000000000000028</v>
      </c>
      <c r="V29" s="143">
        <v>10.700000000000003</v>
      </c>
      <c r="W29" s="143">
        <v>12</v>
      </c>
      <c r="X29" s="143">
        <v>12.900000000000006</v>
      </c>
      <c r="Y29" s="143">
        <v>14</v>
      </c>
      <c r="Z29" s="143">
        <v>0.79999999999999716</v>
      </c>
      <c r="AA29" s="143">
        <v>8.9000000000000057</v>
      </c>
      <c r="AB29" s="143">
        <v>13.799999999999997</v>
      </c>
      <c r="AC29" s="143">
        <v>16.900000000000006</v>
      </c>
      <c r="AD29" s="143">
        <v>18.799999999999997</v>
      </c>
      <c r="AE29" s="143">
        <v>22.400000000000006</v>
      </c>
      <c r="AF29" s="143">
        <v>23.5</v>
      </c>
      <c r="AG29" s="143">
        <v>24.900000000000006</v>
      </c>
      <c r="AH29" s="143">
        <v>25.900000000000006</v>
      </c>
      <c r="AI29" s="143">
        <v>26.200000000000003</v>
      </c>
      <c r="AJ29" s="143">
        <v>26.799999999999997</v>
      </c>
      <c r="AK29" s="143">
        <v>28.199999999999989</v>
      </c>
      <c r="AL29" s="143">
        <v>6.0999999999999943</v>
      </c>
      <c r="AM29" s="143">
        <v>7.4</v>
      </c>
      <c r="AN29" s="143">
        <v>8.6</v>
      </c>
      <c r="AO29" s="143">
        <v>10.4</v>
      </c>
      <c r="AP29" s="143">
        <v>10.8</v>
      </c>
      <c r="AQ29" s="143">
        <v>11.2</v>
      </c>
      <c r="AR29" s="143">
        <v>11.5</v>
      </c>
      <c r="AS29" s="143">
        <v>12.1</v>
      </c>
      <c r="AT29" s="143">
        <v>12.5</v>
      </c>
      <c r="AU29" s="143">
        <v>12.6</v>
      </c>
      <c r="AV29" s="143">
        <v>13.2</v>
      </c>
      <c r="AW29" s="143">
        <v>13.9</v>
      </c>
      <c r="AX29" s="143">
        <v>1.7</v>
      </c>
      <c r="AY29" s="143">
        <v>3.7000000000000028</v>
      </c>
      <c r="AZ29" s="143">
        <v>5.6</v>
      </c>
      <c r="BA29" s="143">
        <v>7.1</v>
      </c>
      <c r="BB29" s="143">
        <v>7.5</v>
      </c>
      <c r="BC29" s="143">
        <v>8.0999999999999943</v>
      </c>
      <c r="BD29" s="143">
        <v>8.4</v>
      </c>
      <c r="BE29" s="143">
        <v>8.6999999999999993</v>
      </c>
      <c r="BF29" s="143">
        <v>9.4</v>
      </c>
      <c r="BG29" s="143">
        <v>9.8000000000000007</v>
      </c>
      <c r="BH29" s="143">
        <v>11</v>
      </c>
      <c r="BI29" s="143">
        <v>12.2</v>
      </c>
      <c r="BJ29" s="143">
        <v>2.7999999999999972</v>
      </c>
      <c r="BK29" s="143">
        <v>5.7999999999999972</v>
      </c>
      <c r="BL29" s="143">
        <v>5.7999999999999972</v>
      </c>
      <c r="BM29" s="143">
        <v>6</v>
      </c>
      <c r="BN29" s="143">
        <v>6.2000000000000028</v>
      </c>
      <c r="BO29" s="143">
        <v>7</v>
      </c>
      <c r="BP29" s="143">
        <v>7.2000000000000028</v>
      </c>
      <c r="BQ29" s="143">
        <v>7.7999999999999972</v>
      </c>
      <c r="BR29" s="143">
        <v>8.2999999999999972</v>
      </c>
      <c r="BS29" s="143">
        <v>8.7999999999999972</v>
      </c>
      <c r="BT29" s="143">
        <v>10.099999999999994</v>
      </c>
      <c r="BU29" s="143">
        <v>10.5</v>
      </c>
      <c r="BV29" s="143">
        <v>0.29999999999999716</v>
      </c>
      <c r="BW29" s="143">
        <v>0</v>
      </c>
      <c r="BX29" s="143">
        <v>9.9999999999994316E-2</v>
      </c>
      <c r="BY29" s="143">
        <v>0.40000000000000568</v>
      </c>
      <c r="BZ29" s="143">
        <v>0.40000000000000568</v>
      </c>
      <c r="CA29" s="143">
        <v>0.40000000000000568</v>
      </c>
      <c r="CB29" s="143">
        <v>0.40000000000000568</v>
      </c>
      <c r="CC29" s="143">
        <v>0.20000000000000284</v>
      </c>
      <c r="CD29" s="143">
        <v>0.20000000000000284</v>
      </c>
      <c r="CE29" s="143">
        <v>-9.9999999999994316E-2</v>
      </c>
      <c r="CF29" s="143">
        <v>0</v>
      </c>
      <c r="CG29" s="143">
        <v>0</v>
      </c>
      <c r="CH29" s="143">
        <v>-9.9999999999994316E-2</v>
      </c>
      <c r="CI29" s="143">
        <v>-0.20000000000000284</v>
      </c>
      <c r="CJ29" s="143">
        <v>0.29999999999999716</v>
      </c>
      <c r="CK29" s="143">
        <v>0.40000000000000568</v>
      </c>
      <c r="CL29" s="143">
        <v>0.40000000000000568</v>
      </c>
      <c r="CM29" s="143">
        <v>0.59999999999999432</v>
      </c>
      <c r="CN29" s="143">
        <v>0.40000000000000568</v>
      </c>
      <c r="CO29" s="143">
        <v>0.90000000000000568</v>
      </c>
      <c r="CP29" s="143">
        <v>1.2000000000000028</v>
      </c>
      <c r="CQ29" s="143">
        <v>1.5</v>
      </c>
      <c r="CR29" s="143">
        <v>1.4000000000000057</v>
      </c>
      <c r="CS29" s="143">
        <v>1.7999999999999972</v>
      </c>
      <c r="CT29" s="143">
        <v>1.2999999999999972</v>
      </c>
      <c r="CU29" s="143">
        <v>3</v>
      </c>
      <c r="CV29" s="143">
        <v>3.4000000000000057</v>
      </c>
      <c r="CW29" s="143">
        <v>6.5999999999999943</v>
      </c>
      <c r="CX29" s="143">
        <v>7.5999999999999943</v>
      </c>
      <c r="CY29" s="143">
        <v>8.5</v>
      </c>
      <c r="CZ29" s="143">
        <v>13.700000000000003</v>
      </c>
      <c r="DA29" s="143">
        <v>14.200000000000003</v>
      </c>
      <c r="DB29" s="143">
        <v>16.799999999999997</v>
      </c>
      <c r="DC29" s="143">
        <v>17.299999999999997</v>
      </c>
      <c r="DD29" s="143">
        <v>18.299999999999997</v>
      </c>
      <c r="DE29" s="143">
        <v>18.700000000000003</v>
      </c>
      <c r="DF29" s="143">
        <v>2.0999999999999943</v>
      </c>
      <c r="DG29" s="143">
        <v>3.5</v>
      </c>
      <c r="DH29" s="143">
        <v>4.4000000000000057</v>
      </c>
      <c r="DI29" s="143">
        <v>9.4000000000000057</v>
      </c>
      <c r="DJ29" s="143">
        <v>10.799999999999997</v>
      </c>
      <c r="DK29" s="143">
        <v>12</v>
      </c>
      <c r="DL29" s="143">
        <v>19.099999999999994</v>
      </c>
      <c r="DM29" s="143">
        <v>21.5</v>
      </c>
      <c r="DN29" s="143">
        <v>22.900000000000006</v>
      </c>
      <c r="DO29" s="143">
        <v>24</v>
      </c>
      <c r="DP29" s="143">
        <v>25</v>
      </c>
      <c r="DQ29" s="143">
        <v>25.900000000000006</v>
      </c>
      <c r="DR29" s="143">
        <v>3.5999999999999943</v>
      </c>
      <c r="DS29" s="143">
        <v>7.7000000000000028</v>
      </c>
      <c r="DT29" s="143">
        <v>8.2999999999999972</v>
      </c>
      <c r="DU29" s="143">
        <v>12</v>
      </c>
      <c r="DV29" s="143">
        <v>12.5</v>
      </c>
      <c r="DW29" s="143">
        <v>13.400000000000006</v>
      </c>
      <c r="DX29" s="143">
        <v>18.099999999999994</v>
      </c>
      <c r="DY29" s="143">
        <v>18.400000000000006</v>
      </c>
      <c r="DZ29" s="143">
        <v>18.799999999999997</v>
      </c>
      <c r="EA29" s="143">
        <v>19.299999999999997</v>
      </c>
      <c r="EB29" s="143">
        <v>19.400000000000006</v>
      </c>
      <c r="EC29" s="143">
        <v>20.099999999999994</v>
      </c>
      <c r="ED29" s="143">
        <v>0.40000000000000568</v>
      </c>
      <c r="EE29" s="143">
        <v>0.79999999999999716</v>
      </c>
      <c r="EF29" s="143">
        <v>1.2000000000000028</v>
      </c>
      <c r="EG29" s="143">
        <v>1.5999999999999943</v>
      </c>
      <c r="EH29" s="143">
        <v>2.2000000000000028</v>
      </c>
      <c r="EI29" s="143">
        <v>2.7999999999999972</v>
      </c>
      <c r="EJ29" s="143">
        <v>4</v>
      </c>
      <c r="EK29" s="143">
        <v>4.4000000000000057</v>
      </c>
      <c r="EL29" s="143">
        <v>5.6</v>
      </c>
      <c r="EM29" s="143">
        <v>6.0999999999999943</v>
      </c>
      <c r="EN29" s="143">
        <v>6.0999999999999943</v>
      </c>
      <c r="EO29" s="143">
        <v>6.5999999999999943</v>
      </c>
      <c r="EP29" s="143">
        <v>3.2999999999999972</v>
      </c>
      <c r="EQ29" s="143">
        <v>4.0999999999999943</v>
      </c>
      <c r="ER29" s="143">
        <v>4.5999999999999943</v>
      </c>
      <c r="ES29" s="143">
        <v>5.2000000000000028</v>
      </c>
      <c r="ET29" s="143">
        <v>7.4000000000000057</v>
      </c>
      <c r="EU29" s="143">
        <v>8.0999999999999943</v>
      </c>
      <c r="EV29" s="143">
        <v>8.5</v>
      </c>
      <c r="EW29" s="143">
        <v>8.7000000000000028</v>
      </c>
      <c r="EX29" s="143">
        <v>9.0999999999999943</v>
      </c>
      <c r="EY29" s="143">
        <v>9.5</v>
      </c>
      <c r="EZ29" s="143">
        <v>9.6</v>
      </c>
      <c r="FA29" s="143">
        <v>10.199999999999999</v>
      </c>
      <c r="FB29" s="150"/>
    </row>
    <row r="30" spans="1:158" ht="45" customHeight="1" x14ac:dyDescent="0.3">
      <c r="A30" s="139" t="str">
        <f>IF('0'!A1=1,"Виробництво автотранспортних засобів, причепів і напівпричепів та інших транспортних засобів","Manufacture of transport equipment")</f>
        <v>Виробництво автотранспортних засобів, причепів і напівпричепів та інших транспортних засобів</v>
      </c>
      <c r="B30" s="143">
        <v>-1.7000000000000028</v>
      </c>
      <c r="C30" s="143">
        <v>-1.2000000000000028</v>
      </c>
      <c r="D30" s="143">
        <v>-2.5</v>
      </c>
      <c r="E30" s="143">
        <v>-3.7000000000000028</v>
      </c>
      <c r="F30" s="143">
        <v>-3.5</v>
      </c>
      <c r="G30" s="143">
        <v>-4.2000000000000028</v>
      </c>
      <c r="H30" s="143">
        <v>-3.4000000000000057</v>
      </c>
      <c r="I30" s="143">
        <v>-3.5</v>
      </c>
      <c r="J30" s="143">
        <v>-3.7999999999999972</v>
      </c>
      <c r="K30" s="143">
        <v>-3.7999999999999972</v>
      </c>
      <c r="L30" s="143">
        <v>-4.0999999999999943</v>
      </c>
      <c r="M30" s="143">
        <v>-5.0999999999999943</v>
      </c>
      <c r="N30" s="143">
        <v>-0.20000000000000284</v>
      </c>
      <c r="O30" s="143">
        <v>1.2000000000000028</v>
      </c>
      <c r="P30" s="143">
        <v>2</v>
      </c>
      <c r="Q30" s="143">
        <v>4.4000000000000057</v>
      </c>
      <c r="R30" s="143">
        <v>9.0999999999999943</v>
      </c>
      <c r="S30" s="143">
        <v>10</v>
      </c>
      <c r="T30" s="143">
        <v>9.0999999999999943</v>
      </c>
      <c r="U30" s="143">
        <v>10.400000000000006</v>
      </c>
      <c r="V30" s="143">
        <v>8.5999999999999943</v>
      </c>
      <c r="W30" s="143">
        <v>8.9000000000000057</v>
      </c>
      <c r="X30" s="143">
        <v>8.7000000000000028</v>
      </c>
      <c r="Y30" s="143">
        <v>9.9000000000000057</v>
      </c>
      <c r="Z30" s="143">
        <v>-0.40000000000000568</v>
      </c>
      <c r="AA30" s="143">
        <v>6.2999999999999972</v>
      </c>
      <c r="AB30" s="143">
        <v>8</v>
      </c>
      <c r="AC30" s="143">
        <v>8.5999999999999943</v>
      </c>
      <c r="AD30" s="143">
        <v>9.0999999999999943</v>
      </c>
      <c r="AE30" s="143">
        <v>11.599999999999994</v>
      </c>
      <c r="AF30" s="143">
        <v>12</v>
      </c>
      <c r="AG30" s="143">
        <v>12.099999999999994</v>
      </c>
      <c r="AH30" s="143">
        <v>12.200000000000003</v>
      </c>
      <c r="AI30" s="143">
        <v>12.299999999999997</v>
      </c>
      <c r="AJ30" s="143">
        <v>14.700000000000003</v>
      </c>
      <c r="AK30" s="143">
        <v>15.5</v>
      </c>
      <c r="AL30" s="143">
        <v>5.2999999999999972</v>
      </c>
      <c r="AM30" s="143">
        <v>4</v>
      </c>
      <c r="AN30" s="143">
        <v>4.7</v>
      </c>
      <c r="AO30" s="143">
        <v>6.5</v>
      </c>
      <c r="AP30" s="143">
        <v>8.8000000000000007</v>
      </c>
      <c r="AQ30" s="143">
        <v>6.5</v>
      </c>
      <c r="AR30" s="143">
        <v>7.9</v>
      </c>
      <c r="AS30" s="143">
        <v>8</v>
      </c>
      <c r="AT30" s="143">
        <v>8.9</v>
      </c>
      <c r="AU30" s="143">
        <v>8.4</v>
      </c>
      <c r="AV30" s="143">
        <v>7.7</v>
      </c>
      <c r="AW30" s="143">
        <v>11.4</v>
      </c>
      <c r="AX30" s="143">
        <v>3.1</v>
      </c>
      <c r="AY30" s="143">
        <v>7.5999999999999943</v>
      </c>
      <c r="AZ30" s="143">
        <v>7.5</v>
      </c>
      <c r="BA30" s="143">
        <v>10.8</v>
      </c>
      <c r="BB30" s="143">
        <v>11.5</v>
      </c>
      <c r="BC30" s="143">
        <v>9</v>
      </c>
      <c r="BD30" s="143">
        <v>12.6</v>
      </c>
      <c r="BE30" s="143">
        <v>14.6</v>
      </c>
      <c r="BF30" s="143">
        <v>15.1</v>
      </c>
      <c r="BG30" s="143">
        <v>15.6</v>
      </c>
      <c r="BH30" s="143">
        <v>16.5</v>
      </c>
      <c r="BI30" s="143">
        <v>17.899999999999999</v>
      </c>
      <c r="BJ30" s="143">
        <v>6.7999999999999972</v>
      </c>
      <c r="BK30" s="143">
        <v>6.5</v>
      </c>
      <c r="BL30" s="143">
        <v>8.2000000000000028</v>
      </c>
      <c r="BM30" s="143">
        <v>9</v>
      </c>
      <c r="BN30" s="143">
        <v>10.299999999999997</v>
      </c>
      <c r="BO30" s="143">
        <v>11.799999999999997</v>
      </c>
      <c r="BP30" s="143">
        <v>12.5</v>
      </c>
      <c r="BQ30" s="143">
        <v>14.799999999999997</v>
      </c>
      <c r="BR30" s="143">
        <v>16.799999999999997</v>
      </c>
      <c r="BS30" s="143">
        <v>16.900000000000006</v>
      </c>
      <c r="BT30" s="143">
        <v>16.900000000000006</v>
      </c>
      <c r="BU30" s="143">
        <v>17.299999999999997</v>
      </c>
      <c r="BV30" s="143">
        <v>1.2000000000000028</v>
      </c>
      <c r="BW30" s="143">
        <v>1.2999999999999972</v>
      </c>
      <c r="BX30" s="143">
        <v>0.79999999999999716</v>
      </c>
      <c r="BY30" s="143">
        <v>0.90000000000000568</v>
      </c>
      <c r="BZ30" s="143">
        <v>0.79999999999999716</v>
      </c>
      <c r="CA30" s="143">
        <v>1.9000000000000057</v>
      </c>
      <c r="CB30" s="143">
        <v>1.7999999999999972</v>
      </c>
      <c r="CC30" s="143">
        <v>3.5</v>
      </c>
      <c r="CD30" s="143">
        <v>2.7000000000000028</v>
      </c>
      <c r="CE30" s="143">
        <v>3.5</v>
      </c>
      <c r="CF30" s="143">
        <v>2.5</v>
      </c>
      <c r="CG30" s="143">
        <v>1.0999999999999943</v>
      </c>
      <c r="CH30" s="143">
        <v>1.2000000000000028</v>
      </c>
      <c r="CI30" s="143">
        <v>2.7999999999999972</v>
      </c>
      <c r="CJ30" s="143">
        <v>4.2000000000000028</v>
      </c>
      <c r="CK30" s="143">
        <v>3.7000000000000028</v>
      </c>
      <c r="CL30" s="143">
        <v>2.9000000000000057</v>
      </c>
      <c r="CM30" s="143">
        <v>1.7999999999999972</v>
      </c>
      <c r="CN30" s="143">
        <v>0.90000000000000568</v>
      </c>
      <c r="CO30" s="143">
        <v>1.5999999999999943</v>
      </c>
      <c r="CP30" s="143">
        <v>1.2000000000000028</v>
      </c>
      <c r="CQ30" s="143">
        <v>0.20000000000000284</v>
      </c>
      <c r="CR30" s="143">
        <v>0.79999999999999716</v>
      </c>
      <c r="CS30" s="143">
        <v>1.2000000000000028</v>
      </c>
      <c r="CT30" s="143">
        <v>1.7000000000000028</v>
      </c>
      <c r="CU30" s="143">
        <v>1.2000000000000028</v>
      </c>
      <c r="CV30" s="143">
        <v>2.2999999999999972</v>
      </c>
      <c r="CW30" s="143">
        <v>2.5</v>
      </c>
      <c r="CX30" s="143">
        <v>4.7000000000000028</v>
      </c>
      <c r="CY30" s="143">
        <v>3.5999999999999943</v>
      </c>
      <c r="CZ30" s="143">
        <v>8.5999999999999943</v>
      </c>
      <c r="DA30" s="143">
        <v>10.099999999999994</v>
      </c>
      <c r="DB30" s="143">
        <v>9.9000000000000057</v>
      </c>
      <c r="DC30" s="143">
        <v>15.5</v>
      </c>
      <c r="DD30" s="143">
        <v>17.5</v>
      </c>
      <c r="DE30" s="143">
        <v>17.799999999999997</v>
      </c>
      <c r="DF30" s="143">
        <v>6.9000000000000057</v>
      </c>
      <c r="DG30" s="143">
        <v>0.5</v>
      </c>
      <c r="DH30" s="143">
        <v>2.0999999999999943</v>
      </c>
      <c r="DI30" s="143">
        <v>5.2000000000000028</v>
      </c>
      <c r="DJ30" s="143">
        <v>16</v>
      </c>
      <c r="DK30" s="143">
        <v>16.5</v>
      </c>
      <c r="DL30" s="143">
        <v>10.200000000000003</v>
      </c>
      <c r="DM30" s="143">
        <v>11.799999999999997</v>
      </c>
      <c r="DN30" s="143">
        <v>14.099999999999994</v>
      </c>
      <c r="DO30" s="143">
        <v>13.099999999999994</v>
      </c>
      <c r="DP30" s="143">
        <v>16.400000000000006</v>
      </c>
      <c r="DQ30" s="143">
        <v>17</v>
      </c>
      <c r="DR30" s="143">
        <v>1.0999999999999943</v>
      </c>
      <c r="DS30" s="143">
        <v>3.5999999999999943</v>
      </c>
      <c r="DT30" s="143">
        <v>3.0999999999999943</v>
      </c>
      <c r="DU30" s="143">
        <v>4.4000000000000057</v>
      </c>
      <c r="DV30" s="143">
        <v>3.5</v>
      </c>
      <c r="DW30" s="143">
        <v>4.2999999999999972</v>
      </c>
      <c r="DX30" s="143">
        <v>4.7000000000000028</v>
      </c>
      <c r="DY30" s="143">
        <v>4</v>
      </c>
      <c r="DZ30" s="143">
        <v>3.0999999999999943</v>
      </c>
      <c r="EA30" s="143">
        <v>4.2000000000000028</v>
      </c>
      <c r="EB30" s="143">
        <v>4.2999999999999972</v>
      </c>
      <c r="EC30" s="143">
        <v>4.9000000000000057</v>
      </c>
      <c r="ED30" s="143">
        <v>0.40000000000000568</v>
      </c>
      <c r="EE30" s="143">
        <v>1.2000000000000028</v>
      </c>
      <c r="EF30" s="143">
        <v>1.9000000000000057</v>
      </c>
      <c r="EG30" s="143">
        <v>1.7000000000000028</v>
      </c>
      <c r="EH30" s="143">
        <v>2</v>
      </c>
      <c r="EI30" s="143">
        <v>1.7999999999999972</v>
      </c>
      <c r="EJ30" s="143">
        <v>2.7000000000000028</v>
      </c>
      <c r="EK30" s="143">
        <v>4.2000000000000028</v>
      </c>
      <c r="EL30" s="143">
        <v>4.7</v>
      </c>
      <c r="EM30" s="143">
        <v>5.4000000000000057</v>
      </c>
      <c r="EN30" s="143">
        <v>6.0999999999999943</v>
      </c>
      <c r="EO30" s="143">
        <v>7.5999999999999943</v>
      </c>
      <c r="EP30" s="143">
        <v>1</v>
      </c>
      <c r="EQ30" s="143">
        <v>1.5999999999999943</v>
      </c>
      <c r="ER30" s="143">
        <v>1.7000000000000028</v>
      </c>
      <c r="ES30" s="143">
        <v>2.5</v>
      </c>
      <c r="ET30" s="143">
        <v>2.4000000000000057</v>
      </c>
      <c r="EU30" s="143">
        <v>2.7000000000000028</v>
      </c>
      <c r="EV30" s="143">
        <v>3.0999999999999943</v>
      </c>
      <c r="EW30" s="143">
        <v>2.2999999999999972</v>
      </c>
      <c r="EX30" s="143">
        <v>2.5</v>
      </c>
      <c r="EY30" s="143">
        <v>2.4</v>
      </c>
      <c r="EZ30" s="143">
        <v>0.1</v>
      </c>
      <c r="FA30" s="143">
        <v>-1.2</v>
      </c>
      <c r="FB30" s="150"/>
    </row>
    <row r="31" spans="1:158" ht="45" customHeight="1" x14ac:dyDescent="0.3">
      <c r="A31" s="155" t="str">
        <f>IF('0'!A1=1,"Постачання електроенергії, газу, пари та кондиційованого повітря","Electricity, gas, steam and air-conditioning supply")</f>
        <v>Постачання електроенергії, газу, пари та кондиційованого повітря</v>
      </c>
      <c r="B31" s="143">
        <v>1.0999999999999943</v>
      </c>
      <c r="C31" s="143">
        <v>-7.9000000000000057</v>
      </c>
      <c r="D31" s="143">
        <v>0.70000000000000284</v>
      </c>
      <c r="E31" s="143">
        <v>9.2999999999999972</v>
      </c>
      <c r="F31" s="143">
        <v>23.299999999999997</v>
      </c>
      <c r="G31" s="143">
        <v>12.599999999999994</v>
      </c>
      <c r="H31" s="143">
        <v>2.7000000000000028</v>
      </c>
      <c r="I31" s="143">
        <v>7.2999999999999972</v>
      </c>
      <c r="J31" s="143">
        <v>7.5</v>
      </c>
      <c r="K31" s="143">
        <v>8.4000000000000057</v>
      </c>
      <c r="L31" s="143">
        <v>3.2000000000000028</v>
      </c>
      <c r="M31" s="143">
        <v>5.2000000000000028</v>
      </c>
      <c r="N31" s="143">
        <v>2.2000000000000028</v>
      </c>
      <c r="O31" s="143">
        <v>-2</v>
      </c>
      <c r="P31" s="143">
        <v>-1.5</v>
      </c>
      <c r="Q31" s="143">
        <v>0.5</v>
      </c>
      <c r="R31" s="143">
        <v>6.5999999999999943</v>
      </c>
      <c r="S31" s="143">
        <v>16.5</v>
      </c>
      <c r="T31" s="143">
        <v>26.799999999999997</v>
      </c>
      <c r="U31" s="143">
        <v>30.599999999999994</v>
      </c>
      <c r="V31" s="143">
        <v>32.699999999999989</v>
      </c>
      <c r="W31" s="143">
        <v>25.5</v>
      </c>
      <c r="X31" s="143">
        <v>36.400000000000006</v>
      </c>
      <c r="Y31" s="143">
        <v>28.5</v>
      </c>
      <c r="Z31" s="143">
        <v>3.4000000000000057</v>
      </c>
      <c r="AA31" s="143">
        <v>-2.2999999999999972</v>
      </c>
      <c r="AB31" s="143">
        <v>10.799999999999997</v>
      </c>
      <c r="AC31" s="143">
        <v>19.599999999999994</v>
      </c>
      <c r="AD31" s="143">
        <v>21.400000000000006</v>
      </c>
      <c r="AE31" s="143">
        <v>22.400000000000006</v>
      </c>
      <c r="AF31" s="143">
        <v>31</v>
      </c>
      <c r="AG31" s="143">
        <v>30.900000000000006</v>
      </c>
      <c r="AH31" s="143">
        <v>40.699999999999989</v>
      </c>
      <c r="AI31" s="143">
        <v>28.5</v>
      </c>
      <c r="AJ31" s="143">
        <v>28.900000000000006</v>
      </c>
      <c r="AK31" s="143">
        <v>33.199999999999989</v>
      </c>
      <c r="AL31" s="143">
        <v>-3.4000000000000057</v>
      </c>
      <c r="AM31" s="143">
        <v>-2.8</v>
      </c>
      <c r="AN31" s="143">
        <v>2.7</v>
      </c>
      <c r="AO31" s="143">
        <v>5.7</v>
      </c>
      <c r="AP31" s="143">
        <v>8.1999999999999993</v>
      </c>
      <c r="AQ31" s="143">
        <v>5</v>
      </c>
      <c r="AR31" s="143">
        <v>22.2</v>
      </c>
      <c r="AS31" s="143">
        <v>24.6</v>
      </c>
      <c r="AT31" s="143">
        <v>26.2</v>
      </c>
      <c r="AU31" s="143">
        <v>45.5</v>
      </c>
      <c r="AV31" s="143">
        <v>52</v>
      </c>
      <c r="AW31" s="143">
        <v>51.5</v>
      </c>
      <c r="AX31" s="143">
        <v>-12.6</v>
      </c>
      <c r="AY31" s="143">
        <v>-11</v>
      </c>
      <c r="AZ31" s="143">
        <v>-3.3</v>
      </c>
      <c r="BA31" s="143">
        <v>0.6</v>
      </c>
      <c r="BB31" s="143">
        <v>0.6</v>
      </c>
      <c r="BC31" s="143">
        <v>-1.2000000000000028</v>
      </c>
      <c r="BD31" s="143">
        <v>5.7</v>
      </c>
      <c r="BE31" s="143">
        <v>1.8</v>
      </c>
      <c r="BF31" s="143">
        <v>0.7</v>
      </c>
      <c r="BG31" s="143">
        <v>0.6</v>
      </c>
      <c r="BH31" s="143">
        <v>1.4</v>
      </c>
      <c r="BI31" s="143">
        <v>4</v>
      </c>
      <c r="BJ31" s="143">
        <v>10.200000000000003</v>
      </c>
      <c r="BK31" s="143">
        <v>10.400000000000006</v>
      </c>
      <c r="BL31" s="143">
        <v>13.799999999999997</v>
      </c>
      <c r="BM31" s="143">
        <v>13.200000000000003</v>
      </c>
      <c r="BN31" s="143">
        <v>16.700000000000003</v>
      </c>
      <c r="BO31" s="143">
        <v>21.599999999999994</v>
      </c>
      <c r="BP31" s="143">
        <v>28.699999999999989</v>
      </c>
      <c r="BQ31" s="143">
        <v>30.300000000000011</v>
      </c>
      <c r="BR31" s="143">
        <v>29.5</v>
      </c>
      <c r="BS31" s="143">
        <v>25.799999999999997</v>
      </c>
      <c r="BT31" s="143">
        <v>31</v>
      </c>
      <c r="BU31" s="143">
        <v>29.800000000000011</v>
      </c>
      <c r="BV31" s="143">
        <v>5.5</v>
      </c>
      <c r="BW31" s="143">
        <v>10</v>
      </c>
      <c r="BX31" s="143">
        <v>4.2999999999999972</v>
      </c>
      <c r="BY31" s="143">
        <v>-1.7000000000000028</v>
      </c>
      <c r="BZ31" s="143">
        <v>3.7000000000000028</v>
      </c>
      <c r="CA31" s="143">
        <v>-5.5</v>
      </c>
      <c r="CB31" s="143">
        <v>10</v>
      </c>
      <c r="CC31" s="143">
        <v>9</v>
      </c>
      <c r="CD31" s="143">
        <v>9.0999999999999943</v>
      </c>
      <c r="CE31" s="143">
        <v>11.900000000000006</v>
      </c>
      <c r="CF31" s="143">
        <v>4</v>
      </c>
      <c r="CG31" s="143">
        <v>-5.5999999999999943</v>
      </c>
      <c r="CH31" s="143">
        <v>8.0999999999999943</v>
      </c>
      <c r="CI31" s="143">
        <v>5.7999999999999972</v>
      </c>
      <c r="CJ31" s="143">
        <v>12</v>
      </c>
      <c r="CK31" s="143">
        <v>12</v>
      </c>
      <c r="CL31" s="143">
        <v>14.700000000000003</v>
      </c>
      <c r="CM31" s="143">
        <v>6.7000000000000028</v>
      </c>
      <c r="CN31" s="143">
        <v>5</v>
      </c>
      <c r="CO31" s="143">
        <v>4.5999999999999943</v>
      </c>
      <c r="CP31" s="143">
        <v>1.2000000000000028</v>
      </c>
      <c r="CQ31" s="143">
        <v>2.5999999999999943</v>
      </c>
      <c r="CR31" s="143">
        <v>3.2999999999999972</v>
      </c>
      <c r="CS31" s="143">
        <v>3.9000000000000057</v>
      </c>
      <c r="CT31" s="143">
        <v>6.4000000000000057</v>
      </c>
      <c r="CU31" s="143">
        <v>15.799999999999997</v>
      </c>
      <c r="CV31" s="143">
        <v>9.5</v>
      </c>
      <c r="CW31" s="143">
        <v>6.5</v>
      </c>
      <c r="CX31" s="143">
        <v>11</v>
      </c>
      <c r="CY31" s="143">
        <v>9.4000000000000057</v>
      </c>
      <c r="CZ31" s="143">
        <v>11.5</v>
      </c>
      <c r="DA31" s="143">
        <v>40.900000000000006</v>
      </c>
      <c r="DB31" s="143">
        <v>56.400000000000006</v>
      </c>
      <c r="DC31" s="143">
        <v>144.19999999999999</v>
      </c>
      <c r="DD31" s="143">
        <v>171.7</v>
      </c>
      <c r="DE31" s="143">
        <v>185.39999999999998</v>
      </c>
      <c r="DF31" s="143">
        <v>26.799999999999997</v>
      </c>
      <c r="DG31" s="143">
        <v>2.2000000000000028</v>
      </c>
      <c r="DH31" s="143">
        <v>-6</v>
      </c>
      <c r="DI31" s="143">
        <v>-17.799999999999997</v>
      </c>
      <c r="DJ31" s="143">
        <v>-24.099999999999994</v>
      </c>
      <c r="DK31" s="143">
        <v>-14.5</v>
      </c>
      <c r="DL31" s="143">
        <v>-9.7999999999999972</v>
      </c>
      <c r="DM31" s="143">
        <v>3.7000000000000028</v>
      </c>
      <c r="DN31" s="143">
        <v>13.299999999999997</v>
      </c>
      <c r="DO31" s="143">
        <v>28.300000000000011</v>
      </c>
      <c r="DP31" s="143">
        <v>33.599999999999994</v>
      </c>
      <c r="DQ31" s="143">
        <v>37.5</v>
      </c>
      <c r="DR31" s="143">
        <v>3.0999999999999943</v>
      </c>
      <c r="DS31" s="143">
        <v>0</v>
      </c>
      <c r="DT31" s="143">
        <v>-6.2000000000000028</v>
      </c>
      <c r="DU31" s="143">
        <v>-11</v>
      </c>
      <c r="DV31" s="143">
        <v>-14.700000000000003</v>
      </c>
      <c r="DW31" s="143">
        <v>-8.7000000000000028</v>
      </c>
      <c r="DX31" s="143">
        <v>-1.5</v>
      </c>
      <c r="DY31" s="143">
        <v>4.9000000000000057</v>
      </c>
      <c r="DZ31" s="143">
        <v>15.900000000000006</v>
      </c>
      <c r="EA31" s="143">
        <v>22.599999999999994</v>
      </c>
      <c r="EB31" s="143">
        <v>27.599999999999994</v>
      </c>
      <c r="EC31" s="143">
        <v>23.700000000000003</v>
      </c>
      <c r="ED31" s="143">
        <v>-8.0999999999999943</v>
      </c>
      <c r="EE31" s="143">
        <v>-13.200000000000003</v>
      </c>
      <c r="EF31" s="143">
        <v>-30.099999999999994</v>
      </c>
      <c r="EG31" s="143">
        <v>-25.299999999999997</v>
      </c>
      <c r="EH31" s="143">
        <v>-14.799999999999997</v>
      </c>
      <c r="EI31" s="143">
        <v>9.4000000000000057</v>
      </c>
      <c r="EJ31" s="143">
        <v>27.900000000000006</v>
      </c>
      <c r="EK31" s="143">
        <v>32.5</v>
      </c>
      <c r="EL31" s="143">
        <v>37.9</v>
      </c>
      <c r="EM31" s="143">
        <v>37.800000000000011</v>
      </c>
      <c r="EN31" s="143">
        <v>38.900000000000006</v>
      </c>
      <c r="EO31" s="143">
        <v>41.400000000000006</v>
      </c>
      <c r="EP31" s="143">
        <v>-0.5</v>
      </c>
      <c r="EQ31" s="143">
        <v>1.4000000000000057</v>
      </c>
      <c r="ER31" s="143">
        <v>2.2000000000000028</v>
      </c>
      <c r="ES31" s="143">
        <v>-6.7999999999999972</v>
      </c>
      <c r="ET31" s="143">
        <v>-12.099999999999994</v>
      </c>
      <c r="EU31" s="143">
        <v>-12.200000000000003</v>
      </c>
      <c r="EV31" s="143">
        <v>-12.200000000000003</v>
      </c>
      <c r="EW31" s="143">
        <v>-3.9000000000000057</v>
      </c>
      <c r="EX31" s="143">
        <v>-12.299999999999997</v>
      </c>
      <c r="EY31" s="143">
        <v>-3.2</v>
      </c>
      <c r="EZ31" s="143">
        <v>8.6999999999999993</v>
      </c>
      <c r="FA31" s="143">
        <v>7.8</v>
      </c>
      <c r="FB31" s="150"/>
    </row>
    <row r="32" spans="1:158" ht="45" customHeight="1" x14ac:dyDescent="0.3">
      <c r="A32" s="158" t="str">
        <f>IF('0'!A1=1,"Товари проміжного споживання","Intermediate goods")</f>
        <v>Товари проміжного споживання</v>
      </c>
      <c r="B32" s="4" t="s">
        <v>42</v>
      </c>
      <c r="C32" s="4" t="s">
        <v>42</v>
      </c>
      <c r="D32" s="4" t="s">
        <v>42</v>
      </c>
      <c r="E32" s="4" t="s">
        <v>42</v>
      </c>
      <c r="F32" s="4" t="s">
        <v>42</v>
      </c>
      <c r="G32" s="4" t="s">
        <v>42</v>
      </c>
      <c r="H32" s="4" t="s">
        <v>42</v>
      </c>
      <c r="I32" s="4" t="s">
        <v>42</v>
      </c>
      <c r="J32" s="4" t="s">
        <v>42</v>
      </c>
      <c r="K32" s="4" t="s">
        <v>42</v>
      </c>
      <c r="L32" s="4" t="s">
        <v>42</v>
      </c>
      <c r="M32" s="4" t="s">
        <v>42</v>
      </c>
      <c r="N32" s="4" t="s">
        <v>42</v>
      </c>
      <c r="O32" s="4" t="s">
        <v>42</v>
      </c>
      <c r="P32" s="4" t="s">
        <v>42</v>
      </c>
      <c r="Q32" s="4" t="s">
        <v>42</v>
      </c>
      <c r="R32" s="4" t="s">
        <v>42</v>
      </c>
      <c r="S32" s="4" t="s">
        <v>42</v>
      </c>
      <c r="T32" s="4" t="s">
        <v>42</v>
      </c>
      <c r="U32" s="4" t="s">
        <v>42</v>
      </c>
      <c r="V32" s="4" t="s">
        <v>42</v>
      </c>
      <c r="W32" s="4" t="s">
        <v>42</v>
      </c>
      <c r="X32" s="4" t="s">
        <v>42</v>
      </c>
      <c r="Y32" s="4" t="s">
        <v>42</v>
      </c>
      <c r="Z32" s="4" t="s">
        <v>42</v>
      </c>
      <c r="AA32" s="4" t="s">
        <v>42</v>
      </c>
      <c r="AB32" s="4" t="s">
        <v>42</v>
      </c>
      <c r="AC32" s="4" t="s">
        <v>42</v>
      </c>
      <c r="AD32" s="4" t="s">
        <v>42</v>
      </c>
      <c r="AE32" s="4" t="s">
        <v>42</v>
      </c>
      <c r="AF32" s="4" t="s">
        <v>42</v>
      </c>
      <c r="AG32" s="4" t="s">
        <v>42</v>
      </c>
      <c r="AH32" s="4" t="s">
        <v>42</v>
      </c>
      <c r="AI32" s="4" t="s">
        <v>42</v>
      </c>
      <c r="AJ32" s="4" t="s">
        <v>42</v>
      </c>
      <c r="AK32" s="4" t="s">
        <v>42</v>
      </c>
      <c r="AL32" s="4" t="s">
        <v>42</v>
      </c>
      <c r="AM32" s="4" t="s">
        <v>42</v>
      </c>
      <c r="AN32" s="4" t="s">
        <v>42</v>
      </c>
      <c r="AO32" s="4" t="s">
        <v>42</v>
      </c>
      <c r="AP32" s="4" t="s">
        <v>42</v>
      </c>
      <c r="AQ32" s="4" t="s">
        <v>42</v>
      </c>
      <c r="AR32" s="4" t="s">
        <v>42</v>
      </c>
      <c r="AS32" s="4" t="s">
        <v>42</v>
      </c>
      <c r="AT32" s="4" t="s">
        <v>42</v>
      </c>
      <c r="AU32" s="4" t="s">
        <v>42</v>
      </c>
      <c r="AV32" s="4" t="s">
        <v>42</v>
      </c>
      <c r="AW32" s="4" t="s">
        <v>42</v>
      </c>
      <c r="AX32" s="4" t="s">
        <v>42</v>
      </c>
      <c r="AY32" s="4" t="s">
        <v>42</v>
      </c>
      <c r="AZ32" s="4" t="s">
        <v>42</v>
      </c>
      <c r="BA32" s="4" t="s">
        <v>42</v>
      </c>
      <c r="BB32" s="4" t="s">
        <v>42</v>
      </c>
      <c r="BC32" s="4" t="s">
        <v>42</v>
      </c>
      <c r="BD32" s="4" t="s">
        <v>42</v>
      </c>
      <c r="BE32" s="4" t="s">
        <v>42</v>
      </c>
      <c r="BF32" s="4" t="s">
        <v>42</v>
      </c>
      <c r="BG32" s="4" t="s">
        <v>42</v>
      </c>
      <c r="BH32" s="4" t="s">
        <v>42</v>
      </c>
      <c r="BI32" s="4" t="s">
        <v>42</v>
      </c>
      <c r="BJ32" s="4">
        <v>3.4000000000000057</v>
      </c>
      <c r="BK32" s="4">
        <v>6.5999999999999943</v>
      </c>
      <c r="BL32" s="4">
        <v>5</v>
      </c>
      <c r="BM32" s="4">
        <v>5.0999999999999943</v>
      </c>
      <c r="BN32" s="4">
        <v>3.5999999999999943</v>
      </c>
      <c r="BO32" s="4">
        <v>4.0999999999999943</v>
      </c>
      <c r="BP32" s="4">
        <v>4.5</v>
      </c>
      <c r="BQ32" s="4">
        <v>5.0999999999999943</v>
      </c>
      <c r="BR32" s="4">
        <v>6.5999999999999943</v>
      </c>
      <c r="BS32" s="4">
        <v>8.2999999999999972</v>
      </c>
      <c r="BT32" s="4">
        <v>8.2000000000000028</v>
      </c>
      <c r="BU32" s="4">
        <v>8.5</v>
      </c>
      <c r="BV32" s="4">
        <v>-1.9000000000000057</v>
      </c>
      <c r="BW32" s="4">
        <v>-2.7999999999999972</v>
      </c>
      <c r="BX32" s="4">
        <v>-1.2999999999999972</v>
      </c>
      <c r="BY32" s="4">
        <v>-1.4000000000000057</v>
      </c>
      <c r="BZ32" s="4">
        <v>0.5</v>
      </c>
      <c r="CA32" s="4">
        <v>-0.40000000000000568</v>
      </c>
      <c r="CB32" s="4">
        <v>-0.40000000000000568</v>
      </c>
      <c r="CC32" s="4">
        <v>-0.79999999999999716</v>
      </c>
      <c r="CD32" s="4">
        <v>-5.7000000000000028</v>
      </c>
      <c r="CE32" s="4">
        <v>-8.9000000000000057</v>
      </c>
      <c r="CF32" s="4">
        <v>-11.400000000000006</v>
      </c>
      <c r="CG32" s="4">
        <v>-13.400000000000006</v>
      </c>
      <c r="CH32" s="4">
        <v>0.29999999999999716</v>
      </c>
      <c r="CI32" s="4">
        <v>2.5999999999999943</v>
      </c>
      <c r="CJ32" s="4">
        <v>3.7999999999999972</v>
      </c>
      <c r="CK32" s="4">
        <v>6.7999999999999972</v>
      </c>
      <c r="CL32" s="4">
        <v>3.7999999999999972</v>
      </c>
      <c r="CM32" s="4">
        <v>3.7999999999999972</v>
      </c>
      <c r="CN32" s="4">
        <v>5.7000000000000028</v>
      </c>
      <c r="CO32" s="4">
        <v>8.7000000000000028</v>
      </c>
      <c r="CP32" s="4">
        <v>11.799999999999997</v>
      </c>
      <c r="CQ32" s="4">
        <v>16.400000000000006</v>
      </c>
      <c r="CR32" s="4">
        <v>17.799999999999997</v>
      </c>
      <c r="CS32" s="4">
        <v>21.900000000000006</v>
      </c>
      <c r="CT32" s="4">
        <v>7</v>
      </c>
      <c r="CU32" s="4">
        <v>20.299999999999997</v>
      </c>
      <c r="CV32" s="4">
        <v>25.400000000000006</v>
      </c>
      <c r="CW32" s="4">
        <v>30.800000000000011</v>
      </c>
      <c r="CX32" s="4">
        <v>37.099999999999994</v>
      </c>
      <c r="CY32" s="4">
        <v>44.800000000000011</v>
      </c>
      <c r="CZ32" s="4">
        <v>49.599999999999994</v>
      </c>
      <c r="DA32" s="4">
        <v>46.5</v>
      </c>
      <c r="DB32" s="4">
        <v>38</v>
      </c>
      <c r="DC32" s="4">
        <v>32.699999999999989</v>
      </c>
      <c r="DD32" s="4">
        <v>35.900000000000006</v>
      </c>
      <c r="DE32" s="4">
        <v>33.800000000000011</v>
      </c>
      <c r="DF32" s="4">
        <v>4.7000000000000028</v>
      </c>
      <c r="DG32" s="4">
        <v>8.2000000000000028</v>
      </c>
      <c r="DH32" s="4">
        <v>12.400000000000006</v>
      </c>
      <c r="DI32" s="4">
        <v>17.400000000000006</v>
      </c>
      <c r="DJ32" s="4">
        <v>22.5</v>
      </c>
      <c r="DK32" s="4">
        <v>23.700000000000003</v>
      </c>
      <c r="DL32" s="4">
        <v>24.700000000000003</v>
      </c>
      <c r="DM32" s="4">
        <v>26.599999999999994</v>
      </c>
      <c r="DN32" s="4">
        <v>25.900000000000006</v>
      </c>
      <c r="DO32" s="4">
        <v>26.200000000000003</v>
      </c>
      <c r="DP32" s="4">
        <v>26.5</v>
      </c>
      <c r="DQ32" s="4">
        <v>26.799999999999997</v>
      </c>
      <c r="DR32" s="4">
        <v>2.2000000000000028</v>
      </c>
      <c r="DS32" s="4">
        <v>3.7000000000000028</v>
      </c>
      <c r="DT32" s="4">
        <v>6.2000000000000028</v>
      </c>
      <c r="DU32" s="4">
        <v>8.7999999999999972</v>
      </c>
      <c r="DV32" s="4">
        <v>9.7999999999999972</v>
      </c>
      <c r="DW32" s="4">
        <v>9.7000000000000028</v>
      </c>
      <c r="DX32" s="4">
        <v>10.099999999999994</v>
      </c>
      <c r="DY32" s="4">
        <v>9.5999999999999943</v>
      </c>
      <c r="DZ32" s="4">
        <v>8.2999999999999972</v>
      </c>
      <c r="EA32" s="4">
        <v>7.7000000000000028</v>
      </c>
      <c r="EB32" s="4">
        <v>6.5999999999999943</v>
      </c>
      <c r="EC32" s="4">
        <v>8.2000000000000028</v>
      </c>
      <c r="ED32" s="4">
        <v>1.0999999999999943</v>
      </c>
      <c r="EE32" s="4">
        <v>2.2999999999999972</v>
      </c>
      <c r="EF32" s="4">
        <v>2.4000000000000057</v>
      </c>
      <c r="EG32" s="4">
        <v>3.5</v>
      </c>
      <c r="EH32" s="4">
        <v>4.7999999999999972</v>
      </c>
      <c r="EI32" s="4">
        <v>6.9000000000000057</v>
      </c>
      <c r="EJ32" s="4">
        <v>8.0999999999999943</v>
      </c>
      <c r="EK32" s="4">
        <v>8.5</v>
      </c>
      <c r="EL32" s="4">
        <v>8.4</v>
      </c>
      <c r="EM32" s="4">
        <v>9.7000000000000028</v>
      </c>
      <c r="EN32" s="4">
        <v>10.599999999999994</v>
      </c>
      <c r="EO32" s="4">
        <v>11.200000000000003</v>
      </c>
      <c r="EP32" s="4">
        <v>0.70000000000000284</v>
      </c>
      <c r="EQ32" s="4">
        <v>1.5</v>
      </c>
      <c r="ER32" s="4">
        <v>2.7000000000000028</v>
      </c>
      <c r="ES32" s="4">
        <v>3.2999999999999972</v>
      </c>
      <c r="ET32" s="4">
        <v>3.4000000000000057</v>
      </c>
      <c r="EU32" s="4">
        <v>3.5</v>
      </c>
      <c r="EV32" s="4">
        <v>3.9000000000000057</v>
      </c>
      <c r="EW32" s="4">
        <v>4.7000000000000028</v>
      </c>
      <c r="EX32" s="4">
        <v>5.5</v>
      </c>
      <c r="EY32" s="4">
        <v>6</v>
      </c>
      <c r="EZ32" s="4">
        <v>6.2</v>
      </c>
      <c r="FA32" s="4">
        <v>7.2</v>
      </c>
      <c r="FB32" s="150"/>
    </row>
    <row r="33" spans="1:158" ht="45" customHeight="1" x14ac:dyDescent="0.3">
      <c r="A33" s="156" t="str">
        <f>IF('0'!A1=1,"Інвестиційні товари","Capital goods")</f>
        <v>Інвестиційні товари</v>
      </c>
      <c r="B33" s="4" t="s">
        <v>42</v>
      </c>
      <c r="C33" s="4" t="s">
        <v>42</v>
      </c>
      <c r="D33" s="4" t="s">
        <v>42</v>
      </c>
      <c r="E33" s="4" t="s">
        <v>42</v>
      </c>
      <c r="F33" s="4" t="s">
        <v>42</v>
      </c>
      <c r="G33" s="4" t="s">
        <v>42</v>
      </c>
      <c r="H33" s="4" t="s">
        <v>42</v>
      </c>
      <c r="I33" s="4" t="s">
        <v>42</v>
      </c>
      <c r="J33" s="4" t="s">
        <v>42</v>
      </c>
      <c r="K33" s="4" t="s">
        <v>42</v>
      </c>
      <c r="L33" s="4" t="s">
        <v>42</v>
      </c>
      <c r="M33" s="4" t="s">
        <v>42</v>
      </c>
      <c r="N33" s="4" t="s">
        <v>42</v>
      </c>
      <c r="O33" s="4" t="s">
        <v>42</v>
      </c>
      <c r="P33" s="4" t="s">
        <v>42</v>
      </c>
      <c r="Q33" s="4" t="s">
        <v>42</v>
      </c>
      <c r="R33" s="4" t="s">
        <v>42</v>
      </c>
      <c r="S33" s="4" t="s">
        <v>42</v>
      </c>
      <c r="T33" s="4" t="s">
        <v>42</v>
      </c>
      <c r="U33" s="4" t="s">
        <v>42</v>
      </c>
      <c r="V33" s="4" t="s">
        <v>42</v>
      </c>
      <c r="W33" s="4" t="s">
        <v>42</v>
      </c>
      <c r="X33" s="4" t="s">
        <v>42</v>
      </c>
      <c r="Y33" s="4" t="s">
        <v>42</v>
      </c>
      <c r="Z33" s="4" t="s">
        <v>42</v>
      </c>
      <c r="AA33" s="4" t="s">
        <v>42</v>
      </c>
      <c r="AB33" s="4" t="s">
        <v>42</v>
      </c>
      <c r="AC33" s="4" t="s">
        <v>42</v>
      </c>
      <c r="AD33" s="4" t="s">
        <v>42</v>
      </c>
      <c r="AE33" s="4" t="s">
        <v>42</v>
      </c>
      <c r="AF33" s="4" t="s">
        <v>42</v>
      </c>
      <c r="AG33" s="4" t="s">
        <v>42</v>
      </c>
      <c r="AH33" s="4" t="s">
        <v>42</v>
      </c>
      <c r="AI33" s="4" t="s">
        <v>42</v>
      </c>
      <c r="AJ33" s="4" t="s">
        <v>42</v>
      </c>
      <c r="AK33" s="4" t="s">
        <v>42</v>
      </c>
      <c r="AL33" s="4" t="s">
        <v>42</v>
      </c>
      <c r="AM33" s="4" t="s">
        <v>42</v>
      </c>
      <c r="AN33" s="4" t="s">
        <v>42</v>
      </c>
      <c r="AO33" s="4" t="s">
        <v>42</v>
      </c>
      <c r="AP33" s="4" t="s">
        <v>42</v>
      </c>
      <c r="AQ33" s="4" t="s">
        <v>42</v>
      </c>
      <c r="AR33" s="4" t="s">
        <v>42</v>
      </c>
      <c r="AS33" s="4" t="s">
        <v>42</v>
      </c>
      <c r="AT33" s="4" t="s">
        <v>42</v>
      </c>
      <c r="AU33" s="4" t="s">
        <v>42</v>
      </c>
      <c r="AV33" s="4" t="s">
        <v>42</v>
      </c>
      <c r="AW33" s="4" t="s">
        <v>42</v>
      </c>
      <c r="AX33" s="4" t="s">
        <v>42</v>
      </c>
      <c r="AY33" s="4" t="s">
        <v>42</v>
      </c>
      <c r="AZ33" s="4" t="s">
        <v>42</v>
      </c>
      <c r="BA33" s="4" t="s">
        <v>42</v>
      </c>
      <c r="BB33" s="4" t="s">
        <v>42</v>
      </c>
      <c r="BC33" s="4" t="s">
        <v>42</v>
      </c>
      <c r="BD33" s="4" t="s">
        <v>42</v>
      </c>
      <c r="BE33" s="4" t="s">
        <v>42</v>
      </c>
      <c r="BF33" s="4" t="s">
        <v>42</v>
      </c>
      <c r="BG33" s="4" t="s">
        <v>42</v>
      </c>
      <c r="BH33" s="4" t="s">
        <v>42</v>
      </c>
      <c r="BI33" s="4" t="s">
        <v>42</v>
      </c>
      <c r="BJ33" s="4">
        <v>3.9000000000000057</v>
      </c>
      <c r="BK33" s="4">
        <v>5.5</v>
      </c>
      <c r="BL33" s="4">
        <v>6.7999999999999972</v>
      </c>
      <c r="BM33" s="4">
        <v>7.2000000000000028</v>
      </c>
      <c r="BN33" s="4">
        <v>8</v>
      </c>
      <c r="BO33" s="4">
        <v>8.5</v>
      </c>
      <c r="BP33" s="4">
        <v>8.7000000000000028</v>
      </c>
      <c r="BQ33" s="4">
        <v>9.9000000000000057</v>
      </c>
      <c r="BR33" s="4">
        <v>11.5</v>
      </c>
      <c r="BS33" s="4">
        <v>12.200000000000003</v>
      </c>
      <c r="BT33" s="4">
        <v>12.799999999999997</v>
      </c>
      <c r="BU33" s="4">
        <v>13</v>
      </c>
      <c r="BV33" s="4">
        <v>0.59999999999999432</v>
      </c>
      <c r="BW33" s="4">
        <v>1.0999999999999943</v>
      </c>
      <c r="BX33" s="4">
        <v>0.79999999999999716</v>
      </c>
      <c r="BY33" s="4">
        <v>1.0999999999999943</v>
      </c>
      <c r="BZ33" s="4">
        <v>1.7999999999999972</v>
      </c>
      <c r="CA33" s="4">
        <v>2.2000000000000028</v>
      </c>
      <c r="CB33" s="4">
        <v>2</v>
      </c>
      <c r="CC33" s="4">
        <v>3.2999999999999972</v>
      </c>
      <c r="CD33" s="4">
        <v>3.5</v>
      </c>
      <c r="CE33" s="4">
        <v>3.4000000000000057</v>
      </c>
      <c r="CF33" s="4">
        <v>3.0999999999999943</v>
      </c>
      <c r="CG33" s="4">
        <v>1.9000000000000057</v>
      </c>
      <c r="CH33" s="4">
        <v>9.9999999999994316E-2</v>
      </c>
      <c r="CI33" s="4">
        <v>1.2000000000000028</v>
      </c>
      <c r="CJ33" s="4">
        <v>1.9000000000000057</v>
      </c>
      <c r="CK33" s="4">
        <v>1.7000000000000028</v>
      </c>
      <c r="CL33" s="4">
        <v>2.2999999999999972</v>
      </c>
      <c r="CM33" s="4">
        <v>2.2000000000000028</v>
      </c>
      <c r="CN33" s="4">
        <v>2.2000000000000028</v>
      </c>
      <c r="CO33" s="4">
        <v>2.9000000000000057</v>
      </c>
      <c r="CP33" s="4">
        <v>2.4000000000000057</v>
      </c>
      <c r="CQ33" s="4">
        <v>2.7000000000000028</v>
      </c>
      <c r="CR33" s="4">
        <v>3</v>
      </c>
      <c r="CS33" s="4">
        <v>3.5999999999999943</v>
      </c>
      <c r="CT33" s="4">
        <v>0.70000000000000284</v>
      </c>
      <c r="CU33" s="4">
        <v>1.7999999999999972</v>
      </c>
      <c r="CV33" s="4">
        <v>3</v>
      </c>
      <c r="CW33" s="4">
        <v>4.7999999999999972</v>
      </c>
      <c r="CX33" s="4">
        <v>6.7000000000000028</v>
      </c>
      <c r="CY33" s="4">
        <v>6.7000000000000028</v>
      </c>
      <c r="CZ33" s="4">
        <v>10.700000000000003</v>
      </c>
      <c r="DA33" s="4">
        <v>12.200000000000003</v>
      </c>
      <c r="DB33" s="4">
        <v>12.200000000000003</v>
      </c>
      <c r="DC33" s="4">
        <v>14.799999999999997</v>
      </c>
      <c r="DD33" s="4">
        <v>14.700000000000003</v>
      </c>
      <c r="DE33" s="4">
        <v>16</v>
      </c>
      <c r="DF33" s="4">
        <v>3.0999999999999943</v>
      </c>
      <c r="DG33" s="4">
        <v>1.5999999999999943</v>
      </c>
      <c r="DH33" s="4">
        <v>3.4000000000000057</v>
      </c>
      <c r="DI33" s="4">
        <v>8.7000000000000028</v>
      </c>
      <c r="DJ33" s="4">
        <v>13.599999999999994</v>
      </c>
      <c r="DK33" s="4">
        <v>14.900000000000006</v>
      </c>
      <c r="DL33" s="4">
        <v>16.099999999999994</v>
      </c>
      <c r="DM33" s="4">
        <v>18</v>
      </c>
      <c r="DN33" s="4">
        <v>19.900000000000006</v>
      </c>
      <c r="DO33" s="4">
        <v>20.200000000000003</v>
      </c>
      <c r="DP33" s="4">
        <v>21.400000000000006</v>
      </c>
      <c r="DQ33" s="4">
        <v>22.299999999999997</v>
      </c>
      <c r="DR33" s="4">
        <v>1.2999999999999972</v>
      </c>
      <c r="DS33" s="4">
        <v>3.9000000000000057</v>
      </c>
      <c r="DT33" s="4">
        <v>4.5999999999999943</v>
      </c>
      <c r="DU33" s="4">
        <v>7.2000000000000028</v>
      </c>
      <c r="DV33" s="4">
        <v>8.0999999999999943</v>
      </c>
      <c r="DW33" s="4">
        <v>8.9000000000000057</v>
      </c>
      <c r="DX33" s="4">
        <v>10.799999999999997</v>
      </c>
      <c r="DY33" s="4">
        <v>10.799999999999997</v>
      </c>
      <c r="DZ33" s="4">
        <v>10.799999999999997</v>
      </c>
      <c r="EA33" s="4">
        <v>11.299999999999997</v>
      </c>
      <c r="EB33" s="4">
        <v>11.599999999999994</v>
      </c>
      <c r="EC33" s="4">
        <v>12.200000000000003</v>
      </c>
      <c r="ED33" s="4">
        <v>0.29999999999999716</v>
      </c>
      <c r="EE33" s="4">
        <v>1</v>
      </c>
      <c r="EF33" s="4">
        <v>1.4000000000000057</v>
      </c>
      <c r="EG33" s="4">
        <v>2.0999999999999943</v>
      </c>
      <c r="EH33" s="4">
        <v>2.7999999999999972</v>
      </c>
      <c r="EI33" s="4">
        <v>3</v>
      </c>
      <c r="EJ33" s="4">
        <v>5.0999999999999943</v>
      </c>
      <c r="EK33" s="4">
        <v>6</v>
      </c>
      <c r="EL33" s="4">
        <v>6.7</v>
      </c>
      <c r="EM33" s="4">
        <v>7.4000000000000057</v>
      </c>
      <c r="EN33" s="4">
        <v>7.9000000000000057</v>
      </c>
      <c r="EO33" s="4">
        <v>9.0999999999999943</v>
      </c>
      <c r="EP33" s="4">
        <v>1.4000000000000057</v>
      </c>
      <c r="EQ33" s="4">
        <v>2</v>
      </c>
      <c r="ER33" s="4">
        <v>2.2999999999999972</v>
      </c>
      <c r="ES33" s="4">
        <v>3.2000000000000028</v>
      </c>
      <c r="ET33" s="4">
        <v>3.5999999999999943</v>
      </c>
      <c r="EU33" s="4">
        <v>4.0999999999999943</v>
      </c>
      <c r="EV33" s="4">
        <v>4.5999999999999943</v>
      </c>
      <c r="EW33" s="4">
        <v>4.5999999999999943</v>
      </c>
      <c r="EX33" s="4">
        <v>4.7000000000000028</v>
      </c>
      <c r="EY33" s="4">
        <v>5.0999999999999996</v>
      </c>
      <c r="EZ33" s="4">
        <v>4.0999999999999996</v>
      </c>
      <c r="FA33" s="4">
        <v>3.8</v>
      </c>
      <c r="FB33" s="150"/>
    </row>
    <row r="34" spans="1:158" ht="45" customHeight="1" x14ac:dyDescent="0.3">
      <c r="A34" s="156" t="str">
        <f>IF('0'!A1=1,"Споживчі товари короткострокового використання","Consumer non-durables")</f>
        <v>Споживчі товари короткострокового використання</v>
      </c>
      <c r="B34" s="4" t="s">
        <v>42</v>
      </c>
      <c r="C34" s="4" t="s">
        <v>42</v>
      </c>
      <c r="D34" s="4" t="s">
        <v>42</v>
      </c>
      <c r="E34" s="4" t="s">
        <v>42</v>
      </c>
      <c r="F34" s="4" t="s">
        <v>42</v>
      </c>
      <c r="G34" s="4" t="s">
        <v>42</v>
      </c>
      <c r="H34" s="4" t="s">
        <v>42</v>
      </c>
      <c r="I34" s="4" t="s">
        <v>42</v>
      </c>
      <c r="J34" s="4" t="s">
        <v>42</v>
      </c>
      <c r="K34" s="4" t="s">
        <v>42</v>
      </c>
      <c r="L34" s="4" t="s">
        <v>42</v>
      </c>
      <c r="M34" s="4" t="s">
        <v>42</v>
      </c>
      <c r="N34" s="4" t="s">
        <v>42</v>
      </c>
      <c r="O34" s="4" t="s">
        <v>42</v>
      </c>
      <c r="P34" s="4" t="s">
        <v>42</v>
      </c>
      <c r="Q34" s="4" t="s">
        <v>42</v>
      </c>
      <c r="R34" s="4" t="s">
        <v>42</v>
      </c>
      <c r="S34" s="4" t="s">
        <v>42</v>
      </c>
      <c r="T34" s="4" t="s">
        <v>42</v>
      </c>
      <c r="U34" s="4" t="s">
        <v>42</v>
      </c>
      <c r="V34" s="4" t="s">
        <v>42</v>
      </c>
      <c r="W34" s="4" t="s">
        <v>42</v>
      </c>
      <c r="X34" s="4" t="s">
        <v>42</v>
      </c>
      <c r="Y34" s="4" t="s">
        <v>42</v>
      </c>
      <c r="Z34" s="4" t="s">
        <v>42</v>
      </c>
      <c r="AA34" s="4" t="s">
        <v>42</v>
      </c>
      <c r="AB34" s="4" t="s">
        <v>42</v>
      </c>
      <c r="AC34" s="4" t="s">
        <v>42</v>
      </c>
      <c r="AD34" s="4" t="s">
        <v>42</v>
      </c>
      <c r="AE34" s="4" t="s">
        <v>42</v>
      </c>
      <c r="AF34" s="4" t="s">
        <v>42</v>
      </c>
      <c r="AG34" s="4" t="s">
        <v>42</v>
      </c>
      <c r="AH34" s="4" t="s">
        <v>42</v>
      </c>
      <c r="AI34" s="4" t="s">
        <v>42</v>
      </c>
      <c r="AJ34" s="4" t="s">
        <v>42</v>
      </c>
      <c r="AK34" s="4" t="s">
        <v>42</v>
      </c>
      <c r="AL34" s="4" t="s">
        <v>42</v>
      </c>
      <c r="AM34" s="4" t="s">
        <v>42</v>
      </c>
      <c r="AN34" s="4" t="s">
        <v>42</v>
      </c>
      <c r="AO34" s="4" t="s">
        <v>42</v>
      </c>
      <c r="AP34" s="4" t="s">
        <v>42</v>
      </c>
      <c r="AQ34" s="4" t="s">
        <v>42</v>
      </c>
      <c r="AR34" s="4" t="s">
        <v>42</v>
      </c>
      <c r="AS34" s="4" t="s">
        <v>42</v>
      </c>
      <c r="AT34" s="4" t="s">
        <v>42</v>
      </c>
      <c r="AU34" s="4" t="s">
        <v>42</v>
      </c>
      <c r="AV34" s="4" t="s">
        <v>42</v>
      </c>
      <c r="AW34" s="4" t="s">
        <v>42</v>
      </c>
      <c r="AX34" s="4" t="s">
        <v>42</v>
      </c>
      <c r="AY34" s="4" t="s">
        <v>42</v>
      </c>
      <c r="AZ34" s="4" t="s">
        <v>42</v>
      </c>
      <c r="BA34" s="4" t="s">
        <v>42</v>
      </c>
      <c r="BB34" s="4" t="s">
        <v>42</v>
      </c>
      <c r="BC34" s="4" t="s">
        <v>42</v>
      </c>
      <c r="BD34" s="4" t="s">
        <v>42</v>
      </c>
      <c r="BE34" s="4" t="s">
        <v>42</v>
      </c>
      <c r="BF34" s="4" t="s">
        <v>42</v>
      </c>
      <c r="BG34" s="4" t="s">
        <v>42</v>
      </c>
      <c r="BH34" s="4" t="s">
        <v>42</v>
      </c>
      <c r="BI34" s="4" t="s">
        <v>42</v>
      </c>
      <c r="BJ34" s="4">
        <v>0.90000000000000568</v>
      </c>
      <c r="BK34" s="4">
        <v>1.5999999999999943</v>
      </c>
      <c r="BL34" s="4">
        <v>2</v>
      </c>
      <c r="BM34" s="4">
        <v>2.4000000000000057</v>
      </c>
      <c r="BN34" s="4">
        <v>2.4000000000000057</v>
      </c>
      <c r="BO34" s="4">
        <v>1.9000000000000057</v>
      </c>
      <c r="BP34" s="4">
        <v>1.9000000000000057</v>
      </c>
      <c r="BQ34" s="4">
        <v>3.2000000000000028</v>
      </c>
      <c r="BR34" s="4">
        <v>5.5</v>
      </c>
      <c r="BS34" s="4">
        <v>7</v>
      </c>
      <c r="BT34" s="4">
        <v>7.2999999999999972</v>
      </c>
      <c r="BU34" s="4">
        <v>7.0999999999999943</v>
      </c>
      <c r="BV34" s="4">
        <v>0.20000000000000284</v>
      </c>
      <c r="BW34" s="4">
        <v>9.9999999999994316E-2</v>
      </c>
      <c r="BX34" s="4">
        <v>-9.9999999999994316E-2</v>
      </c>
      <c r="BY34" s="4">
        <v>0.59999999999999432</v>
      </c>
      <c r="BZ34" s="4">
        <v>0.79999999999999716</v>
      </c>
      <c r="CA34" s="4">
        <v>1.5</v>
      </c>
      <c r="CB34" s="4">
        <v>1.5</v>
      </c>
      <c r="CC34" s="4">
        <v>1.7000000000000028</v>
      </c>
      <c r="CD34" s="4">
        <v>2.7999999999999972</v>
      </c>
      <c r="CE34" s="4">
        <v>2.4000000000000057</v>
      </c>
      <c r="CF34" s="4">
        <v>2.2000000000000028</v>
      </c>
      <c r="CG34" s="4">
        <v>2.7999999999999972</v>
      </c>
      <c r="CH34" s="4">
        <v>-0.5</v>
      </c>
      <c r="CI34" s="4">
        <v>0.5</v>
      </c>
      <c r="CJ34" s="4">
        <v>1.9000000000000057</v>
      </c>
      <c r="CK34" s="4">
        <v>3.9000000000000057</v>
      </c>
      <c r="CL34" s="4">
        <v>4.4000000000000057</v>
      </c>
      <c r="CM34" s="4">
        <v>5</v>
      </c>
      <c r="CN34" s="4">
        <v>6.0999999999999943</v>
      </c>
      <c r="CO34" s="4">
        <v>8</v>
      </c>
      <c r="CP34" s="4">
        <v>10.5</v>
      </c>
      <c r="CQ34" s="4">
        <v>13.099999999999994</v>
      </c>
      <c r="CR34" s="4">
        <v>16.400000000000006</v>
      </c>
      <c r="CS34" s="4">
        <v>18.700000000000003</v>
      </c>
      <c r="CT34" s="4">
        <v>2.7000000000000028</v>
      </c>
      <c r="CU34" s="4">
        <v>4.5</v>
      </c>
      <c r="CV34" s="4">
        <v>8.2999999999999972</v>
      </c>
      <c r="CW34" s="4">
        <v>9.0999999999999943</v>
      </c>
      <c r="CX34" s="4">
        <v>11.5</v>
      </c>
      <c r="CY34" s="4">
        <v>12.200000000000003</v>
      </c>
      <c r="CZ34" s="4">
        <v>12.599999999999994</v>
      </c>
      <c r="DA34" s="4">
        <v>12.299999999999997</v>
      </c>
      <c r="DB34" s="4">
        <v>12</v>
      </c>
      <c r="DC34" s="4">
        <v>12.900000000000006</v>
      </c>
      <c r="DD34" s="4">
        <v>13.900000000000006</v>
      </c>
      <c r="DE34" s="4">
        <v>15.900000000000006</v>
      </c>
      <c r="DF34" s="4">
        <v>2</v>
      </c>
      <c r="DG34" s="4">
        <v>3.7999999999999972</v>
      </c>
      <c r="DH34" s="4">
        <v>7.4000000000000057</v>
      </c>
      <c r="DI34" s="4">
        <v>9.7000000000000028</v>
      </c>
      <c r="DJ34" s="4">
        <v>10.799999999999997</v>
      </c>
      <c r="DK34" s="4">
        <v>12.799999999999997</v>
      </c>
      <c r="DL34" s="4">
        <v>12.799999999999997</v>
      </c>
      <c r="DM34" s="4">
        <v>17.200000000000003</v>
      </c>
      <c r="DN34" s="4">
        <v>20.299999999999997</v>
      </c>
      <c r="DO34" s="4">
        <v>24</v>
      </c>
      <c r="DP34" s="4">
        <v>25.799999999999997</v>
      </c>
      <c r="DQ34" s="4">
        <v>26.599999999999994</v>
      </c>
      <c r="DR34" s="4">
        <v>1.7999999999999972</v>
      </c>
      <c r="DS34" s="4">
        <v>2.5999999999999943</v>
      </c>
      <c r="DT34" s="4">
        <v>3.9000000000000057</v>
      </c>
      <c r="DU34" s="4">
        <v>3.5999999999999943</v>
      </c>
      <c r="DV34" s="4">
        <v>3.2000000000000028</v>
      </c>
      <c r="DW34" s="4">
        <v>5.2999999999999972</v>
      </c>
      <c r="DX34" s="4">
        <v>4.7000000000000028</v>
      </c>
      <c r="DY34" s="4">
        <v>9</v>
      </c>
      <c r="DZ34" s="4">
        <v>10</v>
      </c>
      <c r="EA34" s="4">
        <v>9.7000000000000028</v>
      </c>
      <c r="EB34" s="4">
        <v>7.7999999999999972</v>
      </c>
      <c r="EC34" s="4">
        <v>8.4000000000000057</v>
      </c>
      <c r="ED34" s="4">
        <v>2.4000000000000057</v>
      </c>
      <c r="EE34" s="4">
        <v>3.4000000000000057</v>
      </c>
      <c r="EF34" s="4">
        <v>3.7999999999999972</v>
      </c>
      <c r="EG34" s="4">
        <v>4.0999999999999943</v>
      </c>
      <c r="EH34" s="4">
        <v>5.7000000000000028</v>
      </c>
      <c r="EI34" s="4">
        <v>7.4000000000000057</v>
      </c>
      <c r="EJ34" s="4">
        <v>9.2999999999999972</v>
      </c>
      <c r="EK34" s="4">
        <v>10.799999999999997</v>
      </c>
      <c r="EL34" s="4">
        <v>12.6</v>
      </c>
      <c r="EM34" s="4">
        <v>15.099999999999994</v>
      </c>
      <c r="EN34" s="4">
        <v>17.700000000000003</v>
      </c>
      <c r="EO34" s="4">
        <v>19.400000000000006</v>
      </c>
      <c r="EP34" s="4">
        <v>2.2999999999999972</v>
      </c>
      <c r="EQ34" s="4">
        <v>2.7000000000000028</v>
      </c>
      <c r="ER34" s="4">
        <v>3.5999999999999943</v>
      </c>
      <c r="ES34" s="4">
        <v>5.2999999999999972</v>
      </c>
      <c r="ET34" s="4">
        <v>6</v>
      </c>
      <c r="EU34" s="4">
        <v>6.9000000000000057</v>
      </c>
      <c r="EV34" s="4">
        <v>7.4000000000000057</v>
      </c>
      <c r="EW34" s="4">
        <v>8.9000000000000057</v>
      </c>
      <c r="EX34" s="4">
        <v>10.400000000000006</v>
      </c>
      <c r="EY34" s="4">
        <v>11</v>
      </c>
      <c r="EZ34" s="4">
        <v>11.4</v>
      </c>
      <c r="FA34" s="4">
        <v>11.8</v>
      </c>
      <c r="FB34" s="150"/>
    </row>
    <row r="35" spans="1:158" ht="45" customHeight="1" x14ac:dyDescent="0.3">
      <c r="A35" s="156" t="str">
        <f>IF('0'!A1=1,"Споживчі товари тривалого використання","Consumer durables")</f>
        <v>Споживчі товари тривалого використання</v>
      </c>
      <c r="B35" s="4" t="s">
        <v>42</v>
      </c>
      <c r="C35" s="4" t="s">
        <v>42</v>
      </c>
      <c r="D35" s="4" t="s">
        <v>42</v>
      </c>
      <c r="E35" s="4" t="s">
        <v>42</v>
      </c>
      <c r="F35" s="4" t="s">
        <v>42</v>
      </c>
      <c r="G35" s="4" t="s">
        <v>42</v>
      </c>
      <c r="H35" s="4" t="s">
        <v>42</v>
      </c>
      <c r="I35" s="4" t="s">
        <v>42</v>
      </c>
      <c r="J35" s="4" t="s">
        <v>42</v>
      </c>
      <c r="K35" s="4" t="s">
        <v>42</v>
      </c>
      <c r="L35" s="4" t="s">
        <v>42</v>
      </c>
      <c r="M35" s="4" t="s">
        <v>42</v>
      </c>
      <c r="N35" s="4" t="s">
        <v>42</v>
      </c>
      <c r="O35" s="4" t="s">
        <v>42</v>
      </c>
      <c r="P35" s="4" t="s">
        <v>42</v>
      </c>
      <c r="Q35" s="4" t="s">
        <v>42</v>
      </c>
      <c r="R35" s="4" t="s">
        <v>42</v>
      </c>
      <c r="S35" s="4" t="s">
        <v>42</v>
      </c>
      <c r="T35" s="4" t="s">
        <v>42</v>
      </c>
      <c r="U35" s="4" t="s">
        <v>42</v>
      </c>
      <c r="V35" s="4" t="s">
        <v>42</v>
      </c>
      <c r="W35" s="4" t="s">
        <v>42</v>
      </c>
      <c r="X35" s="4" t="s">
        <v>42</v>
      </c>
      <c r="Y35" s="4" t="s">
        <v>42</v>
      </c>
      <c r="Z35" s="4" t="s">
        <v>42</v>
      </c>
      <c r="AA35" s="4" t="s">
        <v>42</v>
      </c>
      <c r="AB35" s="4" t="s">
        <v>42</v>
      </c>
      <c r="AC35" s="4" t="s">
        <v>42</v>
      </c>
      <c r="AD35" s="4" t="s">
        <v>42</v>
      </c>
      <c r="AE35" s="4" t="s">
        <v>42</v>
      </c>
      <c r="AF35" s="4" t="s">
        <v>42</v>
      </c>
      <c r="AG35" s="4" t="s">
        <v>42</v>
      </c>
      <c r="AH35" s="4" t="s">
        <v>42</v>
      </c>
      <c r="AI35" s="4" t="s">
        <v>42</v>
      </c>
      <c r="AJ35" s="4" t="s">
        <v>42</v>
      </c>
      <c r="AK35" s="4" t="s">
        <v>42</v>
      </c>
      <c r="AL35" s="4" t="s">
        <v>42</v>
      </c>
      <c r="AM35" s="4" t="s">
        <v>42</v>
      </c>
      <c r="AN35" s="4" t="s">
        <v>42</v>
      </c>
      <c r="AO35" s="4" t="s">
        <v>42</v>
      </c>
      <c r="AP35" s="4" t="s">
        <v>42</v>
      </c>
      <c r="AQ35" s="4" t="s">
        <v>42</v>
      </c>
      <c r="AR35" s="4" t="s">
        <v>42</v>
      </c>
      <c r="AS35" s="4" t="s">
        <v>42</v>
      </c>
      <c r="AT35" s="4" t="s">
        <v>42</v>
      </c>
      <c r="AU35" s="4" t="s">
        <v>42</v>
      </c>
      <c r="AV35" s="4" t="s">
        <v>42</v>
      </c>
      <c r="AW35" s="4" t="s">
        <v>42</v>
      </c>
      <c r="AX35" s="4" t="s">
        <v>42</v>
      </c>
      <c r="AY35" s="4" t="s">
        <v>42</v>
      </c>
      <c r="AZ35" s="4" t="s">
        <v>42</v>
      </c>
      <c r="BA35" s="4" t="s">
        <v>42</v>
      </c>
      <c r="BB35" s="4" t="s">
        <v>42</v>
      </c>
      <c r="BC35" s="4" t="s">
        <v>42</v>
      </c>
      <c r="BD35" s="4" t="s">
        <v>42</v>
      </c>
      <c r="BE35" s="4" t="s">
        <v>42</v>
      </c>
      <c r="BF35" s="4" t="s">
        <v>42</v>
      </c>
      <c r="BG35" s="4" t="s">
        <v>42</v>
      </c>
      <c r="BH35" s="4" t="s">
        <v>42</v>
      </c>
      <c r="BI35" s="4" t="s">
        <v>42</v>
      </c>
      <c r="BJ35" s="4">
        <v>3.0999999999999943</v>
      </c>
      <c r="BK35" s="4">
        <v>2.2999999999999972</v>
      </c>
      <c r="BL35" s="4">
        <v>3</v>
      </c>
      <c r="BM35" s="4">
        <v>3.2000000000000028</v>
      </c>
      <c r="BN35" s="4">
        <v>3.0999999999999943</v>
      </c>
      <c r="BO35" s="4">
        <v>2.7000000000000028</v>
      </c>
      <c r="BP35" s="4">
        <v>3.2999999999999972</v>
      </c>
      <c r="BQ35" s="4">
        <v>4</v>
      </c>
      <c r="BR35" s="4">
        <v>6.5</v>
      </c>
      <c r="BS35" s="4">
        <v>7</v>
      </c>
      <c r="BT35" s="4">
        <v>6.5999999999999943</v>
      </c>
      <c r="BU35" s="4">
        <v>7.9000000000000057</v>
      </c>
      <c r="BV35" s="4">
        <v>-0.20000000000000284</v>
      </c>
      <c r="BW35" s="4">
        <v>0</v>
      </c>
      <c r="BX35" s="4">
        <v>0.79999999999999716</v>
      </c>
      <c r="BY35" s="4">
        <v>1.0999999999999943</v>
      </c>
      <c r="BZ35" s="4">
        <v>1.2999999999999972</v>
      </c>
      <c r="CA35" s="4">
        <v>1.2999999999999972</v>
      </c>
      <c r="CB35" s="4">
        <v>1.9000000000000057</v>
      </c>
      <c r="CC35" s="4">
        <v>1.4000000000000057</v>
      </c>
      <c r="CD35" s="4">
        <v>1.4000000000000057</v>
      </c>
      <c r="CE35" s="4">
        <v>2.5</v>
      </c>
      <c r="CF35" s="4">
        <v>2.0999999999999943</v>
      </c>
      <c r="CG35" s="4">
        <v>2.7999999999999972</v>
      </c>
      <c r="CH35" s="4">
        <v>-0.29999999999999716</v>
      </c>
      <c r="CI35" s="4">
        <v>-0.59999999999999432</v>
      </c>
      <c r="CJ35" s="4">
        <v>0.5</v>
      </c>
      <c r="CK35" s="4">
        <v>0.59999999999999432</v>
      </c>
      <c r="CL35" s="4">
        <v>0.59999999999999432</v>
      </c>
      <c r="CM35" s="4">
        <v>1.7999999999999972</v>
      </c>
      <c r="CN35" s="4">
        <v>2.4000000000000057</v>
      </c>
      <c r="CO35" s="4">
        <v>3.5</v>
      </c>
      <c r="CP35" s="4">
        <v>6</v>
      </c>
      <c r="CQ35" s="4">
        <v>6.4000000000000057</v>
      </c>
      <c r="CR35" s="4">
        <v>7.2000000000000028</v>
      </c>
      <c r="CS35" s="4">
        <v>8.4000000000000057</v>
      </c>
      <c r="CT35" s="4">
        <v>3.7000000000000028</v>
      </c>
      <c r="CU35" s="4">
        <v>5.0999999999999943</v>
      </c>
      <c r="CV35" s="4">
        <v>5.2999999999999972</v>
      </c>
      <c r="CW35" s="4">
        <v>7.7000000000000028</v>
      </c>
      <c r="CX35" s="4">
        <v>12.400000000000006</v>
      </c>
      <c r="CY35" s="4">
        <v>12.900000000000006</v>
      </c>
      <c r="CZ35" s="4">
        <v>14.700000000000003</v>
      </c>
      <c r="DA35" s="4">
        <v>15.900000000000006</v>
      </c>
      <c r="DB35" s="4">
        <v>17.299999999999997</v>
      </c>
      <c r="DC35" s="4">
        <v>17.700000000000003</v>
      </c>
      <c r="DD35" s="4">
        <v>18.099999999999994</v>
      </c>
      <c r="DE35" s="4">
        <v>19</v>
      </c>
      <c r="DF35" s="4">
        <v>1.9000000000000057</v>
      </c>
      <c r="DG35" s="4">
        <v>2.9000000000000057</v>
      </c>
      <c r="DH35" s="4">
        <v>4.5</v>
      </c>
      <c r="DI35" s="4">
        <v>7.7999999999999972</v>
      </c>
      <c r="DJ35" s="4">
        <v>10.099999999999994</v>
      </c>
      <c r="DK35" s="4">
        <v>11.799999999999997</v>
      </c>
      <c r="DL35" s="4">
        <v>13.799999999999997</v>
      </c>
      <c r="DM35" s="4">
        <v>17.599999999999994</v>
      </c>
      <c r="DN35" s="4">
        <v>20.400000000000006</v>
      </c>
      <c r="DO35" s="4">
        <v>20.700000000000003</v>
      </c>
      <c r="DP35" s="4">
        <v>20.599999999999994</v>
      </c>
      <c r="DQ35" s="4">
        <v>23.599999999999994</v>
      </c>
      <c r="DR35" s="4">
        <v>2.4000000000000057</v>
      </c>
      <c r="DS35" s="4">
        <v>3.2000000000000028</v>
      </c>
      <c r="DT35" s="4">
        <v>3.7999999999999972</v>
      </c>
      <c r="DU35" s="4">
        <v>4.5999999999999943</v>
      </c>
      <c r="DV35" s="4">
        <v>4.9000000000000057</v>
      </c>
      <c r="DW35" s="4">
        <v>5</v>
      </c>
      <c r="DX35" s="4">
        <v>5.5999999999999943</v>
      </c>
      <c r="DY35" s="4">
        <v>5.4000000000000057</v>
      </c>
      <c r="DZ35" s="4">
        <v>5.7000000000000028</v>
      </c>
      <c r="EA35" s="4">
        <v>5.5</v>
      </c>
      <c r="EB35" s="4">
        <v>6.2999999999999972</v>
      </c>
      <c r="EC35" s="4">
        <v>7.0999999999999943</v>
      </c>
      <c r="ED35" s="4">
        <v>0.70000000000000284</v>
      </c>
      <c r="EE35" s="4">
        <v>0.5</v>
      </c>
      <c r="EF35" s="4">
        <v>1.2999999999999972</v>
      </c>
      <c r="EG35" s="4">
        <v>1.5</v>
      </c>
      <c r="EH35" s="4">
        <v>2.9000000000000057</v>
      </c>
      <c r="EI35" s="4">
        <v>3.0999999999999943</v>
      </c>
      <c r="EJ35" s="4">
        <v>3.2000000000000028</v>
      </c>
      <c r="EK35" s="4">
        <v>3.7999999999999972</v>
      </c>
      <c r="EL35" s="4">
        <v>4.8</v>
      </c>
      <c r="EM35" s="4">
        <v>4.4000000000000057</v>
      </c>
      <c r="EN35" s="4">
        <v>4.7999999999999972</v>
      </c>
      <c r="EO35" s="4">
        <v>4.7000000000000028</v>
      </c>
      <c r="EP35" s="4">
        <v>1.2999999999999972</v>
      </c>
      <c r="EQ35" s="4">
        <v>1.5</v>
      </c>
      <c r="ER35" s="4">
        <v>2.5999999999999943</v>
      </c>
      <c r="ES35" s="4">
        <v>3.5999999999999943</v>
      </c>
      <c r="ET35" s="4">
        <v>3.9000000000000057</v>
      </c>
      <c r="EU35" s="4">
        <v>4.9000000000000057</v>
      </c>
      <c r="EV35" s="4">
        <v>5.5999999999999943</v>
      </c>
      <c r="EW35" s="4">
        <v>6.5</v>
      </c>
      <c r="EX35" s="4">
        <v>6.9000000000000057</v>
      </c>
      <c r="EY35" s="4">
        <v>7.8</v>
      </c>
      <c r="EZ35" s="4">
        <v>8.4</v>
      </c>
      <c r="FA35" s="4">
        <v>8.6999999999999993</v>
      </c>
      <c r="FB35" s="150"/>
    </row>
    <row r="36" spans="1:158" ht="45" customHeight="1" thickBot="1" x14ac:dyDescent="0.35">
      <c r="A36" s="157" t="str">
        <f>IF('0'!A1=1,"Енергія","Energy")</f>
        <v>Енергія</v>
      </c>
      <c r="B36" s="144" t="s">
        <v>42</v>
      </c>
      <c r="C36" s="144" t="s">
        <v>42</v>
      </c>
      <c r="D36" s="144" t="s">
        <v>42</v>
      </c>
      <c r="E36" s="144" t="s">
        <v>42</v>
      </c>
      <c r="F36" s="144" t="s">
        <v>42</v>
      </c>
      <c r="G36" s="144" t="s">
        <v>42</v>
      </c>
      <c r="H36" s="144" t="s">
        <v>42</v>
      </c>
      <c r="I36" s="144" t="s">
        <v>42</v>
      </c>
      <c r="J36" s="144" t="s">
        <v>42</v>
      </c>
      <c r="K36" s="144" t="s">
        <v>42</v>
      </c>
      <c r="L36" s="144" t="s">
        <v>42</v>
      </c>
      <c r="M36" s="144" t="s">
        <v>42</v>
      </c>
      <c r="N36" s="144" t="s">
        <v>42</v>
      </c>
      <c r="O36" s="144" t="s">
        <v>42</v>
      </c>
      <c r="P36" s="144" t="s">
        <v>42</v>
      </c>
      <c r="Q36" s="144" t="s">
        <v>42</v>
      </c>
      <c r="R36" s="144" t="s">
        <v>42</v>
      </c>
      <c r="S36" s="144" t="s">
        <v>42</v>
      </c>
      <c r="T36" s="144" t="s">
        <v>42</v>
      </c>
      <c r="U36" s="144" t="s">
        <v>42</v>
      </c>
      <c r="V36" s="144" t="s">
        <v>42</v>
      </c>
      <c r="W36" s="144" t="s">
        <v>42</v>
      </c>
      <c r="X36" s="144" t="s">
        <v>42</v>
      </c>
      <c r="Y36" s="144" t="s">
        <v>42</v>
      </c>
      <c r="Z36" s="144" t="s">
        <v>42</v>
      </c>
      <c r="AA36" s="144" t="s">
        <v>42</v>
      </c>
      <c r="AB36" s="144" t="s">
        <v>42</v>
      </c>
      <c r="AC36" s="144" t="s">
        <v>42</v>
      </c>
      <c r="AD36" s="144" t="s">
        <v>42</v>
      </c>
      <c r="AE36" s="144" t="s">
        <v>42</v>
      </c>
      <c r="AF36" s="144" t="s">
        <v>42</v>
      </c>
      <c r="AG36" s="144" t="s">
        <v>42</v>
      </c>
      <c r="AH36" s="144" t="s">
        <v>42</v>
      </c>
      <c r="AI36" s="144" t="s">
        <v>42</v>
      </c>
      <c r="AJ36" s="144" t="s">
        <v>42</v>
      </c>
      <c r="AK36" s="144" t="s">
        <v>42</v>
      </c>
      <c r="AL36" s="144" t="s">
        <v>42</v>
      </c>
      <c r="AM36" s="144" t="s">
        <v>42</v>
      </c>
      <c r="AN36" s="144" t="s">
        <v>42</v>
      </c>
      <c r="AO36" s="144" t="s">
        <v>42</v>
      </c>
      <c r="AP36" s="144" t="s">
        <v>42</v>
      </c>
      <c r="AQ36" s="144" t="s">
        <v>42</v>
      </c>
      <c r="AR36" s="144" t="s">
        <v>42</v>
      </c>
      <c r="AS36" s="144" t="s">
        <v>42</v>
      </c>
      <c r="AT36" s="144" t="s">
        <v>42</v>
      </c>
      <c r="AU36" s="144" t="s">
        <v>42</v>
      </c>
      <c r="AV36" s="144" t="s">
        <v>42</v>
      </c>
      <c r="AW36" s="144" t="s">
        <v>42</v>
      </c>
      <c r="AX36" s="144" t="s">
        <v>42</v>
      </c>
      <c r="AY36" s="144" t="s">
        <v>42</v>
      </c>
      <c r="AZ36" s="144" t="s">
        <v>42</v>
      </c>
      <c r="BA36" s="144" t="s">
        <v>42</v>
      </c>
      <c r="BB36" s="144" t="s">
        <v>42</v>
      </c>
      <c r="BC36" s="144" t="s">
        <v>42</v>
      </c>
      <c r="BD36" s="144" t="s">
        <v>42</v>
      </c>
      <c r="BE36" s="144" t="s">
        <v>42</v>
      </c>
      <c r="BF36" s="144" t="s">
        <v>42</v>
      </c>
      <c r="BG36" s="144" t="s">
        <v>42</v>
      </c>
      <c r="BH36" s="144" t="s">
        <v>42</v>
      </c>
      <c r="BI36" s="144" t="s">
        <v>42</v>
      </c>
      <c r="BJ36" s="144">
        <v>7.2999999999999972</v>
      </c>
      <c r="BK36" s="144">
        <v>7</v>
      </c>
      <c r="BL36" s="144">
        <v>8.5999999999999943</v>
      </c>
      <c r="BM36" s="144">
        <v>8.2000000000000028</v>
      </c>
      <c r="BN36" s="144">
        <v>11.799999999999997</v>
      </c>
      <c r="BO36" s="144">
        <v>14.599999999999994</v>
      </c>
      <c r="BP36" s="144">
        <v>18.799999999999997</v>
      </c>
      <c r="BQ36" s="144">
        <v>21.200000000000003</v>
      </c>
      <c r="BR36" s="144">
        <v>21.700000000000003</v>
      </c>
      <c r="BS36" s="144">
        <v>19.900000000000006</v>
      </c>
      <c r="BT36" s="144">
        <v>24.8</v>
      </c>
      <c r="BU36" s="144">
        <v>23.299999999999997</v>
      </c>
      <c r="BV36" s="144">
        <v>3.7999999999999972</v>
      </c>
      <c r="BW36" s="144">
        <v>7.2000000000000028</v>
      </c>
      <c r="BX36" s="144">
        <v>3.2999999999999972</v>
      </c>
      <c r="BY36" s="144">
        <v>-1</v>
      </c>
      <c r="BZ36" s="144">
        <v>2.5</v>
      </c>
      <c r="CA36" s="144">
        <v>-4.2999999999999972</v>
      </c>
      <c r="CB36" s="144">
        <v>4.5999999999999943</v>
      </c>
      <c r="CC36" s="144">
        <v>2.7999999999999972</v>
      </c>
      <c r="CD36" s="144">
        <v>2.4000000000000057</v>
      </c>
      <c r="CE36" s="144">
        <v>2.2999999999999972</v>
      </c>
      <c r="CF36" s="144">
        <v>-3.0999999999999943</v>
      </c>
      <c r="CG36" s="144">
        <v>-10.299999999999997</v>
      </c>
      <c r="CH36" s="144">
        <v>7.2000000000000028</v>
      </c>
      <c r="CI36" s="144">
        <v>4.2999999999999972</v>
      </c>
      <c r="CJ36" s="144">
        <v>7.2000000000000028</v>
      </c>
      <c r="CK36" s="144">
        <v>3.4000000000000057</v>
      </c>
      <c r="CL36" s="144">
        <v>3.7999999999999972</v>
      </c>
      <c r="CM36" s="144">
        <v>-2.7000000000000028</v>
      </c>
      <c r="CN36" s="144">
        <v>-3.9000000000000057</v>
      </c>
      <c r="CO36" s="144">
        <v>-1.4000000000000057</v>
      </c>
      <c r="CP36" s="144">
        <v>-0.70000000000000284</v>
      </c>
      <c r="CQ36" s="144">
        <v>4.5</v>
      </c>
      <c r="CR36" s="144">
        <v>7.2000000000000028</v>
      </c>
      <c r="CS36" s="144">
        <v>7.5999999999999943</v>
      </c>
      <c r="CT36" s="144">
        <v>6.5999999999999943</v>
      </c>
      <c r="CU36" s="144">
        <v>17</v>
      </c>
      <c r="CV36" s="144">
        <v>13.5</v>
      </c>
      <c r="CW36" s="144">
        <v>11.299999999999997</v>
      </c>
      <c r="CX36" s="144">
        <v>15.5</v>
      </c>
      <c r="CY36" s="144">
        <v>16.599999999999994</v>
      </c>
      <c r="CZ36" s="144">
        <v>20.299999999999997</v>
      </c>
      <c r="DA36" s="144">
        <v>43.599999999999994</v>
      </c>
      <c r="DB36" s="144">
        <v>56.199999999999989</v>
      </c>
      <c r="DC36" s="144">
        <v>123.1</v>
      </c>
      <c r="DD36" s="144">
        <v>146</v>
      </c>
      <c r="DE36" s="144">
        <v>167.39999999999998</v>
      </c>
      <c r="DF36" s="144">
        <v>18</v>
      </c>
      <c r="DG36" s="144">
        <v>8.2999999999999972</v>
      </c>
      <c r="DH36" s="144">
        <v>3.5</v>
      </c>
      <c r="DI36" s="144">
        <v>-4.4000000000000057</v>
      </c>
      <c r="DJ36" s="144">
        <v>-6.4000000000000057</v>
      </c>
      <c r="DK36" s="144">
        <v>2.4000000000000057</v>
      </c>
      <c r="DL36" s="144">
        <v>5.7999999999999972</v>
      </c>
      <c r="DM36" s="144">
        <v>16.599999999999994</v>
      </c>
      <c r="DN36" s="144">
        <v>26.700000000000003</v>
      </c>
      <c r="DO36" s="144">
        <v>40.599999999999994</v>
      </c>
      <c r="DP36" s="144">
        <v>46.300000000000011</v>
      </c>
      <c r="DQ36" s="144">
        <v>53.599999999999994</v>
      </c>
      <c r="DR36" s="144">
        <v>2.5</v>
      </c>
      <c r="DS36" s="144">
        <v>1.5</v>
      </c>
      <c r="DT36" s="144">
        <v>-3.7000000000000028</v>
      </c>
      <c r="DU36" s="144">
        <v>-7.9000000000000057</v>
      </c>
      <c r="DV36" s="144">
        <v>-11.599999999999994</v>
      </c>
      <c r="DW36" s="144">
        <v>-6.7999999999999972</v>
      </c>
      <c r="DX36" s="144">
        <v>-1.0999999999999943</v>
      </c>
      <c r="DY36" s="144">
        <v>4.9000000000000057</v>
      </c>
      <c r="DZ36" s="144">
        <v>15.5</v>
      </c>
      <c r="EA36" s="144">
        <v>21.900000000000006</v>
      </c>
      <c r="EB36" s="144">
        <v>26.299999999999997</v>
      </c>
      <c r="EC36" s="144">
        <v>21.799999999999997</v>
      </c>
      <c r="ED36" s="144">
        <v>-6.5</v>
      </c>
      <c r="EE36" s="144">
        <v>-11</v>
      </c>
      <c r="EF36" s="144">
        <v>-25.5</v>
      </c>
      <c r="EG36" s="144">
        <v>-21.5</v>
      </c>
      <c r="EH36" s="144">
        <v>-12.299999999999997</v>
      </c>
      <c r="EI36" s="144">
        <v>8.2999999999999972</v>
      </c>
      <c r="EJ36" s="144">
        <v>23.900000000000006</v>
      </c>
      <c r="EK36" s="144">
        <v>27.900000000000006</v>
      </c>
      <c r="EL36" s="144">
        <v>32</v>
      </c>
      <c r="EM36" s="144">
        <v>32.300000000000011</v>
      </c>
      <c r="EN36" s="144">
        <v>33.5</v>
      </c>
      <c r="EO36" s="144">
        <v>35.599999999999994</v>
      </c>
      <c r="EP36" s="144">
        <v>-0.20000000000000284</v>
      </c>
      <c r="EQ36" s="144">
        <v>1.4000000000000057</v>
      </c>
      <c r="ER36" s="144">
        <v>1.9000000000000057</v>
      </c>
      <c r="ES36" s="144">
        <v>-6.2999999999999972</v>
      </c>
      <c r="ET36" s="144">
        <v>-10.900000000000006</v>
      </c>
      <c r="EU36" s="144">
        <v>-11.099999999999994</v>
      </c>
      <c r="EV36" s="144">
        <v>-10.400000000000006</v>
      </c>
      <c r="EW36" s="144">
        <v>-3.0999999999999943</v>
      </c>
      <c r="EX36" s="144">
        <v>-10.400000000000006</v>
      </c>
      <c r="EY36" s="144">
        <v>-2.5</v>
      </c>
      <c r="EZ36" s="144">
        <v>7.5</v>
      </c>
      <c r="FA36" s="144">
        <v>6.8</v>
      </c>
      <c r="FB36" s="150"/>
    </row>
    <row r="37" spans="1:158" ht="15" thickTop="1" x14ac:dyDescent="0.3"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</row>
    <row r="38" spans="1:158" ht="91.5" customHeight="1" x14ac:dyDescent="0.3">
      <c r="A38" s="161" t="str">
        <f>'5'!A38</f>
        <v>*Дані наведено до  Класифікації видів економічної діяльності (ДК 009:2010).
 Починаючи з 2014 року дані наведено без урахування тимчасово окупованої території АР Крим, м. Севастополя та частини тимчасово окупованих територій у Донецькій та Луганській областях.</v>
      </c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</row>
    <row r="39" spans="1:158" x14ac:dyDescent="0.3"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</row>
    <row r="40" spans="1:158" x14ac:dyDescent="0.3"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</row>
    <row r="41" spans="1:158" x14ac:dyDescent="0.3"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</row>
    <row r="42" spans="1:158" x14ac:dyDescent="0.3">
      <c r="B42" s="152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</row>
    <row r="43" spans="1:158" x14ac:dyDescent="0.3">
      <c r="B43" s="152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</row>
    <row r="44" spans="1:158" x14ac:dyDescent="0.3">
      <c r="B44" s="152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</row>
    <row r="45" spans="1:158" x14ac:dyDescent="0.3"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</row>
    <row r="46" spans="1:158" x14ac:dyDescent="0.3">
      <c r="B46" s="152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  <c r="AG46" s="152"/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</row>
    <row r="47" spans="1:158" x14ac:dyDescent="0.3">
      <c r="B47" s="152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</row>
    <row r="48" spans="1:158" x14ac:dyDescent="0.3"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</row>
    <row r="49" spans="2:48" x14ac:dyDescent="0.3">
      <c r="B49" s="152"/>
      <c r="AL49" s="88"/>
      <c r="AM49" s="88"/>
      <c r="AN49" s="88"/>
      <c r="AO49" s="88"/>
      <c r="AP49" s="88"/>
      <c r="AQ49" s="88"/>
      <c r="AR49" s="91"/>
      <c r="AS49" s="91"/>
      <c r="AT49" s="91"/>
      <c r="AU49" s="91"/>
      <c r="AV49" s="91"/>
    </row>
    <row r="50" spans="2:48" x14ac:dyDescent="0.3">
      <c r="B50" s="152"/>
      <c r="AL50" s="88"/>
      <c r="AM50" s="88"/>
      <c r="AN50" s="88"/>
      <c r="AO50" s="88"/>
      <c r="AP50" s="88"/>
      <c r="AQ50" s="88"/>
      <c r="AR50" s="91"/>
      <c r="AS50" s="91"/>
      <c r="AT50" s="91"/>
      <c r="AU50" s="91"/>
      <c r="AV50" s="91"/>
    </row>
    <row r="51" spans="2:48" x14ac:dyDescent="0.3">
      <c r="B51" s="152"/>
      <c r="AL51" s="88"/>
      <c r="AM51" s="88"/>
      <c r="AN51" s="88"/>
      <c r="AO51" s="88"/>
      <c r="AP51" s="88"/>
      <c r="AQ51" s="88"/>
      <c r="AR51" s="91"/>
      <c r="AS51" s="91"/>
      <c r="AT51" s="91"/>
      <c r="AU51" s="91"/>
      <c r="AV51" s="91"/>
    </row>
    <row r="52" spans="2:48" x14ac:dyDescent="0.3">
      <c r="B52" s="152"/>
      <c r="AL52" s="90"/>
      <c r="AM52" s="90"/>
      <c r="AN52" s="90"/>
      <c r="AO52" s="90"/>
      <c r="AP52" s="90"/>
      <c r="AQ52" s="90"/>
      <c r="AR52" s="91"/>
      <c r="AS52" s="91"/>
      <c r="AT52" s="91"/>
      <c r="AU52" s="91"/>
      <c r="AV52" s="91"/>
    </row>
    <row r="53" spans="2:48" x14ac:dyDescent="0.3">
      <c r="B53" s="152"/>
      <c r="AL53" s="88"/>
      <c r="AM53" s="88"/>
      <c r="AN53" s="88"/>
      <c r="AO53" s="88"/>
      <c r="AP53" s="88"/>
      <c r="AQ53" s="88"/>
      <c r="AR53" s="91"/>
      <c r="AS53" s="91"/>
      <c r="AT53" s="91"/>
      <c r="AU53" s="91"/>
      <c r="AV53" s="91"/>
    </row>
    <row r="54" spans="2:48" x14ac:dyDescent="0.3">
      <c r="B54" s="152"/>
      <c r="AL54" s="90"/>
      <c r="AM54" s="90"/>
      <c r="AN54" s="90"/>
      <c r="AO54" s="90"/>
      <c r="AP54" s="90"/>
      <c r="AQ54" s="90"/>
      <c r="AR54" s="91"/>
      <c r="AS54" s="91"/>
      <c r="AT54" s="91"/>
      <c r="AU54" s="91"/>
      <c r="AV54" s="91"/>
    </row>
    <row r="55" spans="2:48" x14ac:dyDescent="0.3">
      <c r="B55" s="152"/>
      <c r="AL55" s="90"/>
      <c r="AM55" s="90"/>
      <c r="AN55" s="90"/>
      <c r="AO55" s="90"/>
      <c r="AP55" s="90"/>
      <c r="AQ55" s="90"/>
      <c r="AR55" s="91"/>
      <c r="AS55" s="91"/>
      <c r="AT55" s="91"/>
      <c r="AU55" s="91"/>
      <c r="AV55" s="91"/>
    </row>
    <row r="56" spans="2:48" x14ac:dyDescent="0.3">
      <c r="B56" s="152"/>
      <c r="AL56" s="88"/>
      <c r="AM56" s="88"/>
      <c r="AN56" s="88"/>
      <c r="AO56" s="88"/>
      <c r="AP56" s="88"/>
      <c r="AQ56" s="88"/>
      <c r="AR56" s="91"/>
      <c r="AS56" s="91"/>
      <c r="AT56" s="91"/>
      <c r="AU56" s="91"/>
      <c r="AV56" s="91"/>
    </row>
  </sheetData>
  <sheetProtection algorithmName="SHA-512" hashValue="w9qqYaYAusmTRqxymLOAbiCAZz+j3dXaFcnvw3tNo1nkcc+OMk1Ilkj3bYNFfkjYFi68NPhSxTpGYp/59Ns7vg==" saltValue="+vD/rPGj0CXxeSay9w+7yg==" spinCount="100000" sheet="1" objects="1" scenarios="1"/>
  <hyperlinks>
    <hyperlink ref="A1" location="'0'!A1" display="'0'!A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8">
    <tabColor theme="9" tint="0.79998168889431442"/>
  </sheetPr>
  <dimension ref="A1:FB59"/>
  <sheetViews>
    <sheetView showGridLines="0" showRowColHeaders="0" zoomScale="80" zoomScaleNormal="80" workbookViewId="0">
      <pane xSplit="1" ySplit="2" topLeftCell="EJ3" activePane="bottomRight" state="frozen"/>
      <selection pane="topRight" activeCell="B1" sqref="B1"/>
      <selection pane="bottomLeft" activeCell="A3" sqref="A3"/>
      <selection pane="bottomRight" activeCell="FA2" sqref="FA2"/>
    </sheetView>
  </sheetViews>
  <sheetFormatPr defaultRowHeight="14.4" x14ac:dyDescent="0.3"/>
  <cols>
    <col min="1" max="1" width="45.77734375" customWidth="1"/>
    <col min="2" max="157" width="10.77734375" customWidth="1"/>
  </cols>
  <sheetData>
    <row r="1" spans="1:158" ht="15" customHeight="1" x14ac:dyDescent="0.3">
      <c r="A1" s="136" t="str">
        <f>IF('0'!A1=1,"до змісту","to title")</f>
        <v>до змісту</v>
      </c>
    </row>
    <row r="2" spans="1:158" ht="51" customHeight="1" x14ac:dyDescent="0.3">
      <c r="A2" s="145" t="str">
        <f>IF('0'!A1=1,"Індекси цін виробників промислової продукції за 2013-2025 роки (до відповідного періоду попереднього року, %)*","Industrial Producer Price Indices 2013-2025   (to сorresponding period of the previous year, %)*")</f>
        <v>Індекси цін виробників промислової продукції за 2013-2025 роки (до відповідного періоду попереднього року, %)*</v>
      </c>
      <c r="B2" s="8">
        <v>41275</v>
      </c>
      <c r="C2" s="8">
        <v>41306</v>
      </c>
      <c r="D2" s="8">
        <v>41334</v>
      </c>
      <c r="E2" s="8">
        <v>41365</v>
      </c>
      <c r="F2" s="8">
        <v>41395</v>
      </c>
      <c r="G2" s="8">
        <v>41426</v>
      </c>
      <c r="H2" s="8">
        <v>41456</v>
      </c>
      <c r="I2" s="8">
        <v>41487</v>
      </c>
      <c r="J2" s="8">
        <v>41518</v>
      </c>
      <c r="K2" s="8">
        <v>41548</v>
      </c>
      <c r="L2" s="8">
        <v>41579</v>
      </c>
      <c r="M2" s="8">
        <v>41609</v>
      </c>
      <c r="N2" s="8">
        <v>41640</v>
      </c>
      <c r="O2" s="8">
        <v>41671</v>
      </c>
      <c r="P2" s="8">
        <v>41699</v>
      </c>
      <c r="Q2" s="8">
        <v>41730</v>
      </c>
      <c r="R2" s="8">
        <v>41760</v>
      </c>
      <c r="S2" s="8">
        <v>41791</v>
      </c>
      <c r="T2" s="8">
        <v>41821</v>
      </c>
      <c r="U2" s="8">
        <v>41852</v>
      </c>
      <c r="V2" s="8">
        <v>41883</v>
      </c>
      <c r="W2" s="8">
        <v>41913</v>
      </c>
      <c r="X2" s="8">
        <v>41944</v>
      </c>
      <c r="Y2" s="8">
        <v>41974</v>
      </c>
      <c r="Z2" s="8">
        <v>42005</v>
      </c>
      <c r="AA2" s="8">
        <v>42036</v>
      </c>
      <c r="AB2" s="8">
        <v>42064</v>
      </c>
      <c r="AC2" s="8">
        <v>42095</v>
      </c>
      <c r="AD2" s="8">
        <v>42125</v>
      </c>
      <c r="AE2" s="8">
        <v>42156</v>
      </c>
      <c r="AF2" s="8">
        <v>42186</v>
      </c>
      <c r="AG2" s="8">
        <v>42217</v>
      </c>
      <c r="AH2" s="8">
        <v>42248</v>
      </c>
      <c r="AI2" s="8">
        <v>42278</v>
      </c>
      <c r="AJ2" s="8">
        <v>42309</v>
      </c>
      <c r="AK2" s="8">
        <v>42339</v>
      </c>
      <c r="AL2" s="8">
        <v>42370</v>
      </c>
      <c r="AM2" s="8">
        <v>42401</v>
      </c>
      <c r="AN2" s="8">
        <v>42430</v>
      </c>
      <c r="AO2" s="8">
        <v>42461</v>
      </c>
      <c r="AP2" s="8">
        <v>42491</v>
      </c>
      <c r="AQ2" s="8">
        <v>42522</v>
      </c>
      <c r="AR2" s="8">
        <v>42552</v>
      </c>
      <c r="AS2" s="8">
        <v>42583</v>
      </c>
      <c r="AT2" s="8">
        <v>42614</v>
      </c>
      <c r="AU2" s="8">
        <v>42644</v>
      </c>
      <c r="AV2" s="8">
        <v>42675</v>
      </c>
      <c r="AW2" s="8">
        <v>42705</v>
      </c>
      <c r="AX2" s="8">
        <v>42736</v>
      </c>
      <c r="AY2" s="8">
        <v>42767</v>
      </c>
      <c r="AZ2" s="8">
        <v>42795</v>
      </c>
      <c r="BA2" s="8">
        <v>42826</v>
      </c>
      <c r="BB2" s="8">
        <v>42856</v>
      </c>
      <c r="BC2" s="8">
        <v>42887</v>
      </c>
      <c r="BD2" s="8">
        <v>42917</v>
      </c>
      <c r="BE2" s="8">
        <v>42948</v>
      </c>
      <c r="BF2" s="8">
        <v>42979</v>
      </c>
      <c r="BG2" s="8">
        <v>43009</v>
      </c>
      <c r="BH2" s="8">
        <v>43040</v>
      </c>
      <c r="BI2" s="8">
        <v>43070</v>
      </c>
      <c r="BJ2" s="8">
        <v>43101</v>
      </c>
      <c r="BK2" s="8">
        <v>43132</v>
      </c>
      <c r="BL2" s="8">
        <v>43160</v>
      </c>
      <c r="BM2" s="8">
        <v>43191</v>
      </c>
      <c r="BN2" s="8">
        <v>43221</v>
      </c>
      <c r="BO2" s="8">
        <v>43252</v>
      </c>
      <c r="BP2" s="8">
        <v>43282</v>
      </c>
      <c r="BQ2" s="8">
        <v>43313</v>
      </c>
      <c r="BR2" s="8">
        <v>43344</v>
      </c>
      <c r="BS2" s="8">
        <v>43374</v>
      </c>
      <c r="BT2" s="8">
        <v>43405</v>
      </c>
      <c r="BU2" s="8">
        <v>43435</v>
      </c>
      <c r="BV2" s="8">
        <v>43466</v>
      </c>
      <c r="BW2" s="8">
        <v>43497</v>
      </c>
      <c r="BX2" s="8">
        <v>43525</v>
      </c>
      <c r="BY2" s="8">
        <v>43556</v>
      </c>
      <c r="BZ2" s="8">
        <v>43586</v>
      </c>
      <c r="CA2" s="8">
        <v>43617</v>
      </c>
      <c r="CB2" s="8">
        <v>43647</v>
      </c>
      <c r="CC2" s="8">
        <v>43678</v>
      </c>
      <c r="CD2" s="8">
        <v>43709</v>
      </c>
      <c r="CE2" s="8">
        <v>43739</v>
      </c>
      <c r="CF2" s="8">
        <v>43770</v>
      </c>
      <c r="CG2" s="8">
        <v>43800</v>
      </c>
      <c r="CH2" s="8">
        <v>43831</v>
      </c>
      <c r="CI2" s="8">
        <v>43862</v>
      </c>
      <c r="CJ2" s="8">
        <v>43891</v>
      </c>
      <c r="CK2" s="8">
        <v>43922</v>
      </c>
      <c r="CL2" s="8">
        <v>43952</v>
      </c>
      <c r="CM2" s="8">
        <v>43983</v>
      </c>
      <c r="CN2" s="8">
        <v>44013</v>
      </c>
      <c r="CO2" s="8">
        <v>44044</v>
      </c>
      <c r="CP2" s="8">
        <v>44075</v>
      </c>
      <c r="CQ2" s="8">
        <v>44105</v>
      </c>
      <c r="CR2" s="8">
        <v>44136</v>
      </c>
      <c r="CS2" s="8">
        <v>44166</v>
      </c>
      <c r="CT2" s="8">
        <v>44197</v>
      </c>
      <c r="CU2" s="8">
        <v>44228</v>
      </c>
      <c r="CV2" s="8">
        <v>44256</v>
      </c>
      <c r="CW2" s="8">
        <v>44287</v>
      </c>
      <c r="CX2" s="8">
        <v>44317</v>
      </c>
      <c r="CY2" s="8">
        <v>44348</v>
      </c>
      <c r="CZ2" s="8">
        <v>44378</v>
      </c>
      <c r="DA2" s="8">
        <v>44409</v>
      </c>
      <c r="DB2" s="8">
        <v>44440</v>
      </c>
      <c r="DC2" s="8">
        <v>44470</v>
      </c>
      <c r="DD2" s="8">
        <v>44501</v>
      </c>
      <c r="DE2" s="8">
        <v>44531</v>
      </c>
      <c r="DF2" s="8">
        <v>44562</v>
      </c>
      <c r="DG2" s="8">
        <v>44593</v>
      </c>
      <c r="DH2" s="8">
        <v>44621</v>
      </c>
      <c r="DI2" s="8">
        <v>44652</v>
      </c>
      <c r="DJ2" s="8">
        <v>44682</v>
      </c>
      <c r="DK2" s="8">
        <v>44713</v>
      </c>
      <c r="DL2" s="8">
        <v>44743</v>
      </c>
      <c r="DM2" s="8">
        <v>44774</v>
      </c>
      <c r="DN2" s="8">
        <v>44805</v>
      </c>
      <c r="DO2" s="8">
        <v>44835</v>
      </c>
      <c r="DP2" s="8">
        <v>44866</v>
      </c>
      <c r="DQ2" s="8">
        <v>44896</v>
      </c>
      <c r="DR2" s="8">
        <v>44927</v>
      </c>
      <c r="DS2" s="8">
        <v>44958</v>
      </c>
      <c r="DT2" s="8">
        <v>44986</v>
      </c>
      <c r="DU2" s="8">
        <v>45017</v>
      </c>
      <c r="DV2" s="8">
        <v>45047</v>
      </c>
      <c r="DW2" s="8">
        <v>45078</v>
      </c>
      <c r="DX2" s="8">
        <v>45108</v>
      </c>
      <c r="DY2" s="8">
        <v>45139</v>
      </c>
      <c r="DZ2" s="8">
        <v>45170</v>
      </c>
      <c r="EA2" s="8">
        <v>45200</v>
      </c>
      <c r="EB2" s="8">
        <v>45231</v>
      </c>
      <c r="EC2" s="8">
        <v>45261</v>
      </c>
      <c r="ED2" s="8">
        <v>45292</v>
      </c>
      <c r="EE2" s="8">
        <v>45323</v>
      </c>
      <c r="EF2" s="8">
        <v>45352</v>
      </c>
      <c r="EG2" s="8">
        <v>45383</v>
      </c>
      <c r="EH2" s="8">
        <v>45413</v>
      </c>
      <c r="EI2" s="8">
        <v>45444</v>
      </c>
      <c r="EJ2" s="8">
        <v>45474</v>
      </c>
      <c r="EK2" s="8">
        <v>45505</v>
      </c>
      <c r="EL2" s="8">
        <v>45536</v>
      </c>
      <c r="EM2" s="8">
        <v>45566</v>
      </c>
      <c r="EN2" s="8">
        <v>45597</v>
      </c>
      <c r="EO2" s="8">
        <v>45627</v>
      </c>
      <c r="EP2" s="8">
        <v>45658</v>
      </c>
      <c r="EQ2" s="8">
        <v>45689</v>
      </c>
      <c r="ER2" s="8">
        <v>45717</v>
      </c>
      <c r="ES2" s="8">
        <v>45748</v>
      </c>
      <c r="ET2" s="8">
        <v>45778</v>
      </c>
      <c r="EU2" s="8">
        <v>45809</v>
      </c>
      <c r="EV2" s="8">
        <v>45839</v>
      </c>
      <c r="EW2" s="8">
        <v>45870</v>
      </c>
      <c r="EX2" s="8">
        <v>45901</v>
      </c>
      <c r="EY2" s="8">
        <v>45931</v>
      </c>
      <c r="EZ2" s="8">
        <v>45962</v>
      </c>
      <c r="FA2" s="8">
        <v>45992</v>
      </c>
    </row>
    <row r="3" spans="1:158" ht="45" customHeight="1" x14ac:dyDescent="0.3">
      <c r="A3" s="138" t="str">
        <f>IF('0'!A1=1,"Промисловість","Industry")</f>
        <v>Промисловість</v>
      </c>
      <c r="B3" s="142">
        <v>1.5</v>
      </c>
      <c r="C3" s="142">
        <v>0.29999999999999716</v>
      </c>
      <c r="D3" s="142">
        <v>0.29999999999999716</v>
      </c>
      <c r="E3" s="142">
        <v>0</v>
      </c>
      <c r="F3" s="142">
        <v>0.40000000000000568</v>
      </c>
      <c r="G3" s="142">
        <v>0</v>
      </c>
      <c r="H3" s="142">
        <v>-0.20000000000000284</v>
      </c>
      <c r="I3" s="142">
        <v>-0.29999999999999716</v>
      </c>
      <c r="J3" s="142">
        <v>-0.40000000000000568</v>
      </c>
      <c r="K3" s="142">
        <v>-0.20000000000000284</v>
      </c>
      <c r="L3" s="142">
        <v>-0.29999999999999716</v>
      </c>
      <c r="M3" s="142">
        <v>-9.9999999999994316E-2</v>
      </c>
      <c r="N3" s="142">
        <v>2</v>
      </c>
      <c r="O3" s="142">
        <v>2.7000000000000028</v>
      </c>
      <c r="P3" s="142">
        <v>3.0999999999999943</v>
      </c>
      <c r="Q3" s="142">
        <v>4.2000000000000028</v>
      </c>
      <c r="R3" s="142">
        <v>5.2000000000000028</v>
      </c>
      <c r="S3" s="142">
        <v>7</v>
      </c>
      <c r="T3" s="142">
        <v>9.2000000000000028</v>
      </c>
      <c r="U3" s="142">
        <v>11.099999999999994</v>
      </c>
      <c r="V3" s="142">
        <v>12.799999999999997</v>
      </c>
      <c r="W3" s="142">
        <v>14.099999999999994</v>
      </c>
      <c r="X3" s="142">
        <v>15.799999999999997</v>
      </c>
      <c r="Y3" s="142">
        <v>17.099999999999994</v>
      </c>
      <c r="Z3" s="142">
        <v>34.099999999999994</v>
      </c>
      <c r="AA3" s="142">
        <v>37.599999999999994</v>
      </c>
      <c r="AB3" s="142">
        <v>42.400000000000006</v>
      </c>
      <c r="AC3" s="142">
        <v>44</v>
      </c>
      <c r="AD3" s="142">
        <v>43.599999999999994</v>
      </c>
      <c r="AE3" s="142">
        <v>42.5</v>
      </c>
      <c r="AF3" s="142">
        <v>41.699999999999989</v>
      </c>
      <c r="AG3" s="142">
        <v>40.400000000000006</v>
      </c>
      <c r="AH3" s="142">
        <v>39.5</v>
      </c>
      <c r="AI3" s="142">
        <v>38.400000000000006</v>
      </c>
      <c r="AJ3" s="142">
        <v>37.099999999999994</v>
      </c>
      <c r="AK3" s="142">
        <v>36</v>
      </c>
      <c r="AL3" s="142">
        <v>21.200000000000003</v>
      </c>
      <c r="AM3" s="142">
        <v>19.299999999999997</v>
      </c>
      <c r="AN3" s="142">
        <v>16.100000000000001</v>
      </c>
      <c r="AO3" s="142">
        <v>14.5</v>
      </c>
      <c r="AP3" s="142">
        <v>14.9</v>
      </c>
      <c r="AQ3" s="142">
        <v>15</v>
      </c>
      <c r="AR3" s="142">
        <v>15.5</v>
      </c>
      <c r="AS3" s="142">
        <v>16</v>
      </c>
      <c r="AT3" s="142">
        <v>16.399999999999999</v>
      </c>
      <c r="AU3" s="142">
        <v>17.7</v>
      </c>
      <c r="AV3" s="142">
        <v>19.099999999999994</v>
      </c>
      <c r="AW3" s="142">
        <v>20.5</v>
      </c>
      <c r="AX3" s="5">
        <v>36.799999999999997</v>
      </c>
      <c r="AY3" s="5">
        <v>37.900000000000006</v>
      </c>
      <c r="AZ3" s="5">
        <v>38</v>
      </c>
      <c r="BA3" s="5">
        <v>37.4</v>
      </c>
      <c r="BB3" s="5">
        <v>35.200000000000003</v>
      </c>
      <c r="BC3" s="5">
        <v>33.599999999999994</v>
      </c>
      <c r="BD3" s="5">
        <v>32</v>
      </c>
      <c r="BE3" s="5">
        <v>30.8</v>
      </c>
      <c r="BF3" s="5">
        <v>29.8</v>
      </c>
      <c r="BG3" s="5">
        <v>28.6</v>
      </c>
      <c r="BH3" s="5">
        <v>27.5</v>
      </c>
      <c r="BI3" s="5">
        <v>26.4</v>
      </c>
      <c r="BJ3" s="5">
        <v>22</v>
      </c>
      <c r="BK3" s="5">
        <v>20.799999999999997</v>
      </c>
      <c r="BL3" s="5">
        <v>19.099999999999994</v>
      </c>
      <c r="BM3" s="5">
        <v>17.799999999999997</v>
      </c>
      <c r="BN3" s="5">
        <v>17.5</v>
      </c>
      <c r="BO3" s="5">
        <v>17.700000000000003</v>
      </c>
      <c r="BP3" s="5">
        <v>17.700000000000003</v>
      </c>
      <c r="BQ3" s="5">
        <v>17.900000000000006</v>
      </c>
      <c r="BR3" s="5">
        <v>18</v>
      </c>
      <c r="BS3" s="5">
        <v>17.900000000000006</v>
      </c>
      <c r="BT3" s="5">
        <v>17.799999999999997</v>
      </c>
      <c r="BU3" s="5">
        <v>17.400000000000006</v>
      </c>
      <c r="BV3" s="5">
        <v>10.400000000000006</v>
      </c>
      <c r="BW3" s="5">
        <v>10.299999999999997</v>
      </c>
      <c r="BX3" s="5">
        <v>9.7999999999999972</v>
      </c>
      <c r="BY3" s="5">
        <v>9.2000000000000028</v>
      </c>
      <c r="BZ3" s="5">
        <v>9.0999999999999943</v>
      </c>
      <c r="CA3" s="5">
        <v>8.2999999999999972</v>
      </c>
      <c r="CB3" s="5">
        <v>8.0999999999999943</v>
      </c>
      <c r="CC3" s="5">
        <v>7.5999999999999943</v>
      </c>
      <c r="CD3" s="5">
        <v>6.9000000000000057</v>
      </c>
      <c r="CE3" s="5">
        <v>6.2000000000000028</v>
      </c>
      <c r="CF3" s="5">
        <v>5.2000000000000028</v>
      </c>
      <c r="CG3" s="5">
        <v>4.0999999999999943</v>
      </c>
      <c r="CH3" s="150">
        <v>-5.9000000000000057</v>
      </c>
      <c r="CI3" s="150">
        <v>-6.2999999999999972</v>
      </c>
      <c r="CJ3" s="150">
        <v>-5.5999999999999943</v>
      </c>
      <c r="CK3" s="150">
        <v>-4.9000000000000057</v>
      </c>
      <c r="CL3" s="150">
        <v>-4.9000000000000057</v>
      </c>
      <c r="CM3" s="150">
        <v>-4.9000000000000057</v>
      </c>
      <c r="CN3" s="150">
        <v>-5.2999999999999972</v>
      </c>
      <c r="CO3" s="150">
        <v>-5.2000000000000028</v>
      </c>
      <c r="CP3" s="150">
        <v>-4.7999999999999972</v>
      </c>
      <c r="CQ3" s="150">
        <v>-4</v>
      </c>
      <c r="CR3" s="150">
        <v>-2.9000000000000057</v>
      </c>
      <c r="CS3" s="150">
        <v>-1.5999999999999943</v>
      </c>
      <c r="CT3" s="150">
        <v>17.599999999999994</v>
      </c>
      <c r="CU3" s="150">
        <v>22.099999999999994</v>
      </c>
      <c r="CV3" s="150">
        <v>23.5</v>
      </c>
      <c r="CW3" s="150">
        <v>24.599999999999994</v>
      </c>
      <c r="CX3" s="150">
        <v>26.299999999999997</v>
      </c>
      <c r="CY3" s="150">
        <v>28.4</v>
      </c>
      <c r="CZ3" s="150">
        <v>30.400000000000006</v>
      </c>
      <c r="DA3" s="150">
        <v>32.400000000000006</v>
      </c>
      <c r="DB3" s="150">
        <v>33.800000000000011</v>
      </c>
      <c r="DC3" s="150">
        <v>36.300000000000011</v>
      </c>
      <c r="DD3" s="150">
        <v>38.699999999999989</v>
      </c>
      <c r="DE3" s="150">
        <v>40.800000000000011</v>
      </c>
      <c r="DF3" s="150">
        <v>69.099999999999994</v>
      </c>
      <c r="DG3" s="150">
        <v>61</v>
      </c>
      <c r="DH3" s="150">
        <v>57.699999999999989</v>
      </c>
      <c r="DI3" s="150">
        <v>55.300000000000011</v>
      </c>
      <c r="DJ3" s="150">
        <v>53</v>
      </c>
      <c r="DK3" s="150">
        <v>52</v>
      </c>
      <c r="DL3" s="150">
        <v>51.199999999999989</v>
      </c>
      <c r="DM3" s="150">
        <v>50.5</v>
      </c>
      <c r="DN3" s="150">
        <v>50.699999999999989</v>
      </c>
      <c r="DO3" s="150">
        <v>49.599999999999994</v>
      </c>
      <c r="DP3" s="150">
        <v>48.400000000000006</v>
      </c>
      <c r="DQ3" s="150">
        <v>47.300000000000011</v>
      </c>
      <c r="DR3" s="150">
        <v>28.800000000000011</v>
      </c>
      <c r="DS3" s="150">
        <v>30.199999999999989</v>
      </c>
      <c r="DT3" s="150">
        <v>29.800000000000011</v>
      </c>
      <c r="DU3" s="150">
        <v>29.300000000000011</v>
      </c>
      <c r="DV3" s="150">
        <v>28.300000000000011</v>
      </c>
      <c r="DW3" s="150">
        <v>27.299999999999997</v>
      </c>
      <c r="DX3" s="150">
        <v>26.900000000000006</v>
      </c>
      <c r="DY3" s="150">
        <v>26.299999999999997</v>
      </c>
      <c r="DZ3" s="150">
        <v>26</v>
      </c>
      <c r="EA3" s="150">
        <v>25.5</v>
      </c>
      <c r="EB3" s="150">
        <v>25</v>
      </c>
      <c r="EC3" s="150">
        <v>24.200000000000003</v>
      </c>
      <c r="ED3" s="150">
        <v>10.299999999999997</v>
      </c>
      <c r="EE3" s="150">
        <v>9</v>
      </c>
      <c r="EF3" s="150">
        <v>6</v>
      </c>
      <c r="EG3" s="162">
        <v>5.7000000000000028</v>
      </c>
      <c r="EH3" s="162">
        <v>7.5</v>
      </c>
      <c r="EI3" s="162">
        <v>10.700000000000003</v>
      </c>
      <c r="EJ3" s="162">
        <v>14</v>
      </c>
      <c r="EK3" s="162">
        <v>16.299999999999997</v>
      </c>
      <c r="EL3" s="162">
        <v>17.600000000000001</v>
      </c>
      <c r="EM3" s="162">
        <v>18.400000000000006</v>
      </c>
      <c r="EN3" s="162">
        <v>18.900000000000006</v>
      </c>
      <c r="EO3" s="162">
        <v>19.700000000000003</v>
      </c>
      <c r="EP3" s="162">
        <v>32.5</v>
      </c>
      <c r="EQ3" s="162">
        <v>34.699999999999989</v>
      </c>
      <c r="ER3" s="162">
        <v>40.099999999999994</v>
      </c>
      <c r="ES3" s="162">
        <v>40.400000000000006</v>
      </c>
      <c r="ET3" s="162">
        <v>38.099999999999994</v>
      </c>
      <c r="EU3" s="162">
        <v>33.300000000000011</v>
      </c>
      <c r="EV3" s="162">
        <v>28.400000000000006</v>
      </c>
      <c r="EW3" s="162">
        <v>25.200000000000003</v>
      </c>
      <c r="EX3" s="162">
        <v>22.099999999999994</v>
      </c>
      <c r="EY3" s="162">
        <v>20.100000000000001</v>
      </c>
      <c r="EZ3" s="162">
        <v>19</v>
      </c>
      <c r="FA3" s="162">
        <v>18</v>
      </c>
      <c r="FB3" s="162"/>
    </row>
    <row r="4" spans="1:158" ht="45" customHeight="1" x14ac:dyDescent="0.3">
      <c r="A4" s="139" t="str">
        <f>IF('0'!A1=1,"Добувна промисловість і розроблення кар'єрів","Mining and quarrying")</f>
        <v>Добувна промисловість і розроблення кар'єрів</v>
      </c>
      <c r="B4" s="143">
        <v>-4.2000000000000028</v>
      </c>
      <c r="C4" s="143">
        <v>-5.5</v>
      </c>
      <c r="D4" s="143">
        <v>-6.7999999999999972</v>
      </c>
      <c r="E4" s="143">
        <v>-6.0999999999999943</v>
      </c>
      <c r="F4" s="143">
        <v>-5.2999999999999972</v>
      </c>
      <c r="G4" s="143">
        <v>-4.5999999999999943</v>
      </c>
      <c r="H4" s="143">
        <v>-4.5999999999999943</v>
      </c>
      <c r="I4" s="143">
        <v>-4.7000000000000028</v>
      </c>
      <c r="J4" s="143">
        <v>-4.5999999999999943</v>
      </c>
      <c r="K4" s="143">
        <v>-4.0999999999999943</v>
      </c>
      <c r="L4" s="143">
        <v>-3.4000000000000057</v>
      </c>
      <c r="M4" s="143">
        <v>-2.7000000000000028</v>
      </c>
      <c r="N4" s="143">
        <v>2.4000000000000057</v>
      </c>
      <c r="O4" s="143">
        <v>2.7999999999999972</v>
      </c>
      <c r="P4" s="143">
        <v>3.5</v>
      </c>
      <c r="Q4" s="143">
        <v>3.4000000000000057</v>
      </c>
      <c r="R4" s="143">
        <v>4.0999999999999943</v>
      </c>
      <c r="S4" s="143">
        <v>5.2999999999999972</v>
      </c>
      <c r="T4" s="143">
        <v>6.7999999999999972</v>
      </c>
      <c r="U4" s="143">
        <v>8.5999999999999943</v>
      </c>
      <c r="V4" s="143">
        <v>10.599999999999994</v>
      </c>
      <c r="W4" s="143">
        <v>11.700000000000003</v>
      </c>
      <c r="X4" s="143">
        <v>12.799999999999997</v>
      </c>
      <c r="Y4" s="143">
        <v>13.700000000000003</v>
      </c>
      <c r="Z4" s="143">
        <v>25.299999999999997</v>
      </c>
      <c r="AA4" s="143">
        <v>29.699999999999989</v>
      </c>
      <c r="AB4" s="143">
        <v>35.300000000000011</v>
      </c>
      <c r="AC4" s="143">
        <v>41.199999999999989</v>
      </c>
      <c r="AD4" s="143">
        <v>41.900000000000006</v>
      </c>
      <c r="AE4" s="143">
        <v>41.599999999999994</v>
      </c>
      <c r="AF4" s="143">
        <v>41.800000000000011</v>
      </c>
      <c r="AG4" s="143">
        <v>40.300000000000011</v>
      </c>
      <c r="AH4" s="143">
        <v>38.599999999999994</v>
      </c>
      <c r="AI4" s="143">
        <v>37.800000000000011</v>
      </c>
      <c r="AJ4" s="143">
        <v>36.5</v>
      </c>
      <c r="AK4" s="143">
        <v>34.800000000000011</v>
      </c>
      <c r="AL4" s="143">
        <v>12.700000000000003</v>
      </c>
      <c r="AM4" s="143">
        <v>12.299999999999997</v>
      </c>
      <c r="AN4" s="143">
        <v>11</v>
      </c>
      <c r="AO4" s="143">
        <v>10.8</v>
      </c>
      <c r="AP4" s="143">
        <v>16.7</v>
      </c>
      <c r="AQ4" s="143">
        <v>20</v>
      </c>
      <c r="AR4" s="143">
        <v>21.2</v>
      </c>
      <c r="AS4" s="143">
        <v>22.9</v>
      </c>
      <c r="AT4" s="143">
        <v>25.4</v>
      </c>
      <c r="AU4" s="143">
        <v>27.6</v>
      </c>
      <c r="AV4" s="143">
        <v>30.199999999999989</v>
      </c>
      <c r="AW4" s="143">
        <v>34.6</v>
      </c>
      <c r="AX4" s="4">
        <v>109.1</v>
      </c>
      <c r="AY4" s="4">
        <v>104.9</v>
      </c>
      <c r="AZ4" s="4">
        <v>101.3</v>
      </c>
      <c r="BA4" s="4">
        <v>93.9</v>
      </c>
      <c r="BB4" s="4">
        <v>78.099999999999994</v>
      </c>
      <c r="BC4" s="4">
        <v>68.599999999999994</v>
      </c>
      <c r="BD4" s="4">
        <v>63.3</v>
      </c>
      <c r="BE4" s="4">
        <v>59.9</v>
      </c>
      <c r="BF4" s="4">
        <v>56.6</v>
      </c>
      <c r="BG4" s="4">
        <v>54.4</v>
      </c>
      <c r="BH4" s="4">
        <v>53.3</v>
      </c>
      <c r="BI4" s="4">
        <v>50.7</v>
      </c>
      <c r="BJ4" s="4">
        <v>23.099999999999994</v>
      </c>
      <c r="BK4" s="4">
        <v>23.299999999999997</v>
      </c>
      <c r="BL4" s="4">
        <v>19.599999999999994</v>
      </c>
      <c r="BM4" s="4">
        <v>16.599999999999994</v>
      </c>
      <c r="BN4" s="4">
        <v>17.099999999999994</v>
      </c>
      <c r="BO4" s="4">
        <v>18.299999999999997</v>
      </c>
      <c r="BP4" s="4">
        <v>19.400000000000006</v>
      </c>
      <c r="BQ4" s="4">
        <v>19.599999999999994</v>
      </c>
      <c r="BR4" s="4">
        <v>19.400000000000006</v>
      </c>
      <c r="BS4" s="4">
        <v>19.200000000000003</v>
      </c>
      <c r="BT4" s="4">
        <v>18.599999999999994</v>
      </c>
      <c r="BU4" s="4">
        <v>18.200000000000003</v>
      </c>
      <c r="BV4" s="4">
        <v>8.4000000000000057</v>
      </c>
      <c r="BW4" s="4">
        <v>7.5999999999999943</v>
      </c>
      <c r="BX4" s="4">
        <v>9.7999999999999972</v>
      </c>
      <c r="BY4" s="4">
        <v>11</v>
      </c>
      <c r="BZ4" s="4">
        <v>12.799999999999997</v>
      </c>
      <c r="CA4" s="4">
        <v>13.700000000000003</v>
      </c>
      <c r="CB4" s="4">
        <v>13.700000000000003</v>
      </c>
      <c r="CC4" s="4">
        <v>13.400000000000006</v>
      </c>
      <c r="CD4" s="4">
        <v>11.5</v>
      </c>
      <c r="CE4" s="4">
        <v>9</v>
      </c>
      <c r="CF4" s="4">
        <v>6.4000000000000057</v>
      </c>
      <c r="CG4" s="4">
        <v>3.7000000000000028</v>
      </c>
      <c r="CH4" s="143">
        <v>-16.599999999999994</v>
      </c>
      <c r="CI4" s="143">
        <v>-17.599999999999994</v>
      </c>
      <c r="CJ4" s="143">
        <v>-19.700000000000003</v>
      </c>
      <c r="CK4" s="143">
        <v>-21.5</v>
      </c>
      <c r="CL4" s="143">
        <v>-23.700000000000003</v>
      </c>
      <c r="CM4" s="143">
        <v>-25.900000000000006</v>
      </c>
      <c r="CN4" s="143">
        <v>-27</v>
      </c>
      <c r="CO4" s="143">
        <v>-26.900000000000006</v>
      </c>
      <c r="CP4" s="143">
        <v>-25.099999999999994</v>
      </c>
      <c r="CQ4" s="143">
        <v>-21.799999999999997</v>
      </c>
      <c r="CR4" s="143">
        <v>-18.599999999999994</v>
      </c>
      <c r="CS4" s="143">
        <v>-15.299999999999997</v>
      </c>
      <c r="CT4" s="143">
        <v>38.400000000000006</v>
      </c>
      <c r="CU4" s="143">
        <v>54.5</v>
      </c>
      <c r="CV4" s="143">
        <v>63.699999999999989</v>
      </c>
      <c r="CW4" s="143">
        <v>72.300000000000011</v>
      </c>
      <c r="CX4" s="143">
        <v>80.099999999999994</v>
      </c>
      <c r="CY4" s="143">
        <v>90.699999999999989</v>
      </c>
      <c r="CZ4" s="143">
        <v>99.5</v>
      </c>
      <c r="DA4" s="143">
        <v>103.30000000000001</v>
      </c>
      <c r="DB4" s="143">
        <v>101.1</v>
      </c>
      <c r="DC4" s="143">
        <v>95.199999999999989</v>
      </c>
      <c r="DD4" s="143">
        <v>90.699999999999989</v>
      </c>
      <c r="DE4" s="143">
        <v>87.1</v>
      </c>
      <c r="DF4" s="143">
        <v>48</v>
      </c>
      <c r="DG4" s="143">
        <v>46.300000000000011</v>
      </c>
      <c r="DH4" s="143">
        <v>45.199999999999989</v>
      </c>
      <c r="DI4" s="143">
        <v>43.5</v>
      </c>
      <c r="DJ4" s="143">
        <v>44</v>
      </c>
      <c r="DK4" s="143">
        <v>41.099999999999994</v>
      </c>
      <c r="DL4" s="143">
        <v>38.5</v>
      </c>
      <c r="DM4" s="143">
        <v>36.699999999999989</v>
      </c>
      <c r="DN4" s="143">
        <v>38.199999999999989</v>
      </c>
      <c r="DO4" s="143">
        <v>40.599999999999994</v>
      </c>
      <c r="DP4" s="143">
        <v>42.199999999999989</v>
      </c>
      <c r="DQ4" s="143">
        <v>44.199999999999989</v>
      </c>
      <c r="DR4" s="143">
        <v>60.199999999999989</v>
      </c>
      <c r="DS4" s="143">
        <v>51.300000000000011</v>
      </c>
      <c r="DT4" s="143">
        <v>49</v>
      </c>
      <c r="DU4" s="143">
        <v>46.300000000000011</v>
      </c>
      <c r="DV4" s="143">
        <v>41.400000000000006</v>
      </c>
      <c r="DW4" s="143">
        <v>38.599999999999994</v>
      </c>
      <c r="DX4" s="143">
        <v>36.900000000000006</v>
      </c>
      <c r="DY4" s="143">
        <v>36.5</v>
      </c>
      <c r="DZ4" s="143">
        <v>36.099999999999994</v>
      </c>
      <c r="EA4" s="143">
        <v>35.900000000000006</v>
      </c>
      <c r="EB4" s="143">
        <v>35</v>
      </c>
      <c r="EC4" s="143">
        <v>33</v>
      </c>
      <c r="ED4" s="143">
        <v>11.400000000000006</v>
      </c>
      <c r="EE4" s="143">
        <v>7.2999999999999972</v>
      </c>
      <c r="EF4" s="143">
        <v>4.7000000000000028</v>
      </c>
      <c r="EG4" s="163">
        <v>4.2000000000000028</v>
      </c>
      <c r="EH4" s="163">
        <v>5.2000000000000028</v>
      </c>
      <c r="EI4" s="163">
        <v>6.0999999999999943</v>
      </c>
      <c r="EJ4" s="163">
        <v>6.7000000000000028</v>
      </c>
      <c r="EK4" s="163">
        <v>6.7999999999999972</v>
      </c>
      <c r="EL4" s="163">
        <v>6</v>
      </c>
      <c r="EM4" s="163">
        <v>5.2999999999999972</v>
      </c>
      <c r="EN4" s="163">
        <v>5.0999999999999943</v>
      </c>
      <c r="EO4" s="163">
        <v>5.0999999999999943</v>
      </c>
      <c r="EP4" s="163">
        <v>7.0999999999999943</v>
      </c>
      <c r="EQ4" s="163">
        <v>7.4000000000000057</v>
      </c>
      <c r="ER4" s="163">
        <v>8.2000000000000028</v>
      </c>
      <c r="ES4" s="163">
        <v>7.5999999999999943</v>
      </c>
      <c r="ET4" s="163">
        <v>6.7000000000000028</v>
      </c>
      <c r="EU4" s="163">
        <v>5.7000000000000028</v>
      </c>
      <c r="EV4" s="163">
        <v>5.5</v>
      </c>
      <c r="EW4" s="163">
        <v>5.4000000000000057</v>
      </c>
      <c r="EX4" s="163">
        <v>5.5999999999999943</v>
      </c>
      <c r="EY4" s="163">
        <v>5.5</v>
      </c>
      <c r="EZ4" s="163">
        <v>5.0999999999999996</v>
      </c>
      <c r="FA4" s="163">
        <v>4.5999999999999996</v>
      </c>
      <c r="FB4" s="162"/>
    </row>
    <row r="5" spans="1:158" ht="45" customHeight="1" x14ac:dyDescent="0.3">
      <c r="A5" s="149" t="str">
        <f>IF('0'!A1=1,"добування кам'яного вугілля","manufacturing of coal")</f>
        <v>добування кам'яного вугілля</v>
      </c>
      <c r="B5" s="143">
        <v>0.59999999999999432</v>
      </c>
      <c r="C5" s="143">
        <v>-3.0999999999999943</v>
      </c>
      <c r="D5" s="143">
        <v>-6.2000000000000028</v>
      </c>
      <c r="E5" s="143">
        <v>-8.2999999999999972</v>
      </c>
      <c r="F5" s="143">
        <v>-8.5</v>
      </c>
      <c r="G5" s="143">
        <v>-8.4000000000000057</v>
      </c>
      <c r="H5" s="143">
        <v>-8.2999999999999972</v>
      </c>
      <c r="I5" s="143">
        <v>-8.2000000000000028</v>
      </c>
      <c r="J5" s="143">
        <v>-8.2000000000000028</v>
      </c>
      <c r="K5" s="143">
        <v>-8.2000000000000028</v>
      </c>
      <c r="L5" s="143">
        <v>-7.9000000000000057</v>
      </c>
      <c r="M5" s="143">
        <v>-7.5</v>
      </c>
      <c r="N5" s="143">
        <v>-5</v>
      </c>
      <c r="O5" s="143">
        <v>-3.7000000000000028</v>
      </c>
      <c r="P5" s="143">
        <v>-4.5</v>
      </c>
      <c r="Q5" s="143">
        <v>-4.5999999999999943</v>
      </c>
      <c r="R5" s="143">
        <v>-5.2999999999999972</v>
      </c>
      <c r="S5" s="143">
        <v>-3.7000000000000028</v>
      </c>
      <c r="T5" s="143">
        <v>-2.2999999999999972</v>
      </c>
      <c r="U5" s="143">
        <v>-0.29999999999999716</v>
      </c>
      <c r="V5" s="143">
        <v>2.9000000000000057</v>
      </c>
      <c r="W5" s="143">
        <v>5.9000000000000057</v>
      </c>
      <c r="X5" s="143">
        <v>9</v>
      </c>
      <c r="Y5" s="143">
        <v>11.299999999999997</v>
      </c>
      <c r="Z5" s="143">
        <v>40.800000000000011</v>
      </c>
      <c r="AA5" s="143">
        <v>40.900000000000006</v>
      </c>
      <c r="AB5" s="143">
        <v>43.699999999999989</v>
      </c>
      <c r="AC5" s="143">
        <v>44.800000000000011</v>
      </c>
      <c r="AD5" s="143">
        <v>45.400000000000006</v>
      </c>
      <c r="AE5" s="143">
        <v>43.300000000000011</v>
      </c>
      <c r="AF5" s="143">
        <v>41.599999999999994</v>
      </c>
      <c r="AG5" s="143">
        <v>39.300000000000011</v>
      </c>
      <c r="AH5" s="143">
        <v>36.400000000000006</v>
      </c>
      <c r="AI5" s="143">
        <v>32.800000000000011</v>
      </c>
      <c r="AJ5" s="143">
        <v>29</v>
      </c>
      <c r="AK5" s="143">
        <v>26</v>
      </c>
      <c r="AL5" s="143">
        <v>3.5</v>
      </c>
      <c r="AM5" s="143">
        <v>12.5</v>
      </c>
      <c r="AN5" s="143">
        <v>15.2</v>
      </c>
      <c r="AO5" s="143">
        <v>16.7</v>
      </c>
      <c r="AP5" s="143">
        <v>17.5</v>
      </c>
      <c r="AQ5" s="143">
        <v>16.399999999999999</v>
      </c>
      <c r="AR5" s="143">
        <v>15.5</v>
      </c>
      <c r="AS5" s="143">
        <v>14.5</v>
      </c>
      <c r="AT5" s="143">
        <v>13.1</v>
      </c>
      <c r="AU5" s="143">
        <v>13.4</v>
      </c>
      <c r="AV5" s="143">
        <v>13.5</v>
      </c>
      <c r="AW5" s="143">
        <v>15.7</v>
      </c>
      <c r="AX5" s="4">
        <v>43.5</v>
      </c>
      <c r="AY5" s="4">
        <v>31.300000000000011</v>
      </c>
      <c r="AZ5" s="4">
        <v>27.5</v>
      </c>
      <c r="BA5" s="4">
        <v>29.6</v>
      </c>
      <c r="BB5" s="4">
        <v>31.1</v>
      </c>
      <c r="BC5" s="4">
        <v>34.099999999999994</v>
      </c>
      <c r="BD5" s="4">
        <v>36.5</v>
      </c>
      <c r="BE5" s="4">
        <v>39.799999999999997</v>
      </c>
      <c r="BF5" s="4">
        <v>43</v>
      </c>
      <c r="BG5" s="4">
        <v>44.9</v>
      </c>
      <c r="BH5" s="4">
        <v>47.7</v>
      </c>
      <c r="BI5" s="4">
        <v>47.7</v>
      </c>
      <c r="BJ5" s="4">
        <v>37.099999999999994</v>
      </c>
      <c r="BK5" s="4">
        <v>38.099999999999994</v>
      </c>
      <c r="BL5" s="4">
        <v>38.400000000000006</v>
      </c>
      <c r="BM5" s="4">
        <v>34</v>
      </c>
      <c r="BN5" s="4">
        <v>32.199999999999989</v>
      </c>
      <c r="BO5" s="4">
        <v>31</v>
      </c>
      <c r="BP5" s="4">
        <v>30</v>
      </c>
      <c r="BQ5" s="4">
        <v>28.699999999999989</v>
      </c>
      <c r="BR5" s="4">
        <v>27</v>
      </c>
      <c r="BS5" s="4">
        <v>25.599999999999994</v>
      </c>
      <c r="BT5" s="4">
        <v>23.400000000000006</v>
      </c>
      <c r="BU5" s="4">
        <v>21.599999999999994</v>
      </c>
      <c r="BV5" s="4">
        <v>11.400000000000006</v>
      </c>
      <c r="BW5" s="4">
        <v>11.400000000000006</v>
      </c>
      <c r="BX5" s="4">
        <v>11.299999999999997</v>
      </c>
      <c r="BY5" s="4">
        <v>11.5</v>
      </c>
      <c r="BZ5" s="4">
        <v>10.700000000000003</v>
      </c>
      <c r="CA5" s="4">
        <v>10.099999999999994</v>
      </c>
      <c r="CB5" s="4">
        <v>8</v>
      </c>
      <c r="CC5" s="4">
        <v>6.7000000000000028</v>
      </c>
      <c r="CD5" s="4">
        <v>5.5</v>
      </c>
      <c r="CE5" s="4">
        <v>3.5999999999999943</v>
      </c>
      <c r="CF5" s="4">
        <v>1.2999999999999972</v>
      </c>
      <c r="CG5" s="4">
        <v>-0.90000000000000568</v>
      </c>
      <c r="CH5" s="143">
        <v>-31.5</v>
      </c>
      <c r="CI5" s="143">
        <v>-32.799999999999997</v>
      </c>
      <c r="CJ5" s="143">
        <v>-33.400000000000006</v>
      </c>
      <c r="CK5" s="143">
        <v>-33.599999999999994</v>
      </c>
      <c r="CL5" s="143">
        <v>-33.599999999999994</v>
      </c>
      <c r="CM5" s="143">
        <v>-33.799999999999997</v>
      </c>
      <c r="CN5" s="143">
        <v>-32.900000000000006</v>
      </c>
      <c r="CO5" s="143">
        <v>-32.700000000000003</v>
      </c>
      <c r="CP5" s="143">
        <v>-32.400000000000006</v>
      </c>
      <c r="CQ5" s="143">
        <v>-31.200000000000003</v>
      </c>
      <c r="CR5" s="143">
        <v>-29.599999999999994</v>
      </c>
      <c r="CS5" s="143">
        <v>-28.099999999999994</v>
      </c>
      <c r="CT5" s="143">
        <v>1.2000000000000028</v>
      </c>
      <c r="CU5" s="143">
        <v>6.2999999999999972</v>
      </c>
      <c r="CV5" s="143">
        <v>9</v>
      </c>
      <c r="CW5" s="143">
        <v>10.299999999999997</v>
      </c>
      <c r="CX5" s="143">
        <v>10.299999999999997</v>
      </c>
      <c r="CY5" s="143">
        <v>10.700000000000003</v>
      </c>
      <c r="CZ5" s="143">
        <v>12.900000000000006</v>
      </c>
      <c r="DA5" s="143">
        <v>15</v>
      </c>
      <c r="DB5" s="143">
        <v>17.200000000000003</v>
      </c>
      <c r="DC5" s="143">
        <v>19.799999999999997</v>
      </c>
      <c r="DD5" s="143">
        <v>22.900000000000006</v>
      </c>
      <c r="DE5" s="143">
        <v>33.800000000000011</v>
      </c>
      <c r="DF5" s="143">
        <v>142.5</v>
      </c>
      <c r="DG5" s="143">
        <v>135.1</v>
      </c>
      <c r="DH5" s="143">
        <v>131.69999999999999</v>
      </c>
      <c r="DI5" s="143">
        <v>134</v>
      </c>
      <c r="DJ5" s="143">
        <v>147.6</v>
      </c>
      <c r="DK5" s="143">
        <v>156.30000000000001</v>
      </c>
      <c r="DL5" s="143">
        <v>159.19999999999999</v>
      </c>
      <c r="DM5" s="143">
        <v>154.30000000000001</v>
      </c>
      <c r="DN5" s="143">
        <v>150.19999999999999</v>
      </c>
      <c r="DO5" s="143">
        <v>144.80000000000001</v>
      </c>
      <c r="DP5" s="143">
        <v>139.30000000000001</v>
      </c>
      <c r="DQ5" s="143">
        <v>129.9</v>
      </c>
      <c r="DR5" s="143">
        <v>80.5</v>
      </c>
      <c r="DS5" s="143">
        <v>80.599999999999994</v>
      </c>
      <c r="DT5" s="143">
        <v>82.5</v>
      </c>
      <c r="DU5" s="143">
        <v>80.800000000000011</v>
      </c>
      <c r="DV5" s="143">
        <v>71.599999999999994</v>
      </c>
      <c r="DW5" s="143">
        <v>66.800000000000011</v>
      </c>
      <c r="DX5" s="143">
        <v>62.900000000000006</v>
      </c>
      <c r="DY5" s="143">
        <v>64.199999999999989</v>
      </c>
      <c r="DZ5" s="143">
        <v>64.900000000000006</v>
      </c>
      <c r="EA5" s="143">
        <v>65.900000000000006</v>
      </c>
      <c r="EB5" s="143">
        <v>65.300000000000011</v>
      </c>
      <c r="EC5" s="143">
        <v>58.099999999999994</v>
      </c>
      <c r="ED5" s="143">
        <v>8.5999999999999943</v>
      </c>
      <c r="EE5" s="143">
        <v>8.7000000000000028</v>
      </c>
      <c r="EF5" s="143">
        <v>7.5</v>
      </c>
      <c r="EG5" s="163">
        <v>6.2000000000000028</v>
      </c>
      <c r="EH5" s="163">
        <v>5.4000000000000057</v>
      </c>
      <c r="EI5" s="163">
        <v>4.7000000000000028</v>
      </c>
      <c r="EJ5" s="163">
        <v>4.0999999999999943</v>
      </c>
      <c r="EK5" s="163">
        <v>3.9000000000000057</v>
      </c>
      <c r="EL5" s="163">
        <v>3.6</v>
      </c>
      <c r="EM5" s="163">
        <v>2.9000000000000057</v>
      </c>
      <c r="EN5" s="163">
        <v>2.7000000000000028</v>
      </c>
      <c r="EO5" s="163">
        <v>2.5999999999999943</v>
      </c>
      <c r="EP5" s="163">
        <v>0.59999999999999432</v>
      </c>
      <c r="EQ5" s="163">
        <v>0.40000000000000568</v>
      </c>
      <c r="ER5" s="163">
        <v>0.20000000000000284</v>
      </c>
      <c r="ES5" s="163">
        <v>0.59999999999999432</v>
      </c>
      <c r="ET5" s="163">
        <v>0.90000000000000568</v>
      </c>
      <c r="EU5" s="163">
        <v>1.0999999999999943</v>
      </c>
      <c r="EV5" s="163">
        <v>1.2999999999999972</v>
      </c>
      <c r="EW5" s="163">
        <v>1.0999999999999943</v>
      </c>
      <c r="EX5" s="163">
        <v>0.90000000000000568</v>
      </c>
      <c r="EY5" s="163">
        <v>0.8</v>
      </c>
      <c r="EZ5" s="163">
        <v>0.7</v>
      </c>
      <c r="FA5" s="163">
        <v>0.7</v>
      </c>
      <c r="FB5" s="162"/>
    </row>
    <row r="6" spans="1:158" ht="45" customHeight="1" x14ac:dyDescent="0.3">
      <c r="A6" s="149" t="str">
        <f>IF('0'!A1=1,"добування сирої нафти та природного газу","extraction of crude petroleum and natural gas")</f>
        <v>добування сирої нафти та природного газу</v>
      </c>
      <c r="B6" s="143">
        <v>8.0999999999999943</v>
      </c>
      <c r="C6" s="143">
        <v>8.7000000000000028</v>
      </c>
      <c r="D6" s="143">
        <v>7.5999999999999943</v>
      </c>
      <c r="E6" s="143">
        <v>5.9000000000000057</v>
      </c>
      <c r="F6" s="143">
        <v>5.9000000000000057</v>
      </c>
      <c r="G6" s="143">
        <v>6.7999999999999972</v>
      </c>
      <c r="H6" s="143">
        <v>7.2999999999999972</v>
      </c>
      <c r="I6" s="143">
        <v>7.7999999999999972</v>
      </c>
      <c r="J6" s="143">
        <v>8</v>
      </c>
      <c r="K6" s="143">
        <v>7.7000000000000028</v>
      </c>
      <c r="L6" s="143">
        <v>7.5999999999999943</v>
      </c>
      <c r="M6" s="143">
        <v>7.5</v>
      </c>
      <c r="N6" s="143">
        <v>-1.0999999999999943</v>
      </c>
      <c r="O6" s="143">
        <v>-2.5</v>
      </c>
      <c r="P6" s="143">
        <v>-2.2000000000000028</v>
      </c>
      <c r="Q6" s="143">
        <v>-0.40000000000000568</v>
      </c>
      <c r="R6" s="143">
        <v>0.79999999999999716</v>
      </c>
      <c r="S6" s="143">
        <v>1.7999999999999972</v>
      </c>
      <c r="T6" s="143">
        <v>5.0999999999999943</v>
      </c>
      <c r="U6" s="143">
        <v>7.5</v>
      </c>
      <c r="V6" s="143">
        <v>9.5</v>
      </c>
      <c r="W6" s="143">
        <v>10.200000000000003</v>
      </c>
      <c r="X6" s="143">
        <v>10.799999999999997</v>
      </c>
      <c r="Y6" s="143">
        <v>11.200000000000003</v>
      </c>
      <c r="Z6" s="143">
        <v>18.200000000000003</v>
      </c>
      <c r="AA6" s="143">
        <v>17.700000000000003</v>
      </c>
      <c r="AB6" s="143">
        <v>28.800000000000011</v>
      </c>
      <c r="AC6" s="143">
        <v>66</v>
      </c>
      <c r="AD6" s="143">
        <v>87.9</v>
      </c>
      <c r="AE6" s="143">
        <v>101.6</v>
      </c>
      <c r="AF6" s="143">
        <v>105.6</v>
      </c>
      <c r="AG6" s="143">
        <v>106.69999999999999</v>
      </c>
      <c r="AH6" s="143">
        <v>107</v>
      </c>
      <c r="AI6" s="143">
        <v>109.19999999999999</v>
      </c>
      <c r="AJ6" s="143">
        <v>110.9</v>
      </c>
      <c r="AK6" s="143">
        <v>111.69999999999999</v>
      </c>
      <c r="AL6" s="143">
        <v>89.4</v>
      </c>
      <c r="AM6" s="143">
        <v>93.800000000000011</v>
      </c>
      <c r="AN6" s="143">
        <v>84.6</v>
      </c>
      <c r="AO6" s="143">
        <v>43.9</v>
      </c>
      <c r="AP6" s="143">
        <v>45</v>
      </c>
      <c r="AQ6" s="143">
        <v>46.3</v>
      </c>
      <c r="AR6" s="143">
        <v>47.2</v>
      </c>
      <c r="AS6" s="143">
        <v>48</v>
      </c>
      <c r="AT6" s="143">
        <v>50.2</v>
      </c>
      <c r="AU6" s="143">
        <v>52.7</v>
      </c>
      <c r="AV6" s="143">
        <v>54.300000000000011</v>
      </c>
      <c r="AW6" s="143">
        <v>56.3</v>
      </c>
      <c r="AX6" s="4">
        <v>123.8</v>
      </c>
      <c r="AY6" s="4">
        <v>119.9</v>
      </c>
      <c r="AZ6" s="4">
        <v>108.4</v>
      </c>
      <c r="BA6" s="4">
        <v>104.7</v>
      </c>
      <c r="BB6" s="4">
        <v>76.400000000000006</v>
      </c>
      <c r="BC6" s="4">
        <v>60.5</v>
      </c>
      <c r="BD6" s="4">
        <v>50.8</v>
      </c>
      <c r="BE6" s="4">
        <v>45.8</v>
      </c>
      <c r="BF6" s="4">
        <v>41.2</v>
      </c>
      <c r="BG6" s="4">
        <v>37</v>
      </c>
      <c r="BH6" s="4">
        <v>34.5</v>
      </c>
      <c r="BI6" s="4">
        <v>32.6</v>
      </c>
      <c r="BJ6" s="4">
        <v>11.099999999999994</v>
      </c>
      <c r="BK6" s="4">
        <v>9.5999999999999943</v>
      </c>
      <c r="BL6" s="4">
        <v>9.4000000000000057</v>
      </c>
      <c r="BM6" s="4">
        <v>9.2000000000000028</v>
      </c>
      <c r="BN6" s="4">
        <v>10.299999999999997</v>
      </c>
      <c r="BO6" s="4">
        <v>11.599999999999994</v>
      </c>
      <c r="BP6" s="4">
        <v>12.5</v>
      </c>
      <c r="BQ6" s="4">
        <v>12.900000000000006</v>
      </c>
      <c r="BR6" s="4">
        <v>13.299999999999997</v>
      </c>
      <c r="BS6" s="4">
        <v>13.599999999999994</v>
      </c>
      <c r="BT6" s="4">
        <v>15.099999999999994</v>
      </c>
      <c r="BU6" s="4">
        <v>16</v>
      </c>
      <c r="BV6" s="4">
        <v>17.5</v>
      </c>
      <c r="BW6" s="4">
        <v>19.099999999999994</v>
      </c>
      <c r="BX6" s="4">
        <v>19.299999999999997</v>
      </c>
      <c r="BY6" s="4">
        <v>19.099999999999994</v>
      </c>
      <c r="BZ6" s="4">
        <v>18</v>
      </c>
      <c r="CA6" s="4">
        <v>17.200000000000003</v>
      </c>
      <c r="CB6" s="4">
        <v>14.5</v>
      </c>
      <c r="CC6" s="4">
        <v>11</v>
      </c>
      <c r="CD6" s="4">
        <v>7.4000000000000057</v>
      </c>
      <c r="CE6" s="4">
        <v>4</v>
      </c>
      <c r="CF6" s="4">
        <v>0.40000000000000568</v>
      </c>
      <c r="CG6" s="4">
        <v>-2.7999999999999972</v>
      </c>
      <c r="CH6" s="143">
        <v>-20.5</v>
      </c>
      <c r="CI6" s="143">
        <v>-23</v>
      </c>
      <c r="CJ6" s="143">
        <v>-26.400000000000006</v>
      </c>
      <c r="CK6" s="143">
        <v>-31.599999999999994</v>
      </c>
      <c r="CL6" s="143">
        <v>-35.900000000000006</v>
      </c>
      <c r="CM6" s="143">
        <v>-40.200000000000003</v>
      </c>
      <c r="CN6" s="143">
        <v>-42.6</v>
      </c>
      <c r="CO6" s="143">
        <v>-42.4</v>
      </c>
      <c r="CP6" s="143">
        <v>-40.6</v>
      </c>
      <c r="CQ6" s="143">
        <v>-36.700000000000003</v>
      </c>
      <c r="CR6" s="143">
        <v>-32.400000000000006</v>
      </c>
      <c r="CS6" s="143">
        <v>-28.299999999999997</v>
      </c>
      <c r="CT6" s="143">
        <v>24.599999999999994</v>
      </c>
      <c r="CU6" s="143">
        <v>34.300000000000011</v>
      </c>
      <c r="CV6" s="143">
        <v>42.300000000000011</v>
      </c>
      <c r="CW6" s="143">
        <v>54.199999999999989</v>
      </c>
      <c r="CX6" s="143">
        <v>66.400000000000006</v>
      </c>
      <c r="CY6" s="143">
        <v>84</v>
      </c>
      <c r="CZ6" s="143">
        <v>98.4</v>
      </c>
      <c r="DA6" s="143">
        <v>106.19999999999999</v>
      </c>
      <c r="DB6" s="143">
        <v>109</v>
      </c>
      <c r="DC6" s="143">
        <v>106.4</v>
      </c>
      <c r="DD6" s="143">
        <v>102.1</v>
      </c>
      <c r="DE6" s="143">
        <v>99.4</v>
      </c>
      <c r="DF6" s="143">
        <v>61.099999999999994</v>
      </c>
      <c r="DG6" s="143">
        <v>85.5</v>
      </c>
      <c r="DH6" s="143">
        <v>90.6</v>
      </c>
      <c r="DI6" s="143">
        <v>91.1</v>
      </c>
      <c r="DJ6" s="143">
        <v>91.5</v>
      </c>
      <c r="DK6" s="143">
        <v>88.4</v>
      </c>
      <c r="DL6" s="143">
        <v>87.199999999999989</v>
      </c>
      <c r="DM6" s="143">
        <v>86.800000000000011</v>
      </c>
      <c r="DN6" s="143">
        <v>88.699999999999989</v>
      </c>
      <c r="DO6" s="143">
        <v>90.699999999999989</v>
      </c>
      <c r="DP6" s="143">
        <v>91.800000000000011</v>
      </c>
      <c r="DQ6" s="143">
        <v>89.5</v>
      </c>
      <c r="DR6" s="143">
        <v>77.099999999999994</v>
      </c>
      <c r="DS6" s="143">
        <v>58.900000000000006</v>
      </c>
      <c r="DT6" s="143">
        <v>55.199999999999989</v>
      </c>
      <c r="DU6" s="143">
        <v>52.699999999999989</v>
      </c>
      <c r="DV6" s="143">
        <v>47.699999999999989</v>
      </c>
      <c r="DW6" s="143">
        <v>43.699999999999989</v>
      </c>
      <c r="DX6" s="143">
        <v>41.400000000000006</v>
      </c>
      <c r="DY6" s="143">
        <v>40.199999999999989</v>
      </c>
      <c r="DZ6" s="143">
        <v>38.599999999999994</v>
      </c>
      <c r="EA6" s="143">
        <v>36.5</v>
      </c>
      <c r="EB6" s="143">
        <v>33.699999999999989</v>
      </c>
      <c r="EC6" s="143">
        <v>32</v>
      </c>
      <c r="ED6" s="143">
        <v>12.799999999999997</v>
      </c>
      <c r="EE6" s="143">
        <v>4.2999999999999972</v>
      </c>
      <c r="EF6" s="143">
        <v>2.0999999999999943</v>
      </c>
      <c r="EG6" s="163">
        <v>3</v>
      </c>
      <c r="EH6" s="163">
        <v>5.7000000000000028</v>
      </c>
      <c r="EI6" s="163">
        <v>7.5</v>
      </c>
      <c r="EJ6" s="163">
        <v>8.7999999999999972</v>
      </c>
      <c r="EK6" s="163">
        <v>8.9000000000000057</v>
      </c>
      <c r="EL6" s="163">
        <v>7.4</v>
      </c>
      <c r="EM6" s="163">
        <v>6</v>
      </c>
      <c r="EN6" s="163">
        <v>5.0999999999999943</v>
      </c>
      <c r="EO6" s="163">
        <v>5.5</v>
      </c>
      <c r="EP6" s="163">
        <v>10.599999999999994</v>
      </c>
      <c r="EQ6" s="163">
        <v>10.900000000000006</v>
      </c>
      <c r="ER6" s="163">
        <v>11.5</v>
      </c>
      <c r="ES6" s="163">
        <v>10.400000000000006</v>
      </c>
      <c r="ET6" s="163">
        <v>9</v>
      </c>
      <c r="EU6" s="163">
        <v>7.7999999999999972</v>
      </c>
      <c r="EV6" s="163">
        <v>7.9000000000000057</v>
      </c>
      <c r="EW6" s="163">
        <v>8.0999999999999943</v>
      </c>
      <c r="EX6" s="163">
        <v>8.2000000000000028</v>
      </c>
      <c r="EY6" s="163">
        <v>7.9</v>
      </c>
      <c r="EZ6" s="163">
        <v>7.2</v>
      </c>
      <c r="FA6" s="163">
        <v>6.5</v>
      </c>
      <c r="FB6" s="162"/>
    </row>
    <row r="7" spans="1:158" ht="45" customHeight="1" x14ac:dyDescent="0.3">
      <c r="A7" s="149" t="str">
        <f>IF('0'!A1=1,"добування металевих руд","mining of metal ores")</f>
        <v>добування металевих руд</v>
      </c>
      <c r="B7" s="143">
        <v>-15.700000000000003</v>
      </c>
      <c r="C7" s="143">
        <v>-15.700000000000003</v>
      </c>
      <c r="D7" s="143">
        <v>-15.799999999999997</v>
      </c>
      <c r="E7" s="143">
        <v>-11.200000000000003</v>
      </c>
      <c r="F7" s="143">
        <v>-8.5999999999999943</v>
      </c>
      <c r="G7" s="143">
        <v>-7</v>
      </c>
      <c r="H7" s="143">
        <v>-7.4000000000000057</v>
      </c>
      <c r="I7" s="143">
        <v>-7.5999999999999943</v>
      </c>
      <c r="J7" s="143">
        <v>-7.5999999999999943</v>
      </c>
      <c r="K7" s="143">
        <v>-6.2000000000000028</v>
      </c>
      <c r="L7" s="143">
        <v>-4.7000000000000028</v>
      </c>
      <c r="M7" s="143">
        <v>-3.4000000000000057</v>
      </c>
      <c r="N7" s="143">
        <v>12.700000000000003</v>
      </c>
      <c r="O7" s="143">
        <v>13.099999999999994</v>
      </c>
      <c r="P7" s="143">
        <v>15.700000000000003</v>
      </c>
      <c r="Q7" s="143">
        <v>13.200000000000003</v>
      </c>
      <c r="R7" s="143">
        <v>14.099999999999994</v>
      </c>
      <c r="S7" s="143">
        <v>14.700000000000003</v>
      </c>
      <c r="T7" s="143">
        <v>15.5</v>
      </c>
      <c r="U7" s="143">
        <v>17.200000000000003</v>
      </c>
      <c r="V7" s="143">
        <v>18.200000000000003</v>
      </c>
      <c r="W7" s="143">
        <v>17.900000000000006</v>
      </c>
      <c r="X7" s="143">
        <v>17.599999999999994</v>
      </c>
      <c r="Y7" s="143">
        <v>17.799999999999997</v>
      </c>
      <c r="Z7" s="143">
        <v>17.099999999999994</v>
      </c>
      <c r="AA7" s="143">
        <v>25.400000000000006</v>
      </c>
      <c r="AB7" s="143">
        <v>31.099999999999994</v>
      </c>
      <c r="AC7" s="143">
        <v>29.199999999999989</v>
      </c>
      <c r="AD7" s="143">
        <v>22.099999999999994</v>
      </c>
      <c r="AE7" s="143">
        <v>18</v>
      </c>
      <c r="AF7" s="143">
        <v>17.5</v>
      </c>
      <c r="AG7" s="143">
        <v>15.400000000000006</v>
      </c>
      <c r="AH7" s="143">
        <v>13.599999999999994</v>
      </c>
      <c r="AI7" s="143">
        <v>13.299999999999997</v>
      </c>
      <c r="AJ7" s="143">
        <v>12.599999999999994</v>
      </c>
      <c r="AK7" s="143">
        <v>10.700000000000003</v>
      </c>
      <c r="AL7" s="143">
        <v>-11.200000000000003</v>
      </c>
      <c r="AM7" s="143">
        <v>-16</v>
      </c>
      <c r="AN7" s="143">
        <v>-18.5</v>
      </c>
      <c r="AO7" s="143">
        <v>-12</v>
      </c>
      <c r="AP7" s="143">
        <v>-3.8</v>
      </c>
      <c r="AQ7" s="143">
        <v>1.5</v>
      </c>
      <c r="AR7" s="143">
        <v>3.3</v>
      </c>
      <c r="AS7" s="143">
        <v>6.1</v>
      </c>
      <c r="AT7" s="143">
        <v>10.199999999999999</v>
      </c>
      <c r="AU7" s="143">
        <v>12.9</v>
      </c>
      <c r="AV7" s="143">
        <v>16.799999999999997</v>
      </c>
      <c r="AW7" s="143">
        <v>23.3</v>
      </c>
      <c r="AX7" s="4">
        <v>135.19999999999999</v>
      </c>
      <c r="AY7" s="4">
        <v>136.9</v>
      </c>
      <c r="AZ7" s="4">
        <v>138.9</v>
      </c>
      <c r="BA7" s="4">
        <v>122.7</v>
      </c>
      <c r="BB7" s="4">
        <v>100.9</v>
      </c>
      <c r="BC7" s="4">
        <v>86.300000000000011</v>
      </c>
      <c r="BD7" s="4">
        <v>78.5</v>
      </c>
      <c r="BE7" s="4">
        <v>72.5</v>
      </c>
      <c r="BF7" s="4">
        <v>66.599999999999994</v>
      </c>
      <c r="BG7" s="4">
        <v>63.6</v>
      </c>
      <c r="BH7" s="4">
        <v>61.7</v>
      </c>
      <c r="BI7" s="4">
        <v>57.8</v>
      </c>
      <c r="BJ7" s="4">
        <v>21.099999999999994</v>
      </c>
      <c r="BK7" s="4">
        <v>22.200000000000003</v>
      </c>
      <c r="BL7" s="4">
        <v>13.900000000000006</v>
      </c>
      <c r="BM7" s="4">
        <v>9.5999999999999943</v>
      </c>
      <c r="BN7" s="4">
        <v>10.700000000000003</v>
      </c>
      <c r="BO7" s="4">
        <v>13.200000000000003</v>
      </c>
      <c r="BP7" s="4">
        <v>15.5</v>
      </c>
      <c r="BQ7" s="4">
        <v>16.400000000000006</v>
      </c>
      <c r="BR7" s="4">
        <v>16.5</v>
      </c>
      <c r="BS7" s="4">
        <v>16.5</v>
      </c>
      <c r="BT7" s="4">
        <v>15.299999999999997</v>
      </c>
      <c r="BU7" s="4">
        <v>14.599999999999994</v>
      </c>
      <c r="BV7" s="4">
        <v>-2.9000000000000057</v>
      </c>
      <c r="BW7" s="4">
        <v>-5.2999999999999972</v>
      </c>
      <c r="BX7" s="4">
        <v>-0.5</v>
      </c>
      <c r="BY7" s="4">
        <v>2.2999999999999972</v>
      </c>
      <c r="BZ7" s="4">
        <v>7.5999999999999943</v>
      </c>
      <c r="CA7" s="4">
        <v>10.900000000000006</v>
      </c>
      <c r="CB7" s="4">
        <v>14.5</v>
      </c>
      <c r="CC7" s="4">
        <v>17.900000000000006</v>
      </c>
      <c r="CD7" s="4">
        <v>16.799999999999997</v>
      </c>
      <c r="CE7" s="4">
        <v>14.400000000000006</v>
      </c>
      <c r="CF7" s="4">
        <v>12</v>
      </c>
      <c r="CG7" s="4">
        <v>8.9000000000000057</v>
      </c>
      <c r="CH7" s="143">
        <v>-11.799999999999997</v>
      </c>
      <c r="CI7" s="143">
        <v>-11.5</v>
      </c>
      <c r="CJ7" s="143">
        <v>-13.599999999999994</v>
      </c>
      <c r="CK7" s="143">
        <v>-13</v>
      </c>
      <c r="CL7" s="143">
        <v>-15</v>
      </c>
      <c r="CM7" s="143">
        <v>-15.900000000000006</v>
      </c>
      <c r="CN7" s="143">
        <v>-16.900000000000006</v>
      </c>
      <c r="CO7" s="143">
        <v>-17.700000000000003</v>
      </c>
      <c r="CP7" s="143">
        <v>-15.299999999999997</v>
      </c>
      <c r="CQ7" s="143">
        <v>-11.700000000000003</v>
      </c>
      <c r="CR7" s="143">
        <v>-8.7000000000000028</v>
      </c>
      <c r="CS7" s="143">
        <v>-5.0999999999999943</v>
      </c>
      <c r="CT7" s="143">
        <v>64.900000000000006</v>
      </c>
      <c r="CU7" s="143">
        <v>95.1</v>
      </c>
      <c r="CV7" s="143">
        <v>110.1</v>
      </c>
      <c r="CW7" s="143">
        <v>120.69999999999999</v>
      </c>
      <c r="CX7" s="143">
        <v>130.4</v>
      </c>
      <c r="CY7" s="143">
        <v>142.1</v>
      </c>
      <c r="CZ7" s="143">
        <v>150.5</v>
      </c>
      <c r="DA7" s="143">
        <v>152.9</v>
      </c>
      <c r="DB7" s="143">
        <v>143.30000000000001</v>
      </c>
      <c r="DC7" s="143">
        <v>129.4</v>
      </c>
      <c r="DD7" s="143">
        <v>119.69999999999999</v>
      </c>
      <c r="DE7" s="143">
        <v>108.1</v>
      </c>
      <c r="DF7" s="143">
        <v>4.4000000000000057</v>
      </c>
      <c r="DG7" s="143">
        <v>-6.5999999999999943</v>
      </c>
      <c r="DH7" s="143">
        <v>-9</v>
      </c>
      <c r="DI7" s="143">
        <v>-11.599999999999994</v>
      </c>
      <c r="DJ7" s="143">
        <v>-13.700000000000003</v>
      </c>
      <c r="DK7" s="143">
        <v>-18.299999999999997</v>
      </c>
      <c r="DL7" s="143">
        <v>-22</v>
      </c>
      <c r="DM7" s="143">
        <v>-23.599999999999994</v>
      </c>
      <c r="DN7" s="143">
        <v>-21.900000000000006</v>
      </c>
      <c r="DO7" s="143">
        <v>-19.299999999999997</v>
      </c>
      <c r="DP7" s="143">
        <v>-17.200000000000003</v>
      </c>
      <c r="DQ7" s="143">
        <v>-14.400000000000006</v>
      </c>
      <c r="DR7" s="143">
        <v>25.200000000000003</v>
      </c>
      <c r="DS7" s="143">
        <v>19</v>
      </c>
      <c r="DT7" s="143">
        <v>16.799999999999997</v>
      </c>
      <c r="DU7" s="143">
        <v>14.099999999999994</v>
      </c>
      <c r="DV7" s="143">
        <v>11.5</v>
      </c>
      <c r="DW7" s="143">
        <v>10.700000000000003</v>
      </c>
      <c r="DX7" s="143">
        <v>10.400000000000006</v>
      </c>
      <c r="DY7" s="143">
        <v>9.9000000000000057</v>
      </c>
      <c r="DZ7" s="143">
        <v>9.7999999999999972</v>
      </c>
      <c r="EA7" s="143">
        <v>10.299999999999997</v>
      </c>
      <c r="EB7" s="143">
        <v>10.599999999999994</v>
      </c>
      <c r="EC7" s="143">
        <v>11.200000000000003</v>
      </c>
      <c r="ED7" s="143">
        <v>9.2000000000000028</v>
      </c>
      <c r="EE7" s="143">
        <v>6.2000000000000028</v>
      </c>
      <c r="EF7" s="143">
        <v>1</v>
      </c>
      <c r="EG7" s="163">
        <v>-0.5</v>
      </c>
      <c r="EH7" s="163">
        <v>0.29999999999999716</v>
      </c>
      <c r="EI7" s="163">
        <v>2.0999999999999943</v>
      </c>
      <c r="EJ7" s="163">
        <v>3.2000000000000028</v>
      </c>
      <c r="EK7" s="163">
        <v>3.7999999999999972</v>
      </c>
      <c r="EL7" s="163">
        <v>3.5</v>
      </c>
      <c r="EM7" s="163">
        <v>3.7000000000000028</v>
      </c>
      <c r="EN7" s="163">
        <v>4</v>
      </c>
      <c r="EO7" s="163">
        <v>4.2000000000000028</v>
      </c>
      <c r="EP7" s="163">
        <v>8.4000000000000057</v>
      </c>
      <c r="EQ7" s="163">
        <v>9.7999999999999972</v>
      </c>
      <c r="ER7" s="163">
        <v>12.599999999999994</v>
      </c>
      <c r="ES7" s="163">
        <v>12.200000000000003</v>
      </c>
      <c r="ET7" s="163">
        <v>10.5</v>
      </c>
      <c r="EU7" s="163">
        <v>8.5</v>
      </c>
      <c r="EV7" s="163">
        <v>7</v>
      </c>
      <c r="EW7" s="163">
        <v>6.2999999999999972</v>
      </c>
      <c r="EX7" s="163">
        <v>7</v>
      </c>
      <c r="EY7" s="163">
        <v>7</v>
      </c>
      <c r="EZ7" s="163">
        <v>6.4</v>
      </c>
      <c r="FA7" s="163">
        <v>5.7</v>
      </c>
      <c r="FB7" s="162"/>
    </row>
    <row r="8" spans="1:158" ht="45" customHeight="1" x14ac:dyDescent="0.3">
      <c r="A8" s="139" t="str">
        <f>IF('0'!A1=1,"Переробна промисловість","Manufacturing")</f>
        <v>Переробна промисловість</v>
      </c>
      <c r="B8" s="143">
        <v>-0.20000000000000284</v>
      </c>
      <c r="C8" s="143">
        <v>0.20000000000000284</v>
      </c>
      <c r="D8" s="143">
        <v>0</v>
      </c>
      <c r="E8" s="143">
        <v>-0.40000000000000568</v>
      </c>
      <c r="F8" s="143">
        <v>-0.90000000000000568</v>
      </c>
      <c r="G8" s="143">
        <v>-1.0999999999999943</v>
      </c>
      <c r="H8" s="143">
        <v>-1</v>
      </c>
      <c r="I8" s="143">
        <v>-0.90000000000000568</v>
      </c>
      <c r="J8" s="143">
        <v>-0.79999999999999716</v>
      </c>
      <c r="K8" s="143">
        <v>-0.79999999999999716</v>
      </c>
      <c r="L8" s="143">
        <v>-0.79999999999999716</v>
      </c>
      <c r="M8" s="143">
        <v>-0.79999999999999716</v>
      </c>
      <c r="N8" s="143">
        <v>0.29999999999999716</v>
      </c>
      <c r="O8" s="143">
        <v>0.29999999999999716</v>
      </c>
      <c r="P8" s="143">
        <v>1.5999999999999943</v>
      </c>
      <c r="Q8" s="143">
        <v>4.2999999999999972</v>
      </c>
      <c r="R8" s="143">
        <v>6.9000000000000057</v>
      </c>
      <c r="S8" s="143">
        <v>9</v>
      </c>
      <c r="T8" s="143">
        <v>10.700000000000003</v>
      </c>
      <c r="U8" s="143">
        <v>12.200000000000003</v>
      </c>
      <c r="V8" s="143">
        <v>13.700000000000003</v>
      </c>
      <c r="W8" s="143">
        <v>15.200000000000003</v>
      </c>
      <c r="X8" s="143">
        <v>16.700000000000003</v>
      </c>
      <c r="Y8" s="143">
        <v>18.200000000000003</v>
      </c>
      <c r="Z8" s="143">
        <v>37.300000000000011</v>
      </c>
      <c r="AA8" s="143">
        <v>42.199999999999989</v>
      </c>
      <c r="AB8" s="143">
        <v>46.699999999999989</v>
      </c>
      <c r="AC8" s="143">
        <v>46.400000000000006</v>
      </c>
      <c r="AD8" s="143">
        <v>45</v>
      </c>
      <c r="AE8" s="143">
        <v>43.800000000000011</v>
      </c>
      <c r="AF8" s="143">
        <v>42.800000000000011</v>
      </c>
      <c r="AG8" s="143">
        <v>41.699999999999989</v>
      </c>
      <c r="AH8" s="143">
        <v>40.5</v>
      </c>
      <c r="AI8" s="143">
        <v>39.300000000000011</v>
      </c>
      <c r="AJ8" s="143">
        <v>38</v>
      </c>
      <c r="AK8" s="143">
        <v>36.699999999999989</v>
      </c>
      <c r="AL8" s="143">
        <v>21.299999999999997</v>
      </c>
      <c r="AM8" s="143">
        <v>17.099999999999994</v>
      </c>
      <c r="AN8" s="143">
        <v>13.1</v>
      </c>
      <c r="AO8" s="143">
        <v>11.5</v>
      </c>
      <c r="AP8" s="143">
        <v>11.6</v>
      </c>
      <c r="AQ8" s="143">
        <v>11.9</v>
      </c>
      <c r="AR8" s="143">
        <v>12.2</v>
      </c>
      <c r="AS8" s="143">
        <v>12.3</v>
      </c>
      <c r="AT8" s="143">
        <v>12.7</v>
      </c>
      <c r="AU8" s="143">
        <v>13.2</v>
      </c>
      <c r="AV8" s="143">
        <v>13.799999999999997</v>
      </c>
      <c r="AW8" s="143">
        <v>14.5</v>
      </c>
      <c r="AX8" s="4">
        <v>25.6</v>
      </c>
      <c r="AY8" s="4">
        <v>27.299999999999997</v>
      </c>
      <c r="AZ8" s="4">
        <v>27.4</v>
      </c>
      <c r="BA8" s="4">
        <v>26.9</v>
      </c>
      <c r="BB8" s="4">
        <v>25.6</v>
      </c>
      <c r="BC8" s="4">
        <v>24.400000000000006</v>
      </c>
      <c r="BD8" s="4">
        <v>23.4</v>
      </c>
      <c r="BE8" s="4">
        <v>23</v>
      </c>
      <c r="BF8" s="4">
        <v>22.6</v>
      </c>
      <c r="BG8" s="4">
        <v>22.4</v>
      </c>
      <c r="BH8" s="4">
        <v>22.2</v>
      </c>
      <c r="BI8" s="4">
        <v>21.9</v>
      </c>
      <c r="BJ8" s="4">
        <v>18</v>
      </c>
      <c r="BK8" s="4">
        <v>16.599999999999994</v>
      </c>
      <c r="BL8" s="4">
        <v>15.599999999999994</v>
      </c>
      <c r="BM8" s="4">
        <v>15.200000000000003</v>
      </c>
      <c r="BN8" s="4">
        <v>14.900000000000006</v>
      </c>
      <c r="BO8" s="4">
        <v>14.599999999999994</v>
      </c>
      <c r="BP8" s="4">
        <v>14.400000000000006</v>
      </c>
      <c r="BQ8" s="4">
        <v>14.299999999999997</v>
      </c>
      <c r="BR8" s="4">
        <v>14.299999999999997</v>
      </c>
      <c r="BS8" s="4">
        <v>13.900000000000006</v>
      </c>
      <c r="BT8" s="4">
        <v>13.5</v>
      </c>
      <c r="BU8" s="4">
        <v>13</v>
      </c>
      <c r="BV8" s="4">
        <v>4.5999999999999943</v>
      </c>
      <c r="BW8" s="4">
        <v>3.5999999999999943</v>
      </c>
      <c r="BX8" s="4">
        <v>3.2999999999999972</v>
      </c>
      <c r="BY8" s="4">
        <v>3.0999999999999943</v>
      </c>
      <c r="BZ8" s="4">
        <v>3</v>
      </c>
      <c r="CA8" s="4">
        <v>2.9000000000000057</v>
      </c>
      <c r="CB8" s="4">
        <v>2.7999999999999972</v>
      </c>
      <c r="CC8" s="4">
        <v>2.4000000000000057</v>
      </c>
      <c r="CD8" s="4">
        <v>1.9000000000000057</v>
      </c>
      <c r="CE8" s="4">
        <v>1.2000000000000028</v>
      </c>
      <c r="CF8" s="4">
        <v>0.59999999999999432</v>
      </c>
      <c r="CG8" s="4">
        <v>0</v>
      </c>
      <c r="CH8" s="143">
        <v>-5.5</v>
      </c>
      <c r="CI8" s="143">
        <v>-4.7000000000000028</v>
      </c>
      <c r="CJ8" s="143">
        <v>-4.0999999999999943</v>
      </c>
      <c r="CK8" s="143">
        <v>-3.7000000000000028</v>
      </c>
      <c r="CL8" s="143">
        <v>-3.7000000000000028</v>
      </c>
      <c r="CM8" s="143">
        <v>-3.5</v>
      </c>
      <c r="CN8" s="143">
        <v>-3.0999999999999943</v>
      </c>
      <c r="CO8" s="143">
        <v>-2.5</v>
      </c>
      <c r="CP8" s="143">
        <v>-1.7999999999999972</v>
      </c>
      <c r="CQ8" s="143">
        <v>-0.79999999999999716</v>
      </c>
      <c r="CR8" s="143">
        <v>0.40000000000000568</v>
      </c>
      <c r="CS8" s="143">
        <v>1.5999999999999943</v>
      </c>
      <c r="CT8" s="143">
        <v>19.799999999999997</v>
      </c>
      <c r="CU8" s="143">
        <v>21.799999999999997</v>
      </c>
      <c r="CV8" s="143">
        <v>23.5</v>
      </c>
      <c r="CW8" s="143">
        <v>24.700000000000003</v>
      </c>
      <c r="CX8" s="143">
        <v>26.599999999999994</v>
      </c>
      <c r="CY8" s="143">
        <v>28.099999999999994</v>
      </c>
      <c r="CZ8" s="143">
        <v>29.5</v>
      </c>
      <c r="DA8" s="143">
        <v>30.199999999999989</v>
      </c>
      <c r="DB8" s="143">
        <v>30.300000000000011</v>
      </c>
      <c r="DC8" s="143">
        <v>30.199999999999989</v>
      </c>
      <c r="DD8" s="143">
        <v>30.099999999999994</v>
      </c>
      <c r="DE8" s="143">
        <v>29.900000000000006</v>
      </c>
      <c r="DF8" s="143">
        <v>25.900000000000006</v>
      </c>
      <c r="DG8" s="143">
        <v>23.700000000000003</v>
      </c>
      <c r="DH8" s="143">
        <v>23.099999999999994</v>
      </c>
      <c r="DI8" s="143">
        <v>23.599999999999994</v>
      </c>
      <c r="DJ8" s="143">
        <v>24</v>
      </c>
      <c r="DK8" s="143">
        <v>24.299999999999997</v>
      </c>
      <c r="DL8" s="143">
        <v>24</v>
      </c>
      <c r="DM8" s="143">
        <v>24.299999999999997</v>
      </c>
      <c r="DN8" s="143">
        <v>24.700000000000003</v>
      </c>
      <c r="DO8" s="143">
        <v>25.200000000000003</v>
      </c>
      <c r="DP8" s="143">
        <v>25.400000000000006</v>
      </c>
      <c r="DQ8" s="143">
        <v>25.5</v>
      </c>
      <c r="DR8" s="143">
        <v>25.799999999999997</v>
      </c>
      <c r="DS8" s="143">
        <v>25.900000000000006</v>
      </c>
      <c r="DT8" s="143">
        <v>24.700000000000003</v>
      </c>
      <c r="DU8" s="143">
        <v>23.299999999999997</v>
      </c>
      <c r="DV8" s="143">
        <v>21.799999999999997</v>
      </c>
      <c r="DW8" s="143">
        <v>20.400000000000006</v>
      </c>
      <c r="DX8" s="143">
        <v>19.400000000000006</v>
      </c>
      <c r="DY8" s="143">
        <v>18.400000000000006</v>
      </c>
      <c r="DZ8" s="143">
        <v>17.599999999999994</v>
      </c>
      <c r="EA8" s="143">
        <v>16.700000000000003</v>
      </c>
      <c r="EB8" s="143">
        <v>15.900000000000006</v>
      </c>
      <c r="EC8" s="143">
        <v>15.200000000000003</v>
      </c>
      <c r="ED8" s="143">
        <v>8.7000000000000028</v>
      </c>
      <c r="EE8" s="143">
        <v>8.7999999999999972</v>
      </c>
      <c r="EF8" s="143">
        <v>8.5999999999999943</v>
      </c>
      <c r="EG8" s="163">
        <v>8</v>
      </c>
      <c r="EH8" s="163">
        <v>7.5999999999999943</v>
      </c>
      <c r="EI8" s="163">
        <v>7.5999999999999943</v>
      </c>
      <c r="EJ8" s="163">
        <v>7.9000000000000057</v>
      </c>
      <c r="EK8" s="163">
        <v>8</v>
      </c>
      <c r="EL8" s="163">
        <v>8.1999999999999993</v>
      </c>
      <c r="EM8" s="163">
        <v>8.5999999999999943</v>
      </c>
      <c r="EN8" s="163">
        <v>9</v>
      </c>
      <c r="EO8" s="163">
        <v>9.4000000000000057</v>
      </c>
      <c r="EP8" s="163">
        <v>13.700000000000003</v>
      </c>
      <c r="EQ8" s="163">
        <v>13.400000000000006</v>
      </c>
      <c r="ER8" s="163">
        <v>13.299999999999997</v>
      </c>
      <c r="ES8" s="163">
        <v>13.599999999999994</v>
      </c>
      <c r="ET8" s="163">
        <v>13.599999999999994</v>
      </c>
      <c r="EU8" s="163">
        <v>13.5</v>
      </c>
      <c r="EV8" s="163">
        <v>13.200000000000003</v>
      </c>
      <c r="EW8" s="163">
        <v>13</v>
      </c>
      <c r="EX8" s="163">
        <v>12.799999999999997</v>
      </c>
      <c r="EY8" s="163">
        <v>12.5</v>
      </c>
      <c r="EZ8" s="163">
        <v>12.2</v>
      </c>
      <c r="FA8" s="163">
        <v>11.9</v>
      </c>
      <c r="FB8" s="162"/>
    </row>
    <row r="9" spans="1:158" ht="45" customHeight="1" x14ac:dyDescent="0.3">
      <c r="A9" s="139" t="str">
        <f>IF('0'!A1=1,"Виробництво харчових продуктів, напоїв і тютюнових виробів","Manufacture of food products, beverages and tobacco products")</f>
        <v>Виробництво харчових продуктів, напоїв і тютюнових виробів</v>
      </c>
      <c r="B9" s="143">
        <v>4.2999999999999972</v>
      </c>
      <c r="C9" s="143">
        <v>4.4000000000000057</v>
      </c>
      <c r="D9" s="143">
        <v>4.2999999999999972</v>
      </c>
      <c r="E9" s="143">
        <v>4.2000000000000028</v>
      </c>
      <c r="F9" s="143">
        <v>4</v>
      </c>
      <c r="G9" s="143">
        <v>4</v>
      </c>
      <c r="H9" s="143">
        <v>4.2000000000000028</v>
      </c>
      <c r="I9" s="143">
        <v>4.2999999999999972</v>
      </c>
      <c r="J9" s="143">
        <v>4.2999999999999972</v>
      </c>
      <c r="K9" s="143">
        <v>4.0999999999999943</v>
      </c>
      <c r="L9" s="143">
        <v>4</v>
      </c>
      <c r="M9" s="143">
        <v>4</v>
      </c>
      <c r="N9" s="143">
        <v>3.7000000000000028</v>
      </c>
      <c r="O9" s="143">
        <v>3.5999999999999943</v>
      </c>
      <c r="P9" s="143">
        <v>4.4000000000000057</v>
      </c>
      <c r="Q9" s="143">
        <v>6.2000000000000028</v>
      </c>
      <c r="R9" s="143">
        <v>8</v>
      </c>
      <c r="S9" s="143">
        <v>9.5</v>
      </c>
      <c r="T9" s="143">
        <v>10.400000000000006</v>
      </c>
      <c r="U9" s="143">
        <v>11.5</v>
      </c>
      <c r="V9" s="143">
        <v>12.5</v>
      </c>
      <c r="W9" s="143">
        <v>13.5</v>
      </c>
      <c r="X9" s="143">
        <v>14.5</v>
      </c>
      <c r="Y9" s="143">
        <v>15.599999999999994</v>
      </c>
      <c r="Z9" s="143">
        <v>32.099999999999994</v>
      </c>
      <c r="AA9" s="143">
        <v>36.900000000000006</v>
      </c>
      <c r="AB9" s="143">
        <v>42.199999999999989</v>
      </c>
      <c r="AC9" s="143">
        <v>44.099999999999994</v>
      </c>
      <c r="AD9" s="143">
        <v>44.300000000000011</v>
      </c>
      <c r="AE9" s="143">
        <v>44.300000000000011</v>
      </c>
      <c r="AF9" s="143">
        <v>44.300000000000011</v>
      </c>
      <c r="AG9" s="143">
        <v>44.099999999999994</v>
      </c>
      <c r="AH9" s="143">
        <v>43.800000000000011</v>
      </c>
      <c r="AI9" s="143">
        <v>43.5</v>
      </c>
      <c r="AJ9" s="143">
        <v>43.099999999999994</v>
      </c>
      <c r="AK9" s="143">
        <v>42.5</v>
      </c>
      <c r="AL9" s="143">
        <v>32.900000000000006</v>
      </c>
      <c r="AM9" s="143">
        <v>29</v>
      </c>
      <c r="AN9" s="143">
        <v>23.8</v>
      </c>
      <c r="AO9" s="143">
        <v>20.399999999999999</v>
      </c>
      <c r="AP9" s="143">
        <v>18.5</v>
      </c>
      <c r="AQ9" s="143">
        <v>17.100000000000001</v>
      </c>
      <c r="AR9" s="143">
        <v>16.5</v>
      </c>
      <c r="AS9" s="143">
        <v>15.8</v>
      </c>
      <c r="AT9" s="143">
        <v>15.6</v>
      </c>
      <c r="AU9" s="143">
        <v>15.6</v>
      </c>
      <c r="AV9" s="143">
        <v>15.599999999999994</v>
      </c>
      <c r="AW9" s="143">
        <v>15.6</v>
      </c>
      <c r="AX9" s="4">
        <v>16.399999999999999</v>
      </c>
      <c r="AY9" s="4">
        <v>16.599999999999994</v>
      </c>
      <c r="AZ9" s="4">
        <v>16.600000000000001</v>
      </c>
      <c r="BA9" s="4">
        <v>16.5</v>
      </c>
      <c r="BB9" s="4">
        <v>16.600000000000001</v>
      </c>
      <c r="BC9" s="4">
        <v>16.599999999999994</v>
      </c>
      <c r="BD9" s="4">
        <v>16.3</v>
      </c>
      <c r="BE9" s="4">
        <v>16.2</v>
      </c>
      <c r="BF9" s="4">
        <v>16</v>
      </c>
      <c r="BG9" s="4">
        <v>15.7</v>
      </c>
      <c r="BH9" s="4">
        <v>15.5</v>
      </c>
      <c r="BI9" s="4">
        <v>15.2</v>
      </c>
      <c r="BJ9" s="4">
        <v>11.900000000000006</v>
      </c>
      <c r="BK9" s="4">
        <v>11.400000000000006</v>
      </c>
      <c r="BL9" s="4">
        <v>11.099999999999994</v>
      </c>
      <c r="BM9" s="4">
        <v>11</v>
      </c>
      <c r="BN9" s="4">
        <v>10.799999999999997</v>
      </c>
      <c r="BO9" s="4">
        <v>10.599999999999994</v>
      </c>
      <c r="BP9" s="4">
        <v>10.299999999999997</v>
      </c>
      <c r="BQ9" s="4">
        <v>10.099999999999994</v>
      </c>
      <c r="BR9" s="4">
        <v>10</v>
      </c>
      <c r="BS9" s="4">
        <v>9.9000000000000057</v>
      </c>
      <c r="BT9" s="4">
        <v>9.7999999999999972</v>
      </c>
      <c r="BU9" s="4">
        <v>9.5999999999999943</v>
      </c>
      <c r="BV9" s="4">
        <v>6.2999999999999972</v>
      </c>
      <c r="BW9" s="4">
        <v>5.7000000000000028</v>
      </c>
      <c r="BX9" s="4">
        <v>5.2000000000000028</v>
      </c>
      <c r="BY9" s="4">
        <v>5.0999999999999943</v>
      </c>
      <c r="BZ9" s="4">
        <v>5.0999999999999943</v>
      </c>
      <c r="CA9" s="4">
        <v>5.2999999999999972</v>
      </c>
      <c r="CB9" s="4">
        <v>5.4000000000000057</v>
      </c>
      <c r="CC9" s="4">
        <v>5.2999999999999972</v>
      </c>
      <c r="CD9" s="4">
        <v>5</v>
      </c>
      <c r="CE9" s="4">
        <v>4.5999999999999943</v>
      </c>
      <c r="CF9" s="4">
        <v>4.2000000000000028</v>
      </c>
      <c r="CG9" s="4">
        <v>4</v>
      </c>
      <c r="CH9" s="143">
        <v>0.90000000000000568</v>
      </c>
      <c r="CI9" s="143">
        <v>1.7000000000000028</v>
      </c>
      <c r="CJ9" s="143">
        <v>2.5</v>
      </c>
      <c r="CK9" s="143">
        <v>3.2999999999999972</v>
      </c>
      <c r="CL9" s="143">
        <v>3.9000000000000057</v>
      </c>
      <c r="CM9" s="143">
        <v>4.2999999999999972</v>
      </c>
      <c r="CN9" s="143">
        <v>4.7000000000000028</v>
      </c>
      <c r="CO9" s="143">
        <v>5.2999999999999972</v>
      </c>
      <c r="CP9" s="143">
        <v>6</v>
      </c>
      <c r="CQ9" s="143">
        <v>6.9000000000000057</v>
      </c>
      <c r="CR9" s="143">
        <v>8</v>
      </c>
      <c r="CS9" s="143">
        <v>9.2000000000000028</v>
      </c>
      <c r="CT9" s="143">
        <v>26.099999999999994</v>
      </c>
      <c r="CU9" s="143">
        <v>26.700000000000003</v>
      </c>
      <c r="CV9" s="143">
        <v>27.900000000000006</v>
      </c>
      <c r="CW9" s="143">
        <v>28.099999999999994</v>
      </c>
      <c r="CX9" s="143">
        <v>28.5</v>
      </c>
      <c r="CY9" s="143">
        <v>28.699999999999989</v>
      </c>
      <c r="CZ9" s="143">
        <v>28.800000000000011</v>
      </c>
      <c r="DA9" s="143">
        <v>28.5</v>
      </c>
      <c r="DB9" s="143">
        <v>27.900000000000006</v>
      </c>
      <c r="DC9" s="143">
        <v>27.099999999999994</v>
      </c>
      <c r="DD9" s="143">
        <v>26.099999999999994</v>
      </c>
      <c r="DE9" s="143">
        <v>25.299999999999997</v>
      </c>
      <c r="DF9" s="143">
        <v>15.700000000000003</v>
      </c>
      <c r="DG9" s="143">
        <v>15.400000000000006</v>
      </c>
      <c r="DH9" s="143">
        <v>15.200000000000003</v>
      </c>
      <c r="DI9" s="143">
        <v>15.5</v>
      </c>
      <c r="DJ9" s="143">
        <v>15.400000000000006</v>
      </c>
      <c r="DK9" s="143">
        <v>15.5</v>
      </c>
      <c r="DL9" s="143">
        <v>15.5</v>
      </c>
      <c r="DM9" s="143">
        <v>16</v>
      </c>
      <c r="DN9" s="143">
        <v>16.799999999999997</v>
      </c>
      <c r="DO9" s="143">
        <v>17.700000000000003</v>
      </c>
      <c r="DP9" s="143">
        <v>18.5</v>
      </c>
      <c r="DQ9" s="143">
        <v>19</v>
      </c>
      <c r="DR9" s="143">
        <v>24.200000000000003</v>
      </c>
      <c r="DS9" s="143">
        <v>23.700000000000003</v>
      </c>
      <c r="DT9" s="143">
        <v>22.599999999999994</v>
      </c>
      <c r="DU9" s="143">
        <v>21.299999999999997</v>
      </c>
      <c r="DV9" s="143">
        <v>20.200000000000003</v>
      </c>
      <c r="DW9" s="143">
        <v>19.700000000000003</v>
      </c>
      <c r="DX9" s="143">
        <v>19.200000000000003</v>
      </c>
      <c r="DY9" s="143">
        <v>18.900000000000006</v>
      </c>
      <c r="DZ9" s="143">
        <v>18.400000000000006</v>
      </c>
      <c r="EA9" s="143">
        <v>17.599999999999994</v>
      </c>
      <c r="EB9" s="143">
        <v>16.5</v>
      </c>
      <c r="EC9" s="143">
        <v>15.599999999999994</v>
      </c>
      <c r="ED9" s="143">
        <v>8.2999999999999972</v>
      </c>
      <c r="EE9" s="143">
        <v>8.5</v>
      </c>
      <c r="EF9" s="143">
        <v>8.2000000000000028</v>
      </c>
      <c r="EG9" s="163">
        <v>8.2999999999999972</v>
      </c>
      <c r="EH9" s="163">
        <v>8.9000000000000057</v>
      </c>
      <c r="EI9" s="163">
        <v>9.2000000000000028</v>
      </c>
      <c r="EJ9" s="163">
        <v>9.9000000000000057</v>
      </c>
      <c r="EK9" s="163">
        <v>9.9000000000000057</v>
      </c>
      <c r="EL9" s="163">
        <v>10.1</v>
      </c>
      <c r="EM9" s="163">
        <v>10.599999999999994</v>
      </c>
      <c r="EN9" s="163">
        <v>11.5</v>
      </c>
      <c r="EO9" s="163">
        <v>12.299999999999997</v>
      </c>
      <c r="EP9" s="163">
        <v>20.599999999999994</v>
      </c>
      <c r="EQ9" s="163">
        <v>20.400000000000006</v>
      </c>
      <c r="ER9" s="163">
        <v>20.700000000000003</v>
      </c>
      <c r="ES9" s="163">
        <v>21.299999999999997</v>
      </c>
      <c r="ET9" s="163">
        <v>21.400000000000006</v>
      </c>
      <c r="EU9" s="163">
        <v>21.400000000000006</v>
      </c>
      <c r="EV9" s="163">
        <v>21</v>
      </c>
      <c r="EW9" s="163">
        <v>20.799999999999997</v>
      </c>
      <c r="EX9" s="163">
        <v>20.599999999999994</v>
      </c>
      <c r="EY9" s="163">
        <v>20.2</v>
      </c>
      <c r="EZ9" s="163">
        <v>19.7</v>
      </c>
      <c r="FA9" s="163">
        <v>19.100000000000001</v>
      </c>
      <c r="FB9" s="162"/>
    </row>
    <row r="10" spans="1:158" ht="45" customHeight="1" x14ac:dyDescent="0.3">
      <c r="A10" s="149" t="str">
        <f>IF('0'!A1=1,"виробництво м'яса та м'ясних продуктів","processing and preserving of meat and production of meat products")</f>
        <v>виробництво м'яса та м'ясних продуктів</v>
      </c>
      <c r="B10" s="143">
        <v>2.7999999999999972</v>
      </c>
      <c r="C10" s="143">
        <v>2.2000000000000028</v>
      </c>
      <c r="D10" s="143">
        <v>1.5999999999999943</v>
      </c>
      <c r="E10" s="143">
        <v>0.90000000000000568</v>
      </c>
      <c r="F10" s="143">
        <v>0.5</v>
      </c>
      <c r="G10" s="143">
        <v>0.20000000000000284</v>
      </c>
      <c r="H10" s="143">
        <v>0.20000000000000284</v>
      </c>
      <c r="I10" s="143">
        <v>9.9999999999994316E-2</v>
      </c>
      <c r="J10" s="143">
        <v>0</v>
      </c>
      <c r="K10" s="143">
        <v>-9.9999999999994316E-2</v>
      </c>
      <c r="L10" s="143">
        <v>-0.29999999999999716</v>
      </c>
      <c r="M10" s="143">
        <v>-0.40000000000000568</v>
      </c>
      <c r="N10" s="143">
        <v>-2.2999999999999972</v>
      </c>
      <c r="O10" s="143">
        <v>-2.0999999999999943</v>
      </c>
      <c r="P10" s="143">
        <v>-1.5999999999999943</v>
      </c>
      <c r="Q10" s="143">
        <v>-0.59999999999999432</v>
      </c>
      <c r="R10" s="143">
        <v>0.29999999999999716</v>
      </c>
      <c r="S10" s="143">
        <v>1.5999999999999943</v>
      </c>
      <c r="T10" s="143">
        <v>3.5</v>
      </c>
      <c r="U10" s="143">
        <v>5.0999999999999943</v>
      </c>
      <c r="V10" s="143">
        <v>7</v>
      </c>
      <c r="W10" s="143">
        <v>8.7000000000000028</v>
      </c>
      <c r="X10" s="143">
        <v>10.5</v>
      </c>
      <c r="Y10" s="143">
        <v>12.200000000000003</v>
      </c>
      <c r="Z10" s="143">
        <v>30.699999999999989</v>
      </c>
      <c r="AA10" s="143">
        <v>30.300000000000011</v>
      </c>
      <c r="AB10" s="143">
        <v>34.900000000000006</v>
      </c>
      <c r="AC10" s="143">
        <v>36.699999999999989</v>
      </c>
      <c r="AD10" s="143">
        <v>38.400000000000006</v>
      </c>
      <c r="AE10" s="143">
        <v>38.400000000000006</v>
      </c>
      <c r="AF10" s="143">
        <v>37.599999999999994</v>
      </c>
      <c r="AG10" s="143">
        <v>36.900000000000006</v>
      </c>
      <c r="AH10" s="143">
        <v>35.599999999999994</v>
      </c>
      <c r="AI10" s="143">
        <v>34.5</v>
      </c>
      <c r="AJ10" s="143">
        <v>33.300000000000011</v>
      </c>
      <c r="AK10" s="143">
        <v>32.199999999999989</v>
      </c>
      <c r="AL10" s="143">
        <v>22</v>
      </c>
      <c r="AM10" s="143">
        <v>21.700000000000003</v>
      </c>
      <c r="AN10" s="143">
        <v>17.600000000000001</v>
      </c>
      <c r="AO10" s="143">
        <v>15.7</v>
      </c>
      <c r="AP10" s="143">
        <v>13.6</v>
      </c>
      <c r="AQ10" s="143">
        <v>12.4</v>
      </c>
      <c r="AR10" s="143">
        <v>11.6</v>
      </c>
      <c r="AS10" s="143">
        <v>10.8</v>
      </c>
      <c r="AT10" s="143">
        <v>10.7</v>
      </c>
      <c r="AU10" s="143">
        <v>10.6</v>
      </c>
      <c r="AV10" s="143">
        <v>10.5</v>
      </c>
      <c r="AW10" s="143">
        <v>10.5</v>
      </c>
      <c r="AX10" s="4">
        <v>12.3</v>
      </c>
      <c r="AY10" s="4">
        <v>15.900000000000006</v>
      </c>
      <c r="AZ10" s="4">
        <v>16.8</v>
      </c>
      <c r="BA10" s="4">
        <v>17.100000000000001</v>
      </c>
      <c r="BB10" s="4">
        <v>17.899999999999999</v>
      </c>
      <c r="BC10" s="4">
        <v>19</v>
      </c>
      <c r="BD10" s="4">
        <v>20.100000000000001</v>
      </c>
      <c r="BE10" s="4">
        <v>21.3</v>
      </c>
      <c r="BF10" s="4">
        <v>22.3</v>
      </c>
      <c r="BG10" s="4">
        <v>23</v>
      </c>
      <c r="BH10" s="4">
        <v>23.6</v>
      </c>
      <c r="BI10" s="4">
        <v>24.1</v>
      </c>
      <c r="BJ10" s="4">
        <v>29.900000000000006</v>
      </c>
      <c r="BK10" s="4">
        <v>26.599999999999994</v>
      </c>
      <c r="BL10" s="4">
        <v>25.700000000000003</v>
      </c>
      <c r="BM10" s="4">
        <v>24.799999999999997</v>
      </c>
      <c r="BN10" s="4">
        <v>23.5</v>
      </c>
      <c r="BO10" s="4">
        <v>21.799999999999997</v>
      </c>
      <c r="BP10" s="4">
        <v>19</v>
      </c>
      <c r="BQ10" s="4">
        <v>16.900000000000006</v>
      </c>
      <c r="BR10" s="4">
        <v>15.099999999999994</v>
      </c>
      <c r="BS10" s="4">
        <v>14.200000000000003</v>
      </c>
      <c r="BT10" s="4">
        <v>13.299999999999997</v>
      </c>
      <c r="BU10" s="4">
        <v>12.299999999999997</v>
      </c>
      <c r="BV10" s="4">
        <v>2.5999999999999943</v>
      </c>
      <c r="BW10" s="4">
        <v>1.7999999999999972</v>
      </c>
      <c r="BX10" s="4">
        <v>1.2000000000000028</v>
      </c>
      <c r="BY10" s="4">
        <v>1.7000000000000028</v>
      </c>
      <c r="BZ10" s="4">
        <v>2.2999999999999972</v>
      </c>
      <c r="CA10" s="4">
        <v>3</v>
      </c>
      <c r="CB10" s="4">
        <v>4.2000000000000028</v>
      </c>
      <c r="CC10" s="4">
        <v>4.9000000000000057</v>
      </c>
      <c r="CD10" s="4">
        <v>4.9000000000000057</v>
      </c>
      <c r="CE10" s="4">
        <v>4.5</v>
      </c>
      <c r="CF10" s="4">
        <v>4.2999999999999972</v>
      </c>
      <c r="CG10" s="4">
        <v>3.9000000000000057</v>
      </c>
      <c r="CH10" s="143">
        <v>-0.40000000000000568</v>
      </c>
      <c r="CI10" s="143">
        <v>9.9999999999994316E-2</v>
      </c>
      <c r="CJ10" s="143">
        <v>0.70000000000000284</v>
      </c>
      <c r="CK10" s="143">
        <v>0.20000000000000284</v>
      </c>
      <c r="CL10" s="143">
        <v>-0.20000000000000284</v>
      </c>
      <c r="CM10" s="143">
        <v>-0.59999999999999432</v>
      </c>
      <c r="CN10" s="143">
        <v>-0.79999999999999716</v>
      </c>
      <c r="CO10" s="143">
        <v>-0.79999999999999716</v>
      </c>
      <c r="CP10" s="143">
        <v>-0.70000000000000284</v>
      </c>
      <c r="CQ10" s="143">
        <v>-0.40000000000000568</v>
      </c>
      <c r="CR10" s="143">
        <v>-0.20000000000000284</v>
      </c>
      <c r="CS10" s="143">
        <v>9.9999999999994316E-2</v>
      </c>
      <c r="CT10" s="143">
        <v>4.0999999999999943</v>
      </c>
      <c r="CU10" s="143">
        <v>6.2999999999999972</v>
      </c>
      <c r="CV10" s="143">
        <v>7.4000000000000057</v>
      </c>
      <c r="CW10" s="143">
        <v>8.5999999999999943</v>
      </c>
      <c r="CX10" s="143">
        <v>9.5</v>
      </c>
      <c r="CY10" s="143">
        <v>10.200000000000003</v>
      </c>
      <c r="CZ10" s="143">
        <v>10.799999999999997</v>
      </c>
      <c r="DA10" s="143">
        <v>11.099999999999994</v>
      </c>
      <c r="DB10" s="143">
        <v>11.5</v>
      </c>
      <c r="DC10" s="143">
        <v>11.799999999999997</v>
      </c>
      <c r="DD10" s="143">
        <v>12.099999999999994</v>
      </c>
      <c r="DE10" s="143">
        <v>12.5</v>
      </c>
      <c r="DF10" s="143">
        <v>19.700000000000003</v>
      </c>
      <c r="DG10" s="143">
        <v>18.200000000000003</v>
      </c>
      <c r="DH10" s="143">
        <v>17</v>
      </c>
      <c r="DI10" s="143">
        <v>16.799999999999997</v>
      </c>
      <c r="DJ10" s="143">
        <v>16.900000000000006</v>
      </c>
      <c r="DK10" s="143">
        <v>17.599999999999994</v>
      </c>
      <c r="DL10" s="143">
        <v>17.799999999999997</v>
      </c>
      <c r="DM10" s="143">
        <v>18.299999999999997</v>
      </c>
      <c r="DN10" s="143">
        <v>19.900000000000006</v>
      </c>
      <c r="DO10" s="143">
        <v>21.099999999999994</v>
      </c>
      <c r="DP10" s="143">
        <v>21.799999999999997</v>
      </c>
      <c r="DQ10" s="143">
        <v>22.299999999999997</v>
      </c>
      <c r="DR10" s="143">
        <v>23.599999999999994</v>
      </c>
      <c r="DS10" s="143">
        <v>23.900000000000006</v>
      </c>
      <c r="DT10" s="143">
        <v>25.400000000000006</v>
      </c>
      <c r="DU10" s="143">
        <v>25.900000000000006</v>
      </c>
      <c r="DV10" s="143">
        <v>26.099999999999994</v>
      </c>
      <c r="DW10" s="143">
        <v>25.900000000000006</v>
      </c>
      <c r="DX10" s="143">
        <v>25.900000000000006</v>
      </c>
      <c r="DY10" s="143">
        <v>25.700000000000003</v>
      </c>
      <c r="DZ10" s="143">
        <v>24.799999999999997</v>
      </c>
      <c r="EA10" s="143">
        <v>23.900000000000006</v>
      </c>
      <c r="EB10" s="143">
        <v>23.400000000000006</v>
      </c>
      <c r="EC10" s="143">
        <v>23</v>
      </c>
      <c r="ED10" s="143">
        <v>26.299999999999997</v>
      </c>
      <c r="EE10" s="143">
        <v>27</v>
      </c>
      <c r="EF10" s="143">
        <v>25.799999999999997</v>
      </c>
      <c r="EG10" s="163">
        <v>24.099999999999994</v>
      </c>
      <c r="EH10" s="163">
        <v>22.799999999999997</v>
      </c>
      <c r="EI10" s="163">
        <v>21.599999999999994</v>
      </c>
      <c r="EJ10" s="163">
        <v>20.599999999999994</v>
      </c>
      <c r="EK10" s="163">
        <v>20.099999999999994</v>
      </c>
      <c r="EL10" s="163">
        <v>19.100000000000001</v>
      </c>
      <c r="EM10" s="163">
        <v>18.5</v>
      </c>
      <c r="EN10" s="163">
        <v>18.299999999999997</v>
      </c>
      <c r="EO10" s="163">
        <v>18.200000000000003</v>
      </c>
      <c r="EP10" s="163">
        <v>11.5</v>
      </c>
      <c r="EQ10" s="163">
        <v>10.900000000000006</v>
      </c>
      <c r="ER10" s="163">
        <v>11.299999999999997</v>
      </c>
      <c r="ES10" s="163">
        <v>12.900000000000006</v>
      </c>
      <c r="ET10" s="163">
        <v>14.599999999999994</v>
      </c>
      <c r="EU10" s="163">
        <v>16.200000000000003</v>
      </c>
      <c r="EV10" s="163">
        <v>17.5</v>
      </c>
      <c r="EW10" s="163">
        <v>18.200000000000003</v>
      </c>
      <c r="EX10" s="163">
        <v>19.099999999999994</v>
      </c>
      <c r="EY10" s="163">
        <v>19.7</v>
      </c>
      <c r="EZ10" s="163">
        <v>19.899999999999999</v>
      </c>
      <c r="FA10" s="163">
        <v>19.899999999999999</v>
      </c>
      <c r="FB10" s="162"/>
    </row>
    <row r="11" spans="1:158" ht="45" customHeight="1" x14ac:dyDescent="0.3">
      <c r="A11" s="149" t="str">
        <f>IF('0'!A1=1,"виробництво молочних продуктів","manufacture of dairy products")</f>
        <v>виробництво молочних продуктів</v>
      </c>
      <c r="B11" s="143">
        <v>-2.7000000000000028</v>
      </c>
      <c r="C11" s="143">
        <v>-2.5999999999999943</v>
      </c>
      <c r="D11" s="143">
        <v>-1.9000000000000057</v>
      </c>
      <c r="E11" s="143">
        <v>-0.79999999999999716</v>
      </c>
      <c r="F11" s="143">
        <v>0</v>
      </c>
      <c r="G11" s="143">
        <v>0.79999999999999716</v>
      </c>
      <c r="H11" s="143">
        <v>1.7999999999999972</v>
      </c>
      <c r="I11" s="143">
        <v>2.7999999999999972</v>
      </c>
      <c r="J11" s="143">
        <v>3.7000000000000028</v>
      </c>
      <c r="K11" s="143">
        <v>4.5</v>
      </c>
      <c r="L11" s="143">
        <v>5.4000000000000057</v>
      </c>
      <c r="M11" s="143">
        <v>6.2000000000000028</v>
      </c>
      <c r="N11" s="143">
        <v>16.900000000000006</v>
      </c>
      <c r="O11" s="143">
        <v>17.599999999999994</v>
      </c>
      <c r="P11" s="143">
        <v>18.299999999999997</v>
      </c>
      <c r="Q11" s="143">
        <v>18.700000000000003</v>
      </c>
      <c r="R11" s="143">
        <v>18.799999999999997</v>
      </c>
      <c r="S11" s="143">
        <v>18.599999999999994</v>
      </c>
      <c r="T11" s="143">
        <v>18.099999999999994</v>
      </c>
      <c r="U11" s="143">
        <v>17.599999999999994</v>
      </c>
      <c r="V11" s="143">
        <v>17.200000000000003</v>
      </c>
      <c r="W11" s="143">
        <v>16.599999999999994</v>
      </c>
      <c r="X11" s="143">
        <v>16</v>
      </c>
      <c r="Y11" s="143">
        <v>15.299999999999997</v>
      </c>
      <c r="Z11" s="143">
        <v>10.700000000000003</v>
      </c>
      <c r="AA11" s="143">
        <v>10.5</v>
      </c>
      <c r="AB11" s="143">
        <v>12.700000000000003</v>
      </c>
      <c r="AC11" s="143">
        <v>14.400000000000006</v>
      </c>
      <c r="AD11" s="143">
        <v>15.599999999999994</v>
      </c>
      <c r="AE11" s="143">
        <v>16.599999999999994</v>
      </c>
      <c r="AF11" s="143">
        <v>17.599999999999994</v>
      </c>
      <c r="AG11" s="143">
        <v>18.5</v>
      </c>
      <c r="AH11" s="143">
        <v>18.900000000000006</v>
      </c>
      <c r="AI11" s="143">
        <v>19.400000000000006</v>
      </c>
      <c r="AJ11" s="143">
        <v>20.099999999999994</v>
      </c>
      <c r="AK11" s="143">
        <v>21</v>
      </c>
      <c r="AL11" s="143">
        <v>27.900000000000006</v>
      </c>
      <c r="AM11" s="143">
        <v>28.300000000000011</v>
      </c>
      <c r="AN11" s="143">
        <v>26.2</v>
      </c>
      <c r="AO11" s="143">
        <v>24</v>
      </c>
      <c r="AP11" s="143">
        <v>22</v>
      </c>
      <c r="AQ11" s="143">
        <v>20.6</v>
      </c>
      <c r="AR11" s="143">
        <v>19.399999999999999</v>
      </c>
      <c r="AS11" s="143">
        <v>18.600000000000001</v>
      </c>
      <c r="AT11" s="143">
        <v>18.399999999999999</v>
      </c>
      <c r="AU11" s="143">
        <v>18.8</v>
      </c>
      <c r="AV11" s="143">
        <v>19.200000000000003</v>
      </c>
      <c r="AW11" s="143">
        <v>19.600000000000001</v>
      </c>
      <c r="AX11" s="4">
        <v>27.5</v>
      </c>
      <c r="AY11" s="4">
        <v>27.400000000000006</v>
      </c>
      <c r="AZ11" s="4">
        <v>27.1</v>
      </c>
      <c r="BA11" s="4">
        <v>27.1</v>
      </c>
      <c r="BB11" s="4">
        <v>27</v>
      </c>
      <c r="BC11" s="4">
        <v>27.200000000000003</v>
      </c>
      <c r="BD11" s="4">
        <v>27.5</v>
      </c>
      <c r="BE11" s="4">
        <v>27.5</v>
      </c>
      <c r="BF11" s="4">
        <v>27.3</v>
      </c>
      <c r="BG11" s="4">
        <v>26.8</v>
      </c>
      <c r="BH11" s="4">
        <v>26.3</v>
      </c>
      <c r="BI11" s="4">
        <v>25.5</v>
      </c>
      <c r="BJ11" s="4">
        <v>14.900000000000006</v>
      </c>
      <c r="BK11" s="4">
        <v>14.5</v>
      </c>
      <c r="BL11" s="4">
        <v>13.900000000000006</v>
      </c>
      <c r="BM11" s="4">
        <v>13.700000000000003</v>
      </c>
      <c r="BN11" s="4">
        <v>13.700000000000003</v>
      </c>
      <c r="BO11" s="4">
        <v>13.799999999999997</v>
      </c>
      <c r="BP11" s="4">
        <v>13.599999999999994</v>
      </c>
      <c r="BQ11" s="4">
        <v>13.5</v>
      </c>
      <c r="BR11" s="4">
        <v>13.400000000000006</v>
      </c>
      <c r="BS11" s="4">
        <v>13.099999999999994</v>
      </c>
      <c r="BT11" s="4">
        <v>12.799999999999997</v>
      </c>
      <c r="BU11" s="4">
        <v>12.5</v>
      </c>
      <c r="BV11" s="4">
        <v>10.5</v>
      </c>
      <c r="BW11" s="4">
        <v>10.700000000000003</v>
      </c>
      <c r="BX11" s="4">
        <v>10.900000000000006</v>
      </c>
      <c r="BY11" s="4">
        <v>10.799999999999997</v>
      </c>
      <c r="BZ11" s="4">
        <v>11</v>
      </c>
      <c r="CA11" s="4">
        <v>10.900000000000006</v>
      </c>
      <c r="CB11" s="4">
        <v>10.900000000000006</v>
      </c>
      <c r="CC11" s="4">
        <v>10.900000000000006</v>
      </c>
      <c r="CD11" s="4">
        <v>10.900000000000006</v>
      </c>
      <c r="CE11" s="4">
        <v>10.900000000000006</v>
      </c>
      <c r="CF11" s="4">
        <v>10.799999999999997</v>
      </c>
      <c r="CG11" s="4">
        <v>10.599999999999994</v>
      </c>
      <c r="CH11" s="143">
        <v>7.2999999999999972</v>
      </c>
      <c r="CI11" s="143">
        <v>7.4000000000000057</v>
      </c>
      <c r="CJ11" s="143">
        <v>7.2999999999999972</v>
      </c>
      <c r="CK11" s="143">
        <v>7.7000000000000028</v>
      </c>
      <c r="CL11" s="143">
        <v>7.7000000000000028</v>
      </c>
      <c r="CM11" s="143">
        <v>7.7000000000000028</v>
      </c>
      <c r="CN11" s="143">
        <v>7.5999999999999943</v>
      </c>
      <c r="CO11" s="143">
        <v>7.5999999999999943</v>
      </c>
      <c r="CP11" s="143">
        <v>7.5</v>
      </c>
      <c r="CQ11" s="143">
        <v>7.4000000000000057</v>
      </c>
      <c r="CR11" s="143">
        <v>7.4000000000000057</v>
      </c>
      <c r="CS11" s="143">
        <v>7.4000000000000057</v>
      </c>
      <c r="CT11" s="143">
        <v>7.9000000000000057</v>
      </c>
      <c r="CU11" s="143">
        <v>7.9000000000000057</v>
      </c>
      <c r="CV11" s="143">
        <v>8</v>
      </c>
      <c r="CW11" s="143">
        <v>8.0999999999999943</v>
      </c>
      <c r="CX11" s="143">
        <v>8.7000000000000028</v>
      </c>
      <c r="CY11" s="143">
        <v>9.4000000000000057</v>
      </c>
      <c r="CZ11" s="143">
        <v>10</v>
      </c>
      <c r="DA11" s="143">
        <v>10.400000000000006</v>
      </c>
      <c r="DB11" s="143">
        <v>10.799999999999997</v>
      </c>
      <c r="DC11" s="143">
        <v>11.200000000000003</v>
      </c>
      <c r="DD11" s="143">
        <v>11.599999999999994</v>
      </c>
      <c r="DE11" s="143">
        <v>12.299999999999997</v>
      </c>
      <c r="DF11" s="143">
        <v>21.200000000000003</v>
      </c>
      <c r="DG11" s="143">
        <v>22.900000000000006</v>
      </c>
      <c r="DH11" s="143">
        <v>23.700000000000003</v>
      </c>
      <c r="DI11" s="143">
        <v>24</v>
      </c>
      <c r="DJ11" s="143">
        <v>24.099999999999994</v>
      </c>
      <c r="DK11" s="143">
        <v>24.299999999999997</v>
      </c>
      <c r="DL11" s="143">
        <v>24.599999999999994</v>
      </c>
      <c r="DM11" s="143">
        <v>24.900000000000006</v>
      </c>
      <c r="DN11" s="143">
        <v>25.200000000000003</v>
      </c>
      <c r="DO11" s="143">
        <v>25.400000000000006</v>
      </c>
      <c r="DP11" s="143">
        <v>25.599999999999994</v>
      </c>
      <c r="DQ11" s="143">
        <v>25.5</v>
      </c>
      <c r="DR11" s="143">
        <v>24.799999999999997</v>
      </c>
      <c r="DS11" s="143">
        <v>22.5</v>
      </c>
      <c r="DT11" s="143">
        <v>21.299999999999997</v>
      </c>
      <c r="DU11" s="143">
        <v>20.299999999999997</v>
      </c>
      <c r="DV11" s="143">
        <v>19.299999999999997</v>
      </c>
      <c r="DW11" s="143">
        <v>18.299999999999997</v>
      </c>
      <c r="DX11" s="143">
        <v>17.5</v>
      </c>
      <c r="DY11" s="143">
        <v>16.599999999999994</v>
      </c>
      <c r="DZ11" s="143">
        <v>15.700000000000003</v>
      </c>
      <c r="EA11" s="143">
        <v>15</v>
      </c>
      <c r="EB11" s="143">
        <v>14.400000000000006</v>
      </c>
      <c r="EC11" s="143">
        <v>14.099999999999994</v>
      </c>
      <c r="ED11" s="143">
        <v>10.200000000000003</v>
      </c>
      <c r="EE11" s="143">
        <v>10.599999999999994</v>
      </c>
      <c r="EF11" s="143">
        <v>10.5</v>
      </c>
      <c r="EG11" s="163">
        <v>10.799999999999997</v>
      </c>
      <c r="EH11" s="163">
        <v>11.200000000000003</v>
      </c>
      <c r="EI11" s="163">
        <v>11.700000000000003</v>
      </c>
      <c r="EJ11" s="163">
        <v>12</v>
      </c>
      <c r="EK11" s="163">
        <v>12.700000000000003</v>
      </c>
      <c r="EL11" s="163">
        <v>13.5</v>
      </c>
      <c r="EM11" s="163">
        <v>14.299999999999997</v>
      </c>
      <c r="EN11" s="163">
        <v>15.299999999999997</v>
      </c>
      <c r="EO11" s="163">
        <v>16.099999999999994</v>
      </c>
      <c r="EP11" s="163">
        <v>22.299999999999997</v>
      </c>
      <c r="EQ11" s="163">
        <v>21.700000000000003</v>
      </c>
      <c r="ER11" s="163">
        <v>21.099999999999994</v>
      </c>
      <c r="ES11" s="163">
        <v>20.799999999999997</v>
      </c>
      <c r="ET11" s="163">
        <v>20.5</v>
      </c>
      <c r="EU11" s="163">
        <v>20.099999999999994</v>
      </c>
      <c r="EV11" s="163">
        <v>19.799999999999997</v>
      </c>
      <c r="EW11" s="163">
        <v>19.599999999999994</v>
      </c>
      <c r="EX11" s="163">
        <v>19.099999999999994</v>
      </c>
      <c r="EY11" s="163">
        <v>18.5</v>
      </c>
      <c r="EZ11" s="163">
        <v>17.399999999999999</v>
      </c>
      <c r="FA11" s="163">
        <v>16.3</v>
      </c>
      <c r="FB11" s="162"/>
    </row>
    <row r="12" spans="1:158" ht="45" customHeight="1" x14ac:dyDescent="0.3">
      <c r="A12" s="149" t="str">
        <f>IF('0'!A1=1,"виробництво хліба, хлібобулочних і борошняних виробів","manufacture of bakery and farinaceous products")</f>
        <v>виробництво хліба, хлібобулочних і борошняних виробів</v>
      </c>
      <c r="B12" s="143">
        <v>4.2999999999999972</v>
      </c>
      <c r="C12" s="143">
        <v>4.7000000000000028</v>
      </c>
      <c r="D12" s="143">
        <v>4.9000000000000057</v>
      </c>
      <c r="E12" s="143">
        <v>5</v>
      </c>
      <c r="F12" s="143">
        <v>5</v>
      </c>
      <c r="G12" s="143">
        <v>5.0999999999999943</v>
      </c>
      <c r="H12" s="143">
        <v>5.0999999999999943</v>
      </c>
      <c r="I12" s="143">
        <v>5.0999999999999943</v>
      </c>
      <c r="J12" s="143">
        <v>5</v>
      </c>
      <c r="K12" s="143">
        <v>5</v>
      </c>
      <c r="L12" s="143">
        <v>4.7999999999999972</v>
      </c>
      <c r="M12" s="143">
        <v>4.7000000000000028</v>
      </c>
      <c r="N12" s="143">
        <v>2.5999999999999943</v>
      </c>
      <c r="O12" s="143">
        <v>2.2000000000000028</v>
      </c>
      <c r="P12" s="143">
        <v>2.5999999999999943</v>
      </c>
      <c r="Q12" s="143">
        <v>3.5</v>
      </c>
      <c r="R12" s="143">
        <v>5.0999999999999943</v>
      </c>
      <c r="S12" s="143">
        <v>6.2999999999999972</v>
      </c>
      <c r="T12" s="143">
        <v>7.5</v>
      </c>
      <c r="U12" s="143">
        <v>8.5</v>
      </c>
      <c r="V12" s="143">
        <v>10</v>
      </c>
      <c r="W12" s="143">
        <v>11.299999999999997</v>
      </c>
      <c r="X12" s="143">
        <v>12.5</v>
      </c>
      <c r="Y12" s="143">
        <v>13.599999999999994</v>
      </c>
      <c r="Z12" s="143">
        <v>33.599999999999994</v>
      </c>
      <c r="AA12" s="143">
        <v>39.400000000000006</v>
      </c>
      <c r="AB12" s="143">
        <v>48.599999999999994</v>
      </c>
      <c r="AC12" s="143">
        <v>52.5</v>
      </c>
      <c r="AD12" s="143">
        <v>53.199999999999989</v>
      </c>
      <c r="AE12" s="143">
        <v>53.5</v>
      </c>
      <c r="AF12" s="143">
        <v>53.5</v>
      </c>
      <c r="AG12" s="143">
        <v>53.099999999999994</v>
      </c>
      <c r="AH12" s="143">
        <v>52.199999999999989</v>
      </c>
      <c r="AI12" s="143">
        <v>51.199999999999989</v>
      </c>
      <c r="AJ12" s="143">
        <v>50.5</v>
      </c>
      <c r="AK12" s="143">
        <v>49.900000000000006</v>
      </c>
      <c r="AL12" s="143">
        <v>37.5</v>
      </c>
      <c r="AM12" s="143">
        <v>32</v>
      </c>
      <c r="AN12" s="143">
        <v>23.6</v>
      </c>
      <c r="AO12" s="143">
        <v>19.399999999999999</v>
      </c>
      <c r="AP12" s="143">
        <v>17.100000000000001</v>
      </c>
      <c r="AQ12" s="143">
        <v>15.6</v>
      </c>
      <c r="AR12" s="143">
        <v>14.4</v>
      </c>
      <c r="AS12" s="143">
        <v>13.5</v>
      </c>
      <c r="AT12" s="143">
        <v>12.8</v>
      </c>
      <c r="AU12" s="143">
        <v>12.3</v>
      </c>
      <c r="AV12" s="143">
        <v>11.900000000000006</v>
      </c>
      <c r="AW12" s="143">
        <v>11.6</v>
      </c>
      <c r="AX12" s="4">
        <v>8.4</v>
      </c>
      <c r="AY12" s="4">
        <v>9.9000000000000057</v>
      </c>
      <c r="AZ12" s="4">
        <v>10.9</v>
      </c>
      <c r="BA12" s="4">
        <v>11.4</v>
      </c>
      <c r="BB12" s="4">
        <v>12</v>
      </c>
      <c r="BC12" s="4">
        <v>12.299999999999997</v>
      </c>
      <c r="BD12" s="4">
        <v>12.7</v>
      </c>
      <c r="BE12" s="4">
        <v>13.1</v>
      </c>
      <c r="BF12" s="4">
        <v>13.4</v>
      </c>
      <c r="BG12" s="4">
        <v>13.8</v>
      </c>
      <c r="BH12" s="4">
        <v>14.2</v>
      </c>
      <c r="BI12" s="4">
        <v>14.5</v>
      </c>
      <c r="BJ12" s="4">
        <v>16.900000000000006</v>
      </c>
      <c r="BK12" s="4">
        <v>15.5</v>
      </c>
      <c r="BL12" s="4">
        <v>14.700000000000003</v>
      </c>
      <c r="BM12" s="4">
        <v>14.5</v>
      </c>
      <c r="BN12" s="4">
        <v>14.200000000000003</v>
      </c>
      <c r="BO12" s="4">
        <v>14.099999999999994</v>
      </c>
      <c r="BP12" s="4">
        <v>14.099999999999994</v>
      </c>
      <c r="BQ12" s="4">
        <v>14.099999999999994</v>
      </c>
      <c r="BR12" s="4">
        <v>14.400000000000006</v>
      </c>
      <c r="BS12" s="4">
        <v>14.5</v>
      </c>
      <c r="BT12" s="4">
        <v>14.599999999999994</v>
      </c>
      <c r="BU12" s="4">
        <v>14.599999999999994</v>
      </c>
      <c r="BV12" s="4">
        <v>14.299999999999997</v>
      </c>
      <c r="BW12" s="4">
        <v>15</v>
      </c>
      <c r="BX12" s="4">
        <v>14.900000000000006</v>
      </c>
      <c r="BY12" s="4">
        <v>14.700000000000003</v>
      </c>
      <c r="BZ12" s="4">
        <v>14.799999999999997</v>
      </c>
      <c r="CA12" s="4">
        <v>14.900000000000006</v>
      </c>
      <c r="CB12" s="4">
        <v>14.799999999999997</v>
      </c>
      <c r="CC12" s="4">
        <v>14.400000000000006</v>
      </c>
      <c r="CD12" s="4">
        <v>13.900000000000006</v>
      </c>
      <c r="CE12" s="4">
        <v>13.299999999999997</v>
      </c>
      <c r="CF12" s="4">
        <v>12.799999999999997</v>
      </c>
      <c r="CG12" s="4">
        <v>12.200000000000003</v>
      </c>
      <c r="CH12" s="143">
        <v>6.4000000000000057</v>
      </c>
      <c r="CI12" s="143">
        <v>5.5</v>
      </c>
      <c r="CJ12" s="143">
        <v>5.2000000000000028</v>
      </c>
      <c r="CK12" s="143">
        <v>5.2000000000000028</v>
      </c>
      <c r="CL12" s="143">
        <v>5.0999999999999943</v>
      </c>
      <c r="CM12" s="143">
        <v>4.9000000000000057</v>
      </c>
      <c r="CN12" s="143">
        <v>4.7999999999999972</v>
      </c>
      <c r="CO12" s="143">
        <v>4.7999999999999972</v>
      </c>
      <c r="CP12" s="143">
        <v>4.7999999999999972</v>
      </c>
      <c r="CQ12" s="143">
        <v>5</v>
      </c>
      <c r="CR12" s="143">
        <v>5.2999999999999972</v>
      </c>
      <c r="CS12" s="143">
        <v>5.7000000000000028</v>
      </c>
      <c r="CT12" s="143">
        <v>10.200000000000003</v>
      </c>
      <c r="CU12" s="143">
        <v>12.200000000000003</v>
      </c>
      <c r="CV12" s="143">
        <v>13.299999999999997</v>
      </c>
      <c r="CW12" s="143">
        <v>14.099999999999994</v>
      </c>
      <c r="CX12" s="143">
        <v>14.5</v>
      </c>
      <c r="CY12" s="143">
        <v>14.900000000000006</v>
      </c>
      <c r="CZ12" s="143">
        <v>15.099999999999994</v>
      </c>
      <c r="DA12" s="143">
        <v>15.400000000000006</v>
      </c>
      <c r="DB12" s="143">
        <v>16</v>
      </c>
      <c r="DC12" s="143">
        <v>16.5</v>
      </c>
      <c r="DD12" s="143">
        <v>16.900000000000006</v>
      </c>
      <c r="DE12" s="143">
        <v>17.200000000000003</v>
      </c>
      <c r="DF12" s="143">
        <v>24.900000000000006</v>
      </c>
      <c r="DG12" s="143">
        <v>24.799999999999997</v>
      </c>
      <c r="DH12" s="143">
        <v>24.700000000000003</v>
      </c>
      <c r="DI12" s="143">
        <v>25.099999999999994</v>
      </c>
      <c r="DJ12" s="143">
        <v>25.599999999999994</v>
      </c>
      <c r="DK12" s="143">
        <v>26.400000000000006</v>
      </c>
      <c r="DL12" s="143">
        <v>27.099999999999994</v>
      </c>
      <c r="DM12" s="143">
        <v>27.799999999999997</v>
      </c>
      <c r="DN12" s="143">
        <v>28.099999999999994</v>
      </c>
      <c r="DO12" s="143">
        <v>28.199999999999989</v>
      </c>
      <c r="DP12" s="143">
        <v>28.099999999999994</v>
      </c>
      <c r="DQ12" s="143">
        <v>28.099999999999994</v>
      </c>
      <c r="DR12" s="143">
        <v>23.5</v>
      </c>
      <c r="DS12" s="143">
        <v>22.299999999999997</v>
      </c>
      <c r="DT12" s="143">
        <v>21.5</v>
      </c>
      <c r="DU12" s="143">
        <v>20.400000000000006</v>
      </c>
      <c r="DV12" s="143">
        <v>19.900000000000006</v>
      </c>
      <c r="DW12" s="143">
        <v>19.099999999999994</v>
      </c>
      <c r="DX12" s="143">
        <v>18.400000000000006</v>
      </c>
      <c r="DY12" s="143">
        <v>17.700000000000003</v>
      </c>
      <c r="DZ12" s="143">
        <v>16.900000000000006</v>
      </c>
      <c r="EA12" s="143">
        <v>16.200000000000003</v>
      </c>
      <c r="EB12" s="143">
        <v>15.599999999999994</v>
      </c>
      <c r="EC12" s="143">
        <v>15</v>
      </c>
      <c r="ED12" s="143">
        <v>8.9000000000000057</v>
      </c>
      <c r="EE12" s="143">
        <v>8.5</v>
      </c>
      <c r="EF12" s="143">
        <v>8.2000000000000028</v>
      </c>
      <c r="EG12" s="163">
        <v>8</v>
      </c>
      <c r="EH12" s="163">
        <v>7.4000000000000057</v>
      </c>
      <c r="EI12" s="163">
        <v>7.2000000000000028</v>
      </c>
      <c r="EJ12" s="163">
        <v>7.4000000000000057</v>
      </c>
      <c r="EK12" s="163">
        <v>7.5999999999999943</v>
      </c>
      <c r="EL12" s="163">
        <v>7.9</v>
      </c>
      <c r="EM12" s="163">
        <v>8.2000000000000028</v>
      </c>
      <c r="EN12" s="163">
        <v>8.5999999999999943</v>
      </c>
      <c r="EO12" s="163">
        <v>9</v>
      </c>
      <c r="EP12" s="163">
        <v>14.900000000000006</v>
      </c>
      <c r="EQ12" s="163">
        <v>15.299999999999997</v>
      </c>
      <c r="ER12" s="163">
        <v>15.799999999999997</v>
      </c>
      <c r="ES12" s="163">
        <v>16.299999999999997</v>
      </c>
      <c r="ET12" s="163">
        <v>16.599999999999994</v>
      </c>
      <c r="EU12" s="163">
        <v>16.700000000000003</v>
      </c>
      <c r="EV12" s="163">
        <v>16.599999999999994</v>
      </c>
      <c r="EW12" s="163">
        <v>16.5</v>
      </c>
      <c r="EX12" s="163">
        <v>16.400000000000006</v>
      </c>
      <c r="EY12" s="163">
        <v>16.399999999999999</v>
      </c>
      <c r="EZ12" s="163">
        <v>16.100000000000001</v>
      </c>
      <c r="FA12" s="163">
        <v>15.8</v>
      </c>
      <c r="FB12" s="162"/>
    </row>
    <row r="13" spans="1:158" ht="45" customHeight="1" x14ac:dyDescent="0.3">
      <c r="A13" s="149" t="str">
        <f>IF('0'!A1=1,"виробництво цукру","manufacture of sugar")</f>
        <v>виробництво цукру</v>
      </c>
      <c r="B13" s="143">
        <v>-13.900000000000006</v>
      </c>
      <c r="C13" s="143">
        <v>-15.400000000000006</v>
      </c>
      <c r="D13" s="143">
        <v>-15.599999999999994</v>
      </c>
      <c r="E13" s="143">
        <v>-14.799999999999997</v>
      </c>
      <c r="F13" s="143">
        <v>-14</v>
      </c>
      <c r="G13" s="143">
        <v>-12.700000000000003</v>
      </c>
      <c r="H13" s="143">
        <v>-11.5</v>
      </c>
      <c r="I13" s="143">
        <v>-11</v>
      </c>
      <c r="J13" s="143">
        <v>-10.299999999999997</v>
      </c>
      <c r="K13" s="143">
        <v>-9.4000000000000057</v>
      </c>
      <c r="L13" s="143">
        <v>-7.9000000000000057</v>
      </c>
      <c r="M13" s="143">
        <v>-6</v>
      </c>
      <c r="N13" s="143">
        <v>22.599999999999994</v>
      </c>
      <c r="O13" s="143">
        <v>26.099999999999994</v>
      </c>
      <c r="P13" s="143">
        <v>30.300000000000011</v>
      </c>
      <c r="Q13" s="143">
        <v>34.199999999999989</v>
      </c>
      <c r="R13" s="143">
        <v>38.5</v>
      </c>
      <c r="S13" s="143">
        <v>40.900000000000006</v>
      </c>
      <c r="T13" s="143">
        <v>42.400000000000006</v>
      </c>
      <c r="U13" s="143">
        <v>43.900000000000006</v>
      </c>
      <c r="V13" s="143">
        <v>44.099999999999994</v>
      </c>
      <c r="W13" s="143">
        <v>43</v>
      </c>
      <c r="X13" s="143">
        <v>40.400000000000006</v>
      </c>
      <c r="Y13" s="143">
        <v>37.699999999999989</v>
      </c>
      <c r="Z13" s="143">
        <v>13.900000000000006</v>
      </c>
      <c r="AA13" s="143">
        <v>18.599999999999994</v>
      </c>
      <c r="AB13" s="143">
        <v>21.200000000000003</v>
      </c>
      <c r="AC13" s="143">
        <v>20.099999999999994</v>
      </c>
      <c r="AD13" s="143">
        <v>18.5</v>
      </c>
      <c r="AE13" s="143">
        <v>17.900000000000006</v>
      </c>
      <c r="AF13" s="143">
        <v>17.400000000000006</v>
      </c>
      <c r="AG13" s="143">
        <v>16.900000000000006</v>
      </c>
      <c r="AH13" s="143">
        <v>17.400000000000006</v>
      </c>
      <c r="AI13" s="143">
        <v>20.700000000000003</v>
      </c>
      <c r="AJ13" s="143">
        <v>24.700000000000003</v>
      </c>
      <c r="AK13" s="143">
        <v>28.199999999999989</v>
      </c>
      <c r="AL13" s="143">
        <v>65.300000000000011</v>
      </c>
      <c r="AM13" s="143">
        <v>55.800000000000011</v>
      </c>
      <c r="AN13" s="143">
        <v>47.9</v>
      </c>
      <c r="AO13" s="143">
        <v>44.2</v>
      </c>
      <c r="AP13" s="143">
        <v>40.700000000000003</v>
      </c>
      <c r="AQ13" s="143">
        <v>36.9</v>
      </c>
      <c r="AR13" s="143">
        <v>34.299999999999997</v>
      </c>
      <c r="AS13" s="143">
        <v>32.200000000000003</v>
      </c>
      <c r="AT13" s="143">
        <v>30.2</v>
      </c>
      <c r="AU13" s="143">
        <v>27</v>
      </c>
      <c r="AV13" s="143">
        <v>24.700000000000003</v>
      </c>
      <c r="AW13" s="143">
        <v>22.4</v>
      </c>
      <c r="AX13" s="4">
        <v>1.2</v>
      </c>
      <c r="AY13" s="4">
        <v>3.7999999999999972</v>
      </c>
      <c r="AZ13" s="4">
        <v>8</v>
      </c>
      <c r="BA13" s="4">
        <v>10.6</v>
      </c>
      <c r="BB13" s="4">
        <v>12.4</v>
      </c>
      <c r="BC13" s="4">
        <v>13.700000000000003</v>
      </c>
      <c r="BD13" s="4">
        <v>14.4</v>
      </c>
      <c r="BE13" s="4">
        <v>14.8</v>
      </c>
      <c r="BF13" s="4">
        <v>14.5</v>
      </c>
      <c r="BG13" s="4">
        <v>12.8</v>
      </c>
      <c r="BH13" s="4">
        <v>11.3</v>
      </c>
      <c r="BI13" s="4">
        <v>9.6</v>
      </c>
      <c r="BJ13" s="4">
        <v>-6.7999999999999972</v>
      </c>
      <c r="BK13" s="4">
        <v>-6.2999999999999972</v>
      </c>
      <c r="BL13" s="4">
        <v>-11.200000000000003</v>
      </c>
      <c r="BM13" s="4">
        <v>-14.200000000000003</v>
      </c>
      <c r="BN13" s="4">
        <v>-15.400000000000006</v>
      </c>
      <c r="BO13" s="4">
        <v>-16.5</v>
      </c>
      <c r="BP13" s="4">
        <v>-16.799999999999997</v>
      </c>
      <c r="BQ13" s="4">
        <v>-16.700000000000003</v>
      </c>
      <c r="BR13" s="4">
        <v>-16.700000000000003</v>
      </c>
      <c r="BS13" s="4">
        <v>-16.099999999999994</v>
      </c>
      <c r="BT13" s="4">
        <v>-16</v>
      </c>
      <c r="BU13" s="4">
        <v>-15.299999999999997</v>
      </c>
      <c r="BV13" s="4">
        <v>-6.4000000000000057</v>
      </c>
      <c r="BW13" s="4">
        <v>-9.7000000000000028</v>
      </c>
      <c r="BX13" s="4">
        <v>-8.9000000000000057</v>
      </c>
      <c r="BY13" s="4">
        <v>-7.7000000000000028</v>
      </c>
      <c r="BZ13" s="4">
        <v>-7</v>
      </c>
      <c r="CA13" s="4">
        <v>-5.0999999999999943</v>
      </c>
      <c r="CB13" s="4">
        <v>-4.4000000000000057</v>
      </c>
      <c r="CC13" s="4">
        <v>-4.5</v>
      </c>
      <c r="CD13" s="4">
        <v>-4.2000000000000028</v>
      </c>
      <c r="CE13" s="4">
        <v>-4</v>
      </c>
      <c r="CF13" s="4">
        <v>-3.9000000000000057</v>
      </c>
      <c r="CG13" s="4">
        <v>-3.9000000000000057</v>
      </c>
      <c r="CH13" s="143">
        <v>-3.7000000000000028</v>
      </c>
      <c r="CI13" s="143">
        <v>-1</v>
      </c>
      <c r="CJ13" s="143">
        <v>0.40000000000000568</v>
      </c>
      <c r="CK13" s="143">
        <v>2.4000000000000057</v>
      </c>
      <c r="CL13" s="143">
        <v>3.5</v>
      </c>
      <c r="CM13" s="143">
        <v>3.4000000000000057</v>
      </c>
      <c r="CN13" s="143">
        <v>3.2999999999999972</v>
      </c>
      <c r="CO13" s="143">
        <v>3.4000000000000057</v>
      </c>
      <c r="CP13" s="143">
        <v>3.7999999999999972</v>
      </c>
      <c r="CQ13" s="143">
        <v>6</v>
      </c>
      <c r="CR13" s="143">
        <v>9.2999999999999972</v>
      </c>
      <c r="CS13" s="143">
        <v>13.299999999999997</v>
      </c>
      <c r="CT13" s="143">
        <v>63.599999999999994</v>
      </c>
      <c r="CU13" s="143">
        <v>65.699999999999989</v>
      </c>
      <c r="CV13" s="143">
        <v>68.900000000000006</v>
      </c>
      <c r="CW13" s="143">
        <v>68.900000000000006</v>
      </c>
      <c r="CX13" s="143">
        <v>67.400000000000006</v>
      </c>
      <c r="CY13" s="143">
        <v>67.099999999999994</v>
      </c>
      <c r="CZ13" s="143">
        <v>68.599999999999994</v>
      </c>
      <c r="DA13" s="143">
        <v>69.300000000000011</v>
      </c>
      <c r="DB13" s="143">
        <v>68.699999999999989</v>
      </c>
      <c r="DC13" s="143">
        <v>67.400000000000006</v>
      </c>
      <c r="DD13" s="143">
        <v>63.400000000000006</v>
      </c>
      <c r="DE13" s="143">
        <v>58.900000000000006</v>
      </c>
      <c r="DF13" s="143">
        <v>20.5</v>
      </c>
      <c r="DG13" s="143">
        <v>17.200000000000003</v>
      </c>
      <c r="DH13" s="143">
        <v>14.599999999999994</v>
      </c>
      <c r="DI13" s="143">
        <v>12.900000000000006</v>
      </c>
      <c r="DJ13" s="143">
        <v>13</v>
      </c>
      <c r="DK13" s="143">
        <v>14.900000000000006</v>
      </c>
      <c r="DL13" s="143">
        <v>14.700000000000003</v>
      </c>
      <c r="DM13" s="143">
        <v>17</v>
      </c>
      <c r="DN13" s="143">
        <v>19.599999999999994</v>
      </c>
      <c r="DO13" s="143">
        <v>21.900000000000006</v>
      </c>
      <c r="DP13" s="143">
        <v>24.400000000000006</v>
      </c>
      <c r="DQ13" s="143">
        <v>26.799999999999997</v>
      </c>
      <c r="DR13" s="143">
        <v>50.199999999999989</v>
      </c>
      <c r="DS13" s="143">
        <v>46.599999999999994</v>
      </c>
      <c r="DT13" s="143">
        <v>47.300000000000011</v>
      </c>
      <c r="DU13" s="143">
        <v>47.400000000000006</v>
      </c>
      <c r="DV13" s="143">
        <v>46.699999999999989</v>
      </c>
      <c r="DW13" s="143">
        <v>43.300000000000011</v>
      </c>
      <c r="DX13" s="143">
        <v>42.199999999999989</v>
      </c>
      <c r="DY13" s="143">
        <v>39.699999999999989</v>
      </c>
      <c r="DZ13" s="143">
        <v>36.5</v>
      </c>
      <c r="EA13" s="143">
        <v>31.800000000000011</v>
      </c>
      <c r="EB13" s="143">
        <v>28.400000000000006</v>
      </c>
      <c r="EC13" s="143">
        <v>24.299999999999997</v>
      </c>
      <c r="ED13" s="143">
        <v>-10.400000000000006</v>
      </c>
      <c r="EE13" s="143">
        <v>-8</v>
      </c>
      <c r="EF13" s="143">
        <v>-8.7000000000000028</v>
      </c>
      <c r="EG13" s="163">
        <v>-8.9000000000000057</v>
      </c>
      <c r="EH13" s="163">
        <v>-8.5</v>
      </c>
      <c r="EI13" s="163">
        <v>-7.2000000000000028</v>
      </c>
      <c r="EJ13" s="163">
        <v>-6.5</v>
      </c>
      <c r="EK13" s="163">
        <v>-7</v>
      </c>
      <c r="EL13" s="163">
        <v>-7.8</v>
      </c>
      <c r="EM13" s="163">
        <v>-7.4000000000000057</v>
      </c>
      <c r="EN13" s="163">
        <v>-7.5</v>
      </c>
      <c r="EO13" s="163">
        <v>-7.0999999999999943</v>
      </c>
      <c r="EP13" s="163">
        <v>-1.5999999999999943</v>
      </c>
      <c r="EQ13" s="163">
        <v>-1.5</v>
      </c>
      <c r="ER13" s="163">
        <v>-9.9999999999994316E-2</v>
      </c>
      <c r="ES13" s="163">
        <v>1.7000000000000028</v>
      </c>
      <c r="ET13" s="163">
        <v>3.0999999999999943</v>
      </c>
      <c r="EU13" s="163">
        <v>1.0999999999999943</v>
      </c>
      <c r="EV13" s="163">
        <v>-9.9999999999994316E-2</v>
      </c>
      <c r="EW13" s="163">
        <v>-1.2000000000000028</v>
      </c>
      <c r="EX13" s="163">
        <v>-1.2999999999999972</v>
      </c>
      <c r="EY13" s="163">
        <v>-1.7</v>
      </c>
      <c r="EZ13" s="163">
        <v>-2.2000000000000002</v>
      </c>
      <c r="FA13" s="163">
        <v>-2.8</v>
      </c>
      <c r="FB13" s="162"/>
    </row>
    <row r="14" spans="1:158" ht="45" customHeight="1" x14ac:dyDescent="0.3">
      <c r="A14" s="149" t="str">
        <f>IF('0'!A1=1,"виробництво напоїв","manufacture of beverages")</f>
        <v>виробництво напоїв</v>
      </c>
      <c r="B14" s="143">
        <v>7.7999999999999972</v>
      </c>
      <c r="C14" s="143">
        <v>7.5</v>
      </c>
      <c r="D14" s="143">
        <v>7.5999999999999943</v>
      </c>
      <c r="E14" s="143">
        <v>7.0999999999999943</v>
      </c>
      <c r="F14" s="143">
        <v>6.7000000000000028</v>
      </c>
      <c r="G14" s="143">
        <v>6.4000000000000057</v>
      </c>
      <c r="H14" s="143">
        <v>6.2999999999999972</v>
      </c>
      <c r="I14" s="143">
        <v>6.5</v>
      </c>
      <c r="J14" s="143">
        <v>6.5999999999999943</v>
      </c>
      <c r="K14" s="143">
        <v>6.7000000000000028</v>
      </c>
      <c r="L14" s="143">
        <v>6.7999999999999972</v>
      </c>
      <c r="M14" s="143">
        <v>6.9000000000000057</v>
      </c>
      <c r="N14" s="143">
        <v>5.5999999999999943</v>
      </c>
      <c r="O14" s="143">
        <v>5.5999999999999943</v>
      </c>
      <c r="P14" s="143">
        <v>5.5999999999999943</v>
      </c>
      <c r="Q14" s="143">
        <v>6.2999999999999972</v>
      </c>
      <c r="R14" s="143">
        <v>6.5</v>
      </c>
      <c r="S14" s="143">
        <v>7</v>
      </c>
      <c r="T14" s="143">
        <v>7.2000000000000028</v>
      </c>
      <c r="U14" s="143">
        <v>7.7000000000000028</v>
      </c>
      <c r="V14" s="143">
        <v>8.4000000000000057</v>
      </c>
      <c r="W14" s="143">
        <v>9.0999999999999943</v>
      </c>
      <c r="X14" s="143">
        <v>9.5999999999999943</v>
      </c>
      <c r="Y14" s="143">
        <v>10.200000000000003</v>
      </c>
      <c r="Z14" s="143">
        <v>19.099999999999994</v>
      </c>
      <c r="AA14" s="143">
        <v>20.200000000000003</v>
      </c>
      <c r="AB14" s="143">
        <v>23.200000000000003</v>
      </c>
      <c r="AC14" s="143">
        <v>25.099999999999994</v>
      </c>
      <c r="AD14" s="143">
        <v>26.799999999999997</v>
      </c>
      <c r="AE14" s="143">
        <v>27.299999999999997</v>
      </c>
      <c r="AF14" s="143">
        <v>28.5</v>
      </c>
      <c r="AG14" s="143">
        <v>29</v>
      </c>
      <c r="AH14" s="143">
        <v>29.300000000000011</v>
      </c>
      <c r="AI14" s="143">
        <v>29.5</v>
      </c>
      <c r="AJ14" s="143">
        <v>29.5</v>
      </c>
      <c r="AK14" s="143">
        <v>29.5</v>
      </c>
      <c r="AL14" s="143">
        <v>29.099999999999994</v>
      </c>
      <c r="AM14" s="143">
        <v>28.699999999999989</v>
      </c>
      <c r="AN14" s="143">
        <v>26.1</v>
      </c>
      <c r="AO14" s="143">
        <v>24.4</v>
      </c>
      <c r="AP14" s="143">
        <v>23.5</v>
      </c>
      <c r="AQ14" s="143">
        <v>23.1</v>
      </c>
      <c r="AR14" s="143">
        <v>22.4</v>
      </c>
      <c r="AS14" s="143">
        <v>21.6</v>
      </c>
      <c r="AT14" s="143">
        <v>20.8</v>
      </c>
      <c r="AU14" s="143">
        <v>20.100000000000001</v>
      </c>
      <c r="AV14" s="143">
        <v>19.599999999999994</v>
      </c>
      <c r="AW14" s="143">
        <v>19.399999999999999</v>
      </c>
      <c r="AX14" s="4">
        <v>17</v>
      </c>
      <c r="AY14" s="4">
        <v>16.5</v>
      </c>
      <c r="AZ14" s="4">
        <v>15.5</v>
      </c>
      <c r="BA14" s="4">
        <v>15.3</v>
      </c>
      <c r="BB14" s="4">
        <v>14.8</v>
      </c>
      <c r="BC14" s="4">
        <v>14.400000000000006</v>
      </c>
      <c r="BD14" s="4">
        <v>14</v>
      </c>
      <c r="BE14" s="4">
        <v>13.8</v>
      </c>
      <c r="BF14" s="4">
        <v>14.2</v>
      </c>
      <c r="BG14" s="4">
        <v>14.5</v>
      </c>
      <c r="BH14" s="4">
        <v>14.8</v>
      </c>
      <c r="BI14" s="4">
        <v>15</v>
      </c>
      <c r="BJ14" s="4">
        <v>14.799999999999997</v>
      </c>
      <c r="BK14" s="4">
        <v>15.900000000000006</v>
      </c>
      <c r="BL14" s="4">
        <v>16.900000000000006</v>
      </c>
      <c r="BM14" s="4">
        <v>16.799999999999997</v>
      </c>
      <c r="BN14" s="4">
        <v>16.799999999999997</v>
      </c>
      <c r="BO14" s="4">
        <v>16.799999999999997</v>
      </c>
      <c r="BP14" s="4">
        <v>17</v>
      </c>
      <c r="BQ14" s="4">
        <v>17.099999999999994</v>
      </c>
      <c r="BR14" s="4">
        <v>16.599999999999994</v>
      </c>
      <c r="BS14" s="4">
        <v>16.599999999999994</v>
      </c>
      <c r="BT14" s="4">
        <v>16.700000000000003</v>
      </c>
      <c r="BU14" s="4">
        <v>16.700000000000003</v>
      </c>
      <c r="BV14" s="4">
        <v>16.099999999999994</v>
      </c>
      <c r="BW14" s="4">
        <v>15.299999999999997</v>
      </c>
      <c r="BX14" s="4">
        <v>14.599999999999994</v>
      </c>
      <c r="BY14" s="4">
        <v>14.599999999999994</v>
      </c>
      <c r="BZ14" s="4">
        <v>14.5</v>
      </c>
      <c r="CA14" s="4">
        <v>14.400000000000006</v>
      </c>
      <c r="CB14" s="4">
        <v>14.400000000000006</v>
      </c>
      <c r="CC14" s="4">
        <v>14.299999999999997</v>
      </c>
      <c r="CD14" s="4">
        <v>14.200000000000003</v>
      </c>
      <c r="CE14" s="4">
        <v>13.700000000000003</v>
      </c>
      <c r="CF14" s="4">
        <v>13.200000000000003</v>
      </c>
      <c r="CG14" s="4">
        <v>12.700000000000003</v>
      </c>
      <c r="CH14" s="143">
        <v>6.5999999999999943</v>
      </c>
      <c r="CI14" s="143">
        <v>6.4000000000000057</v>
      </c>
      <c r="CJ14" s="143">
        <v>6.2999999999999972</v>
      </c>
      <c r="CK14" s="143">
        <v>5.7999999999999972</v>
      </c>
      <c r="CL14" s="143">
        <v>5.5</v>
      </c>
      <c r="CM14" s="143">
        <v>5.0999999999999943</v>
      </c>
      <c r="CN14" s="143">
        <v>4.7000000000000028</v>
      </c>
      <c r="CO14" s="143">
        <v>4.2999999999999972</v>
      </c>
      <c r="CP14" s="143">
        <v>4.0999999999999943</v>
      </c>
      <c r="CQ14" s="143">
        <v>3.9000000000000057</v>
      </c>
      <c r="CR14" s="143">
        <v>3.7000000000000028</v>
      </c>
      <c r="CS14" s="143">
        <v>3.5999999999999943</v>
      </c>
      <c r="CT14" s="143">
        <v>4.2000000000000028</v>
      </c>
      <c r="CU14" s="143">
        <v>3.7000000000000028</v>
      </c>
      <c r="CV14" s="143">
        <v>4.0999999999999943</v>
      </c>
      <c r="CW14" s="143">
        <v>4.4000000000000057</v>
      </c>
      <c r="CX14" s="143">
        <v>4.7000000000000028</v>
      </c>
      <c r="CY14" s="143">
        <v>5</v>
      </c>
      <c r="CZ14" s="143">
        <v>5.2999999999999972</v>
      </c>
      <c r="DA14" s="143">
        <v>5.5999999999999943</v>
      </c>
      <c r="DB14" s="143">
        <v>5.9000000000000057</v>
      </c>
      <c r="DC14" s="143">
        <v>6.2000000000000028</v>
      </c>
      <c r="DD14" s="143">
        <v>6.5</v>
      </c>
      <c r="DE14" s="143">
        <v>6.9000000000000057</v>
      </c>
      <c r="DF14" s="143">
        <v>10.400000000000006</v>
      </c>
      <c r="DG14" s="143">
        <v>12.799999999999997</v>
      </c>
      <c r="DH14" s="143">
        <v>13.700000000000003</v>
      </c>
      <c r="DI14" s="143">
        <v>14.599999999999994</v>
      </c>
      <c r="DJ14" s="143">
        <v>15.700000000000003</v>
      </c>
      <c r="DK14" s="143">
        <v>17.900000000000006</v>
      </c>
      <c r="DL14" s="143">
        <v>19.5</v>
      </c>
      <c r="DM14" s="143">
        <v>20.700000000000003</v>
      </c>
      <c r="DN14" s="143">
        <v>21.700000000000003</v>
      </c>
      <c r="DO14" s="143">
        <v>22.700000000000003</v>
      </c>
      <c r="DP14" s="143">
        <v>23.5</v>
      </c>
      <c r="DQ14" s="143">
        <v>24</v>
      </c>
      <c r="DR14" s="143">
        <v>33.699999999999989</v>
      </c>
      <c r="DS14" s="143">
        <v>32.199999999999989</v>
      </c>
      <c r="DT14" s="143">
        <v>31.5</v>
      </c>
      <c r="DU14" s="143">
        <v>30.800000000000011</v>
      </c>
      <c r="DV14" s="143">
        <v>30</v>
      </c>
      <c r="DW14" s="143">
        <v>28</v>
      </c>
      <c r="DX14" s="143">
        <v>26.400000000000006</v>
      </c>
      <c r="DY14" s="143">
        <v>25.299999999999997</v>
      </c>
      <c r="DZ14" s="143">
        <v>24.299999999999997</v>
      </c>
      <c r="EA14" s="143">
        <v>23.299999999999997</v>
      </c>
      <c r="EB14" s="143">
        <v>22.299999999999997</v>
      </c>
      <c r="EC14" s="143">
        <v>21.5</v>
      </c>
      <c r="ED14" s="143">
        <v>10</v>
      </c>
      <c r="EE14" s="143">
        <v>9.0999999999999943</v>
      </c>
      <c r="EF14" s="143">
        <v>8.2999999999999972</v>
      </c>
      <c r="EG14" s="163">
        <v>7.7999999999999972</v>
      </c>
      <c r="EH14" s="163">
        <v>7.2000000000000028</v>
      </c>
      <c r="EI14" s="163">
        <v>6.7000000000000028</v>
      </c>
      <c r="EJ14" s="163">
        <v>6.5</v>
      </c>
      <c r="EK14" s="163">
        <v>6.2999999999999972</v>
      </c>
      <c r="EL14" s="163">
        <v>6</v>
      </c>
      <c r="EM14" s="163">
        <v>5.9000000000000057</v>
      </c>
      <c r="EN14" s="163">
        <v>5.7999999999999972</v>
      </c>
      <c r="EO14" s="163">
        <v>5.7999999999999972</v>
      </c>
      <c r="EP14" s="163">
        <v>8</v>
      </c>
      <c r="EQ14" s="163">
        <v>8.2999999999999972</v>
      </c>
      <c r="ER14" s="163">
        <v>8.5</v>
      </c>
      <c r="ES14" s="163">
        <v>8.7000000000000028</v>
      </c>
      <c r="ET14" s="163">
        <v>8.9000000000000057</v>
      </c>
      <c r="EU14" s="163">
        <v>9.0999999999999943</v>
      </c>
      <c r="EV14" s="163">
        <v>9.2000000000000028</v>
      </c>
      <c r="EW14" s="163">
        <v>9.2000000000000028</v>
      </c>
      <c r="EX14" s="163">
        <v>9.2000000000000028</v>
      </c>
      <c r="EY14" s="163">
        <v>9.3000000000000007</v>
      </c>
      <c r="EZ14" s="163">
        <v>9.5</v>
      </c>
      <c r="FA14" s="163">
        <v>9.5</v>
      </c>
      <c r="FB14" s="162"/>
    </row>
    <row r="15" spans="1:158" ht="45" customHeight="1" x14ac:dyDescent="0.3">
      <c r="A15" s="139" t="str">
        <f>IF('0'!A1=1,"Текстильне виробництво; виробництво одягу, шкіри, виробів зі шкіри та інших матеріалів","Manufacture of textiles, apparel, leather and related products")</f>
        <v>Текстильне виробництво; виробництво одягу, шкіри, виробів зі шкіри та інших матеріалів</v>
      </c>
      <c r="B15" s="143">
        <v>2.0999999999999943</v>
      </c>
      <c r="C15" s="143">
        <v>2</v>
      </c>
      <c r="D15" s="143">
        <v>1.7999999999999972</v>
      </c>
      <c r="E15" s="143">
        <v>1.7000000000000028</v>
      </c>
      <c r="F15" s="143">
        <v>1.5999999999999943</v>
      </c>
      <c r="G15" s="143">
        <v>1.5</v>
      </c>
      <c r="H15" s="143">
        <v>1.5</v>
      </c>
      <c r="I15" s="143">
        <v>1.5</v>
      </c>
      <c r="J15" s="143">
        <v>1.4000000000000057</v>
      </c>
      <c r="K15" s="143">
        <v>1.5</v>
      </c>
      <c r="L15" s="143">
        <v>1.5</v>
      </c>
      <c r="M15" s="143">
        <v>1.4000000000000057</v>
      </c>
      <c r="N15" s="143">
        <v>0.90000000000000568</v>
      </c>
      <c r="O15" s="143">
        <v>1.2000000000000028</v>
      </c>
      <c r="P15" s="143">
        <v>2</v>
      </c>
      <c r="Q15" s="143">
        <v>3.7000000000000028</v>
      </c>
      <c r="R15" s="143">
        <v>5.2000000000000028</v>
      </c>
      <c r="S15" s="143">
        <v>6.2999999999999972</v>
      </c>
      <c r="T15" s="143">
        <v>7.4000000000000057</v>
      </c>
      <c r="U15" s="143">
        <v>8.4000000000000057</v>
      </c>
      <c r="V15" s="143">
        <v>9.4000000000000057</v>
      </c>
      <c r="W15" s="143">
        <v>10.299999999999997</v>
      </c>
      <c r="X15" s="143">
        <v>11.400000000000006</v>
      </c>
      <c r="Y15" s="143">
        <v>12.5</v>
      </c>
      <c r="Z15" s="143">
        <v>26</v>
      </c>
      <c r="AA15" s="143">
        <v>33</v>
      </c>
      <c r="AB15" s="143">
        <v>36.099999999999994</v>
      </c>
      <c r="AC15" s="143">
        <v>36.599999999999994</v>
      </c>
      <c r="AD15" s="143">
        <v>36.5</v>
      </c>
      <c r="AE15" s="143">
        <v>36.300000000000011</v>
      </c>
      <c r="AF15" s="143">
        <v>35.900000000000006</v>
      </c>
      <c r="AG15" s="143">
        <v>35.5</v>
      </c>
      <c r="AH15" s="143">
        <v>35</v>
      </c>
      <c r="AI15" s="143">
        <v>34.5</v>
      </c>
      <c r="AJ15" s="143">
        <v>33.800000000000011</v>
      </c>
      <c r="AK15" s="143">
        <v>33.199999999999989</v>
      </c>
      <c r="AL15" s="143">
        <v>25.5</v>
      </c>
      <c r="AM15" s="143">
        <v>19.599999999999994</v>
      </c>
      <c r="AN15" s="143">
        <v>16.5</v>
      </c>
      <c r="AO15" s="143">
        <v>14.6</v>
      </c>
      <c r="AP15" s="143">
        <v>13.4</v>
      </c>
      <c r="AQ15" s="143">
        <v>12.5</v>
      </c>
      <c r="AR15" s="143">
        <v>11.8</v>
      </c>
      <c r="AS15" s="143">
        <v>11.3</v>
      </c>
      <c r="AT15" s="143">
        <v>10.8</v>
      </c>
      <c r="AU15" s="143">
        <v>10.4</v>
      </c>
      <c r="AV15" s="143">
        <v>10</v>
      </c>
      <c r="AW15" s="143">
        <v>9.6</v>
      </c>
      <c r="AX15" s="4">
        <v>5.0999999999999996</v>
      </c>
      <c r="AY15" s="4">
        <v>4.4000000000000057</v>
      </c>
      <c r="AZ15" s="4">
        <v>4.4000000000000004</v>
      </c>
      <c r="BA15" s="4">
        <v>4.4000000000000004</v>
      </c>
      <c r="BB15" s="4">
        <v>4.4000000000000004</v>
      </c>
      <c r="BC15" s="4">
        <v>4.5</v>
      </c>
      <c r="BD15" s="4">
        <v>4.5</v>
      </c>
      <c r="BE15" s="4">
        <v>4.9000000000000004</v>
      </c>
      <c r="BF15" s="4">
        <v>5.3</v>
      </c>
      <c r="BG15" s="4">
        <v>5.7</v>
      </c>
      <c r="BH15" s="4">
        <v>6.1</v>
      </c>
      <c r="BI15" s="4">
        <v>6.5</v>
      </c>
      <c r="BJ15" s="4">
        <v>11.900000000000006</v>
      </c>
      <c r="BK15" s="4">
        <v>11.799999999999997</v>
      </c>
      <c r="BL15" s="4">
        <v>11.400000000000006</v>
      </c>
      <c r="BM15" s="4">
        <v>11.299999999999997</v>
      </c>
      <c r="BN15" s="4">
        <v>11.400000000000006</v>
      </c>
      <c r="BO15" s="4">
        <v>11.400000000000006</v>
      </c>
      <c r="BP15" s="4">
        <v>11.400000000000006</v>
      </c>
      <c r="BQ15" s="4">
        <v>11.099999999999994</v>
      </c>
      <c r="BR15" s="4">
        <v>10.799999999999997</v>
      </c>
      <c r="BS15" s="4">
        <v>10.700000000000003</v>
      </c>
      <c r="BT15" s="4">
        <v>10.5</v>
      </c>
      <c r="BU15" s="4">
        <v>10.400000000000006</v>
      </c>
      <c r="BV15" s="4">
        <v>7.2999999999999972</v>
      </c>
      <c r="BW15" s="4">
        <v>7.2000000000000028</v>
      </c>
      <c r="BX15" s="4">
        <v>7.7999999999999972</v>
      </c>
      <c r="BY15" s="4">
        <v>7.9000000000000057</v>
      </c>
      <c r="BZ15" s="4">
        <v>7.9000000000000057</v>
      </c>
      <c r="CA15" s="4">
        <v>7.7999999999999972</v>
      </c>
      <c r="CB15" s="4">
        <v>7.7000000000000028</v>
      </c>
      <c r="CC15" s="4">
        <v>7.5</v>
      </c>
      <c r="CD15" s="4">
        <v>7.2999999999999972</v>
      </c>
      <c r="CE15" s="4">
        <v>7</v>
      </c>
      <c r="CF15" s="4">
        <v>6.7000000000000028</v>
      </c>
      <c r="CG15" s="4">
        <v>6.2999999999999972</v>
      </c>
      <c r="CH15" s="143">
        <v>2.2999999999999972</v>
      </c>
      <c r="CI15" s="143">
        <v>2.2999999999999972</v>
      </c>
      <c r="CJ15" s="143">
        <v>2.2000000000000028</v>
      </c>
      <c r="CK15" s="143">
        <v>2.2000000000000028</v>
      </c>
      <c r="CL15" s="143">
        <v>2.4000000000000057</v>
      </c>
      <c r="CM15" s="143">
        <v>2.5</v>
      </c>
      <c r="CN15" s="143">
        <v>2.7000000000000028</v>
      </c>
      <c r="CO15" s="143">
        <v>2.9000000000000057</v>
      </c>
      <c r="CP15" s="143">
        <v>3.0999999999999943</v>
      </c>
      <c r="CQ15" s="143">
        <v>3.2000000000000028</v>
      </c>
      <c r="CR15" s="143">
        <v>3.2999999999999972</v>
      </c>
      <c r="CS15" s="143">
        <v>3.4000000000000057</v>
      </c>
      <c r="CT15" s="143">
        <v>2.2999999999999972</v>
      </c>
      <c r="CU15" s="143">
        <v>2.4000000000000057</v>
      </c>
      <c r="CV15" s="143">
        <v>2.2999999999999972</v>
      </c>
      <c r="CW15" s="143">
        <v>2.4000000000000057</v>
      </c>
      <c r="CX15" s="143">
        <v>2.4000000000000057</v>
      </c>
      <c r="CY15" s="143">
        <v>2.4000000000000057</v>
      </c>
      <c r="CZ15" s="143">
        <v>2.2999999999999972</v>
      </c>
      <c r="DA15" s="143">
        <v>2.2999999999999972</v>
      </c>
      <c r="DB15" s="143">
        <v>2.2999999999999972</v>
      </c>
      <c r="DC15" s="143">
        <v>2.2999999999999972</v>
      </c>
      <c r="DD15" s="143">
        <v>2.5</v>
      </c>
      <c r="DE15" s="143">
        <v>2.5999999999999943</v>
      </c>
      <c r="DF15" s="143">
        <v>7</v>
      </c>
      <c r="DG15" s="143">
        <v>7.0999999999999943</v>
      </c>
      <c r="DH15" s="143">
        <v>8.0999999999999943</v>
      </c>
      <c r="DI15" s="143">
        <v>8.7999999999999972</v>
      </c>
      <c r="DJ15" s="143">
        <v>9.2000000000000028</v>
      </c>
      <c r="DK15" s="143">
        <v>10.099999999999994</v>
      </c>
      <c r="DL15" s="143">
        <v>11</v>
      </c>
      <c r="DM15" s="143">
        <v>12.200000000000003</v>
      </c>
      <c r="DN15" s="143">
        <v>13.400000000000006</v>
      </c>
      <c r="DO15" s="143">
        <v>14.400000000000006</v>
      </c>
      <c r="DP15" s="143">
        <v>15.299999999999997</v>
      </c>
      <c r="DQ15" s="143">
        <v>16.400000000000006</v>
      </c>
      <c r="DR15" s="143">
        <v>26.700000000000003</v>
      </c>
      <c r="DS15" s="143">
        <v>26.700000000000003</v>
      </c>
      <c r="DT15" s="143">
        <v>26.400000000000006</v>
      </c>
      <c r="DU15" s="143">
        <v>26.099999999999994</v>
      </c>
      <c r="DV15" s="143">
        <v>25.900000000000006</v>
      </c>
      <c r="DW15" s="143">
        <v>25.200000000000003</v>
      </c>
      <c r="DX15" s="143">
        <v>24.400000000000006</v>
      </c>
      <c r="DY15" s="143">
        <v>23.299999999999997</v>
      </c>
      <c r="DZ15" s="143">
        <v>22.200000000000003</v>
      </c>
      <c r="EA15" s="143">
        <v>21.299999999999997</v>
      </c>
      <c r="EB15" s="143">
        <v>20.5</v>
      </c>
      <c r="EC15" s="143">
        <v>19.599999999999994</v>
      </c>
      <c r="ED15" s="143">
        <v>9.4000000000000057</v>
      </c>
      <c r="EE15" s="143">
        <v>9</v>
      </c>
      <c r="EF15" s="143">
        <v>7.9000000000000057</v>
      </c>
      <c r="EG15" s="163">
        <v>7.2000000000000028</v>
      </c>
      <c r="EH15" s="163">
        <v>6.7999999999999972</v>
      </c>
      <c r="EI15" s="163">
        <v>6.2000000000000028</v>
      </c>
      <c r="EJ15" s="163">
        <v>5.7000000000000028</v>
      </c>
      <c r="EK15" s="163">
        <v>5.4000000000000057</v>
      </c>
      <c r="EL15" s="163">
        <v>5</v>
      </c>
      <c r="EM15" s="163">
        <v>5.0999999999999943</v>
      </c>
      <c r="EN15" s="163">
        <v>5.0999999999999943</v>
      </c>
      <c r="EO15" s="163">
        <v>5.2999999999999972</v>
      </c>
      <c r="EP15" s="163">
        <v>8.4000000000000057</v>
      </c>
      <c r="EQ15" s="163">
        <v>9.2000000000000028</v>
      </c>
      <c r="ER15" s="163">
        <v>9.7000000000000028</v>
      </c>
      <c r="ES15" s="163">
        <v>9.9000000000000057</v>
      </c>
      <c r="ET15" s="163">
        <v>9.5999999999999943</v>
      </c>
      <c r="EU15" s="163">
        <v>9.5</v>
      </c>
      <c r="EV15" s="163">
        <v>9.2000000000000028</v>
      </c>
      <c r="EW15" s="163">
        <v>8.7000000000000028</v>
      </c>
      <c r="EX15" s="163">
        <v>8.2999999999999972</v>
      </c>
      <c r="EY15" s="163">
        <v>7.6</v>
      </c>
      <c r="EZ15" s="163">
        <v>7.1</v>
      </c>
      <c r="FA15" s="163">
        <v>6.5</v>
      </c>
      <c r="FB15" s="162"/>
    </row>
    <row r="16" spans="1:158" ht="45" customHeight="1" x14ac:dyDescent="0.3">
      <c r="A16" s="139" t="str">
        <f>IF('0'!A1=1,"Виготовлення виробів з деревини, виробництво паперу та поліграфічна діяльність","Manufacture of wood and paper products, and printing")</f>
        <v>Виготовлення виробів з деревини, виробництво паперу та поліграфічна діяльність</v>
      </c>
      <c r="B16" s="143">
        <v>1.7000000000000028</v>
      </c>
      <c r="C16" s="143">
        <v>1.5999999999999943</v>
      </c>
      <c r="D16" s="143">
        <v>1.5</v>
      </c>
      <c r="E16" s="143">
        <v>1.5</v>
      </c>
      <c r="F16" s="143">
        <v>1.4000000000000057</v>
      </c>
      <c r="G16" s="143">
        <v>1.4000000000000057</v>
      </c>
      <c r="H16" s="143">
        <v>1.4000000000000057</v>
      </c>
      <c r="I16" s="143">
        <v>1.5</v>
      </c>
      <c r="J16" s="143">
        <v>1.5</v>
      </c>
      <c r="K16" s="143">
        <v>1.5999999999999943</v>
      </c>
      <c r="L16" s="143">
        <v>1.5</v>
      </c>
      <c r="M16" s="143">
        <v>1.5</v>
      </c>
      <c r="N16" s="143">
        <v>1</v>
      </c>
      <c r="O16" s="143">
        <v>1.5</v>
      </c>
      <c r="P16" s="143">
        <v>2.7999999999999972</v>
      </c>
      <c r="Q16" s="143">
        <v>5.0999999999999943</v>
      </c>
      <c r="R16" s="143">
        <v>7.2999999999999972</v>
      </c>
      <c r="S16" s="143">
        <v>9</v>
      </c>
      <c r="T16" s="143">
        <v>10.299999999999997</v>
      </c>
      <c r="U16" s="143">
        <v>11.5</v>
      </c>
      <c r="V16" s="143">
        <v>12.900000000000006</v>
      </c>
      <c r="W16" s="143">
        <v>14.099999999999994</v>
      </c>
      <c r="X16" s="143">
        <v>15.599999999999994</v>
      </c>
      <c r="Y16" s="143">
        <v>17.299999999999997</v>
      </c>
      <c r="Z16" s="143">
        <v>40.699999999999989</v>
      </c>
      <c r="AA16" s="143">
        <v>50.400000000000006</v>
      </c>
      <c r="AB16" s="143">
        <v>56.099999999999994</v>
      </c>
      <c r="AC16" s="143">
        <v>56.599999999999994</v>
      </c>
      <c r="AD16" s="143">
        <v>55.800000000000011</v>
      </c>
      <c r="AE16" s="143">
        <v>55.099999999999994</v>
      </c>
      <c r="AF16" s="143">
        <v>54.599999999999994</v>
      </c>
      <c r="AG16" s="143">
        <v>53.800000000000011</v>
      </c>
      <c r="AH16" s="143">
        <v>52.800000000000011</v>
      </c>
      <c r="AI16" s="143">
        <v>52</v>
      </c>
      <c r="AJ16" s="143">
        <v>50.699999999999989</v>
      </c>
      <c r="AK16" s="143">
        <v>49.099999999999994</v>
      </c>
      <c r="AL16" s="143">
        <v>31.5</v>
      </c>
      <c r="AM16" s="143">
        <v>23.799999999999997</v>
      </c>
      <c r="AN16" s="143">
        <v>18.8</v>
      </c>
      <c r="AO16" s="143">
        <v>16.5</v>
      </c>
      <c r="AP16" s="143">
        <v>14.9</v>
      </c>
      <c r="AQ16" s="143">
        <v>13.8</v>
      </c>
      <c r="AR16" s="143">
        <v>12.8</v>
      </c>
      <c r="AS16" s="143">
        <v>12.2</v>
      </c>
      <c r="AT16" s="143">
        <v>11.8</v>
      </c>
      <c r="AU16" s="143">
        <v>11.5</v>
      </c>
      <c r="AV16" s="143">
        <v>11.099999999999994</v>
      </c>
      <c r="AW16" s="143">
        <v>10.8</v>
      </c>
      <c r="AX16" s="4">
        <v>7.8</v>
      </c>
      <c r="AY16" s="4">
        <v>6.5999999999999943</v>
      </c>
      <c r="AZ16" s="4">
        <v>6.1</v>
      </c>
      <c r="BA16" s="4">
        <v>5.9</v>
      </c>
      <c r="BB16" s="4">
        <v>5.9</v>
      </c>
      <c r="BC16" s="4">
        <v>6</v>
      </c>
      <c r="BD16" s="4">
        <v>6.2</v>
      </c>
      <c r="BE16" s="4">
        <v>6.3</v>
      </c>
      <c r="BF16" s="4">
        <v>6.3</v>
      </c>
      <c r="BG16" s="4">
        <v>6.5</v>
      </c>
      <c r="BH16" s="4">
        <v>6.7</v>
      </c>
      <c r="BI16" s="4">
        <v>7.1</v>
      </c>
      <c r="BJ16" s="4">
        <v>13.099999999999994</v>
      </c>
      <c r="BK16" s="4">
        <v>13.5</v>
      </c>
      <c r="BL16" s="4">
        <v>13</v>
      </c>
      <c r="BM16" s="4">
        <v>13</v>
      </c>
      <c r="BN16" s="4">
        <v>12.700000000000003</v>
      </c>
      <c r="BO16" s="4">
        <v>12.5</v>
      </c>
      <c r="BP16" s="4">
        <v>12.5</v>
      </c>
      <c r="BQ16" s="4">
        <v>12.5</v>
      </c>
      <c r="BR16" s="4">
        <v>12.599999999999994</v>
      </c>
      <c r="BS16" s="4">
        <v>12.599999999999994</v>
      </c>
      <c r="BT16" s="4">
        <v>12.5</v>
      </c>
      <c r="BU16" s="4">
        <v>12.200000000000003</v>
      </c>
      <c r="BV16" s="4">
        <v>6.5</v>
      </c>
      <c r="BW16" s="4">
        <v>5.5</v>
      </c>
      <c r="BX16" s="4">
        <v>5.2999999999999972</v>
      </c>
      <c r="BY16" s="4">
        <v>4.7999999999999972</v>
      </c>
      <c r="BZ16" s="4">
        <v>4.5</v>
      </c>
      <c r="CA16" s="4">
        <v>4.2000000000000028</v>
      </c>
      <c r="CB16" s="4">
        <v>3.7999999999999972</v>
      </c>
      <c r="CC16" s="4">
        <v>3.2000000000000028</v>
      </c>
      <c r="CD16" s="4">
        <v>2.4000000000000057</v>
      </c>
      <c r="CE16" s="4">
        <v>1.7000000000000028</v>
      </c>
      <c r="CF16" s="4">
        <v>1.0999999999999943</v>
      </c>
      <c r="CG16" s="4">
        <v>0.5</v>
      </c>
      <c r="CH16" s="143">
        <v>-6.2999999999999972</v>
      </c>
      <c r="CI16" s="143">
        <v>-5.9000000000000057</v>
      </c>
      <c r="CJ16" s="143">
        <v>-5.2999999999999972</v>
      </c>
      <c r="CK16" s="143">
        <v>-4.5999999999999943</v>
      </c>
      <c r="CL16" s="143">
        <v>-3.9000000000000057</v>
      </c>
      <c r="CM16" s="143">
        <v>-3.2999999999999972</v>
      </c>
      <c r="CN16" s="143">
        <v>-2.7000000000000028</v>
      </c>
      <c r="CO16" s="143">
        <v>-1.9000000000000057</v>
      </c>
      <c r="CP16" s="143">
        <v>-1</v>
      </c>
      <c r="CQ16" s="143">
        <v>-0.20000000000000284</v>
      </c>
      <c r="CR16" s="143">
        <v>0.59999999999999432</v>
      </c>
      <c r="CS16" s="143">
        <v>1.4000000000000057</v>
      </c>
      <c r="CT16" s="143">
        <v>11.299999999999997</v>
      </c>
      <c r="CU16" s="143">
        <v>11.299999999999997</v>
      </c>
      <c r="CV16" s="143">
        <v>11.400000000000006</v>
      </c>
      <c r="CW16" s="143">
        <v>12</v>
      </c>
      <c r="CX16" s="143">
        <v>13.299999999999997</v>
      </c>
      <c r="CY16" s="143">
        <v>14.400000000000006</v>
      </c>
      <c r="CZ16" s="143">
        <v>15.400000000000006</v>
      </c>
      <c r="DA16" s="143">
        <v>15.900000000000006</v>
      </c>
      <c r="DB16" s="143">
        <v>16.200000000000003</v>
      </c>
      <c r="DC16" s="143">
        <v>16.700000000000003</v>
      </c>
      <c r="DD16" s="143">
        <v>17.299999999999997</v>
      </c>
      <c r="DE16" s="143">
        <v>18</v>
      </c>
      <c r="DF16" s="143">
        <v>26.400000000000006</v>
      </c>
      <c r="DG16" s="143">
        <v>28</v>
      </c>
      <c r="DH16" s="143">
        <v>28.699999999999989</v>
      </c>
      <c r="DI16" s="143">
        <v>28.900000000000006</v>
      </c>
      <c r="DJ16" s="143">
        <v>28.699999999999989</v>
      </c>
      <c r="DK16" s="143">
        <v>28.699999999999989</v>
      </c>
      <c r="DL16" s="143">
        <v>28.800000000000011</v>
      </c>
      <c r="DM16" s="143">
        <v>29.800000000000011</v>
      </c>
      <c r="DN16" s="143">
        <v>30.599999999999994</v>
      </c>
      <c r="DO16" s="143">
        <v>31.199999999999989</v>
      </c>
      <c r="DP16" s="143">
        <v>31.5</v>
      </c>
      <c r="DQ16" s="143">
        <v>31.699999999999989</v>
      </c>
      <c r="DR16" s="143">
        <v>30.800000000000011</v>
      </c>
      <c r="DS16" s="143">
        <v>29</v>
      </c>
      <c r="DT16" s="143">
        <v>27.299999999999997</v>
      </c>
      <c r="DU16" s="143">
        <v>25.299999999999997</v>
      </c>
      <c r="DV16" s="143">
        <v>23.400000000000006</v>
      </c>
      <c r="DW16" s="143">
        <v>21.900000000000006</v>
      </c>
      <c r="DX16" s="143">
        <v>20.5</v>
      </c>
      <c r="DY16" s="143">
        <v>18.400000000000006</v>
      </c>
      <c r="DZ16" s="143">
        <v>16.700000000000003</v>
      </c>
      <c r="EA16" s="143">
        <v>15</v>
      </c>
      <c r="EB16" s="143">
        <v>13.5</v>
      </c>
      <c r="EC16" s="143">
        <v>12.599999999999994</v>
      </c>
      <c r="ED16" s="143">
        <v>2.2000000000000028</v>
      </c>
      <c r="EE16" s="143">
        <v>2.2000000000000028</v>
      </c>
      <c r="EF16" s="143">
        <v>2.5999999999999943</v>
      </c>
      <c r="EG16" s="163">
        <v>3</v>
      </c>
      <c r="EH16" s="163">
        <v>3.4000000000000057</v>
      </c>
      <c r="EI16" s="163">
        <v>3.5999999999999943</v>
      </c>
      <c r="EJ16" s="163">
        <v>3.9000000000000057</v>
      </c>
      <c r="EK16" s="163">
        <v>4.2999999999999972</v>
      </c>
      <c r="EL16" s="163">
        <v>4.8</v>
      </c>
      <c r="EM16" s="163">
        <v>5.2999999999999972</v>
      </c>
      <c r="EN16" s="163">
        <v>5.5999999999999943</v>
      </c>
      <c r="EO16" s="163">
        <v>5.5999999999999943</v>
      </c>
      <c r="EP16" s="163">
        <v>6.5</v>
      </c>
      <c r="EQ16" s="163">
        <v>7</v>
      </c>
      <c r="ER16" s="163">
        <v>7.2999999999999972</v>
      </c>
      <c r="ES16" s="163">
        <v>7.7000000000000028</v>
      </c>
      <c r="ET16" s="163">
        <v>8</v>
      </c>
      <c r="EU16" s="163">
        <v>8.2000000000000028</v>
      </c>
      <c r="EV16" s="163">
        <v>8.2000000000000028</v>
      </c>
      <c r="EW16" s="163">
        <v>8.2000000000000028</v>
      </c>
      <c r="EX16" s="163">
        <v>8.0999999999999943</v>
      </c>
      <c r="EY16" s="163">
        <v>8.1999999999999993</v>
      </c>
      <c r="EZ16" s="163">
        <v>8.3000000000000007</v>
      </c>
      <c r="FA16" s="163">
        <v>8.5</v>
      </c>
      <c r="FB16" s="162"/>
    </row>
    <row r="17" spans="1:158" ht="45" customHeight="1" x14ac:dyDescent="0.3">
      <c r="A17" s="139" t="str">
        <f>IF('0'!A1=1,"Виробництво коксу та продуктів нафтоперероблення","Manufacture of coke, and refined petroleum products")</f>
        <v>Виробництво коксу та продуктів нафтоперероблення</v>
      </c>
      <c r="B17" s="143">
        <v>-10.200000000000003</v>
      </c>
      <c r="C17" s="143">
        <v>-9.5</v>
      </c>
      <c r="D17" s="143">
        <v>-9.7999999999999972</v>
      </c>
      <c r="E17" s="143">
        <v>-10.099999999999994</v>
      </c>
      <c r="F17" s="143">
        <v>-10.299999999999997</v>
      </c>
      <c r="G17" s="143">
        <v>-10</v>
      </c>
      <c r="H17" s="143">
        <v>-9.2999999999999972</v>
      </c>
      <c r="I17" s="143">
        <v>-8.5</v>
      </c>
      <c r="J17" s="143">
        <v>-8.0999999999999943</v>
      </c>
      <c r="K17" s="143">
        <v>-7.5999999999999943</v>
      </c>
      <c r="L17" s="143">
        <v>-7.0999999999999943</v>
      </c>
      <c r="M17" s="143">
        <v>-6.7000000000000028</v>
      </c>
      <c r="N17" s="143">
        <v>-1</v>
      </c>
      <c r="O17" s="143">
        <v>-1.5</v>
      </c>
      <c r="P17" s="143">
        <v>1.9000000000000057</v>
      </c>
      <c r="Q17" s="143">
        <v>8.4000000000000057</v>
      </c>
      <c r="R17" s="143">
        <v>12.299999999999997</v>
      </c>
      <c r="S17" s="143">
        <v>14.700000000000003</v>
      </c>
      <c r="T17" s="143">
        <v>16.700000000000003</v>
      </c>
      <c r="U17" s="143">
        <v>18.799999999999997</v>
      </c>
      <c r="V17" s="143">
        <v>21</v>
      </c>
      <c r="W17" s="143">
        <v>23.599999999999994</v>
      </c>
      <c r="X17" s="143">
        <v>26.400000000000006</v>
      </c>
      <c r="Y17" s="143">
        <v>28.400000000000006</v>
      </c>
      <c r="Z17" s="143">
        <v>54.099999999999994</v>
      </c>
      <c r="AA17" s="143">
        <v>65.400000000000006</v>
      </c>
      <c r="AB17" s="143">
        <v>64.900000000000006</v>
      </c>
      <c r="AC17" s="143">
        <v>57.300000000000011</v>
      </c>
      <c r="AD17" s="143">
        <v>52.099999999999994</v>
      </c>
      <c r="AE17" s="143">
        <v>49.099999999999994</v>
      </c>
      <c r="AF17" s="143">
        <v>46.5</v>
      </c>
      <c r="AG17" s="143">
        <v>43.599999999999994</v>
      </c>
      <c r="AH17" s="143">
        <v>40.699999999999989</v>
      </c>
      <c r="AI17" s="143">
        <v>37.199999999999989</v>
      </c>
      <c r="AJ17" s="143">
        <v>33.599999999999994</v>
      </c>
      <c r="AK17" s="143">
        <v>30.800000000000011</v>
      </c>
      <c r="AL17" s="143">
        <v>-2.2999999999999972</v>
      </c>
      <c r="AM17" s="143">
        <v>-12.099999999999994</v>
      </c>
      <c r="AN17" s="143">
        <v>-11.4</v>
      </c>
      <c r="AO17" s="143">
        <v>-11.9</v>
      </c>
      <c r="AP17" s="143">
        <v>-11.2</v>
      </c>
      <c r="AQ17" s="143">
        <v>-10.5</v>
      </c>
      <c r="AR17" s="143">
        <v>-7.7</v>
      </c>
      <c r="AS17" s="143">
        <v>-6</v>
      </c>
      <c r="AT17" s="143">
        <v>-2.9</v>
      </c>
      <c r="AU17" s="143">
        <v>2.4</v>
      </c>
      <c r="AV17" s="143">
        <v>7.4000000000000057</v>
      </c>
      <c r="AW17" s="143">
        <v>11.6</v>
      </c>
      <c r="AX17" s="4">
        <v>79.900000000000006</v>
      </c>
      <c r="AY17" s="4">
        <v>91.199999999999989</v>
      </c>
      <c r="AZ17" s="4">
        <v>87.4</v>
      </c>
      <c r="BA17" s="4">
        <v>86.5</v>
      </c>
      <c r="BB17" s="4">
        <v>85.1</v>
      </c>
      <c r="BC17" s="4">
        <v>82.5</v>
      </c>
      <c r="BD17" s="4">
        <v>77.3</v>
      </c>
      <c r="BE17" s="4">
        <v>75.400000000000006</v>
      </c>
      <c r="BF17" s="4">
        <v>71.5</v>
      </c>
      <c r="BG17" s="4">
        <v>66.8</v>
      </c>
      <c r="BH17" s="4">
        <v>63.1</v>
      </c>
      <c r="BI17" s="4">
        <v>60.8</v>
      </c>
      <c r="BJ17" s="4">
        <v>34.400000000000006</v>
      </c>
      <c r="BK17" s="4">
        <v>29.800000000000011</v>
      </c>
      <c r="BL17" s="4">
        <v>25.400000000000006</v>
      </c>
      <c r="BM17" s="4">
        <v>24.200000000000003</v>
      </c>
      <c r="BN17" s="4">
        <v>24.5</v>
      </c>
      <c r="BO17" s="4">
        <v>24.599999999999994</v>
      </c>
      <c r="BP17" s="4">
        <v>23.599999999999994</v>
      </c>
      <c r="BQ17" s="4">
        <v>23.5</v>
      </c>
      <c r="BR17" s="4">
        <v>23.599999999999994</v>
      </c>
      <c r="BS17" s="4">
        <v>21.900000000000006</v>
      </c>
      <c r="BT17" s="4">
        <v>20</v>
      </c>
      <c r="BU17" s="4">
        <v>17.700000000000003</v>
      </c>
      <c r="BV17" s="4">
        <v>-3.2999999999999972</v>
      </c>
      <c r="BW17" s="4">
        <v>-1.5999999999999943</v>
      </c>
      <c r="BX17" s="4">
        <v>1.2000000000000028</v>
      </c>
      <c r="BY17" s="4">
        <v>2.7999999999999972</v>
      </c>
      <c r="BZ17" s="4">
        <v>2.2999999999999972</v>
      </c>
      <c r="CA17" s="4">
        <v>2.2999999999999972</v>
      </c>
      <c r="CB17" s="4">
        <v>2.2999999999999972</v>
      </c>
      <c r="CC17" s="4">
        <v>1.2999999999999972</v>
      </c>
      <c r="CD17" s="4">
        <v>0.40000000000000568</v>
      </c>
      <c r="CE17" s="4">
        <v>-1.2999999999999972</v>
      </c>
      <c r="CF17" s="4">
        <v>-2.7999999999999972</v>
      </c>
      <c r="CG17" s="4">
        <v>-3.7999999999999972</v>
      </c>
      <c r="CH17" s="143">
        <v>-12.200000000000003</v>
      </c>
      <c r="CI17" s="143">
        <v>-14.5</v>
      </c>
      <c r="CJ17" s="143">
        <v>-16.599999999999994</v>
      </c>
      <c r="CK17" s="143">
        <v>-20.099999999999994</v>
      </c>
      <c r="CL17" s="143">
        <v>-22.200000000000003</v>
      </c>
      <c r="CM17" s="143">
        <v>-22.099999999999994</v>
      </c>
      <c r="CN17" s="143">
        <v>-21.099999999999994</v>
      </c>
      <c r="CO17" s="143">
        <v>-20.400000000000006</v>
      </c>
      <c r="CP17" s="143">
        <v>-19.799999999999997</v>
      </c>
      <c r="CQ17" s="143">
        <v>-18.400000000000006</v>
      </c>
      <c r="CR17" s="143">
        <v>-16.700000000000003</v>
      </c>
      <c r="CS17" s="143">
        <v>-15.299999999999997</v>
      </c>
      <c r="CT17" s="143">
        <v>3.7999999999999972</v>
      </c>
      <c r="CU17" s="143">
        <v>17.5</v>
      </c>
      <c r="CV17" s="143">
        <v>28.900000000000006</v>
      </c>
      <c r="CW17" s="143">
        <v>40.199999999999989</v>
      </c>
      <c r="CX17" s="143">
        <v>49.599999999999994</v>
      </c>
      <c r="CY17" s="143">
        <v>54.1</v>
      </c>
      <c r="CZ17" s="143">
        <v>60.800000000000011</v>
      </c>
      <c r="DA17" s="143">
        <v>66.5</v>
      </c>
      <c r="DB17" s="143">
        <v>69.699999999999989</v>
      </c>
      <c r="DC17" s="143">
        <v>73.900000000000006</v>
      </c>
      <c r="DD17" s="143">
        <v>77.699999999999989</v>
      </c>
      <c r="DE17" s="143">
        <v>81.300000000000011</v>
      </c>
      <c r="DF17" s="143">
        <v>98.1</v>
      </c>
      <c r="DG17" s="143">
        <v>78</v>
      </c>
      <c r="DH17" s="143">
        <v>75.199999999999989</v>
      </c>
      <c r="DI17" s="143">
        <v>79.199999999999989</v>
      </c>
      <c r="DJ17" s="143">
        <v>83.199999999999989</v>
      </c>
      <c r="DK17" s="143">
        <v>85.9</v>
      </c>
      <c r="DL17" s="143">
        <v>80</v>
      </c>
      <c r="DM17" s="143">
        <v>77.400000000000006</v>
      </c>
      <c r="DN17" s="143">
        <v>76</v>
      </c>
      <c r="DO17" s="143">
        <v>72.599999999999994</v>
      </c>
      <c r="DP17" s="143">
        <v>69.300000000000011</v>
      </c>
      <c r="DQ17" s="143">
        <v>66.699999999999989</v>
      </c>
      <c r="DR17" s="143">
        <v>45.699999999999989</v>
      </c>
      <c r="DS17" s="143">
        <v>45.699999999999989</v>
      </c>
      <c r="DT17" s="143">
        <v>35.699999999999989</v>
      </c>
      <c r="DU17" s="143">
        <v>27.5</v>
      </c>
      <c r="DV17" s="143">
        <v>21</v>
      </c>
      <c r="DW17" s="143">
        <v>15.299999999999997</v>
      </c>
      <c r="DX17" s="143">
        <v>12</v>
      </c>
      <c r="DY17" s="143">
        <v>8.9000000000000057</v>
      </c>
      <c r="DZ17" s="143">
        <v>7.9000000000000057</v>
      </c>
      <c r="EA17" s="143">
        <v>7.5</v>
      </c>
      <c r="EB17" s="143">
        <v>8.9000000000000057</v>
      </c>
      <c r="EC17" s="143">
        <v>9</v>
      </c>
      <c r="ED17" s="143">
        <v>19.200000000000003</v>
      </c>
      <c r="EE17" s="143">
        <v>17.799999999999997</v>
      </c>
      <c r="EF17" s="143">
        <v>18</v>
      </c>
      <c r="EG17" s="163">
        <v>15.200000000000003</v>
      </c>
      <c r="EH17" s="163">
        <v>11.400000000000006</v>
      </c>
      <c r="EI17" s="163">
        <v>10.200000000000003</v>
      </c>
      <c r="EJ17" s="163">
        <v>11.700000000000003</v>
      </c>
      <c r="EK17" s="163">
        <v>12.299999999999997</v>
      </c>
      <c r="EL17" s="163">
        <v>10.9</v>
      </c>
      <c r="EM17" s="163">
        <v>9</v>
      </c>
      <c r="EN17" s="163">
        <v>6.2000000000000028</v>
      </c>
      <c r="EO17" s="163">
        <v>4.7999999999999972</v>
      </c>
      <c r="EP17" s="163">
        <v>-11.5</v>
      </c>
      <c r="EQ17" s="163">
        <v>-11</v>
      </c>
      <c r="ER17" s="163">
        <v>-11</v>
      </c>
      <c r="ES17" s="163">
        <v>-10.799999999999997</v>
      </c>
      <c r="ET17" s="163">
        <v>-9.2999999999999972</v>
      </c>
      <c r="EU17" s="163">
        <v>-7.7999999999999972</v>
      </c>
      <c r="EV17" s="163">
        <v>-8.4000000000000057</v>
      </c>
      <c r="EW17" s="163">
        <v>-8.9000000000000057</v>
      </c>
      <c r="EX17" s="163">
        <v>-9.2999999999999972</v>
      </c>
      <c r="EY17" s="163">
        <v>-9.1</v>
      </c>
      <c r="EZ17" s="163">
        <v>-9.1999999999999993</v>
      </c>
      <c r="FA17" s="163">
        <v>-9.1999999999999993</v>
      </c>
      <c r="FB17" s="162"/>
    </row>
    <row r="18" spans="1:158" ht="45" customHeight="1" x14ac:dyDescent="0.3">
      <c r="A18" s="149" t="str">
        <f>IF('0'!A1=1,"виробництво коксу та коксопродуктів","manufacture of coke oven products")</f>
        <v>виробництво коксу та коксопродуктів</v>
      </c>
      <c r="B18" s="143">
        <v>-20.599999999999994</v>
      </c>
      <c r="C18" s="143">
        <v>-18.400000000000006</v>
      </c>
      <c r="D18" s="143">
        <v>-18.200000000000003</v>
      </c>
      <c r="E18" s="143">
        <v>-17.400000000000006</v>
      </c>
      <c r="F18" s="143">
        <v>-16.799999999999997</v>
      </c>
      <c r="G18" s="143">
        <v>-16.099999999999994</v>
      </c>
      <c r="H18" s="143">
        <v>-15.400000000000006</v>
      </c>
      <c r="I18" s="143">
        <v>-14.299999999999997</v>
      </c>
      <c r="J18" s="143">
        <v>-13.799999999999997</v>
      </c>
      <c r="K18" s="143">
        <v>-13</v>
      </c>
      <c r="L18" s="143">
        <v>-12.200000000000003</v>
      </c>
      <c r="M18" s="143">
        <v>-11.5</v>
      </c>
      <c r="N18" s="143">
        <v>-4.2999999999999972</v>
      </c>
      <c r="O18" s="143">
        <v>-5.4000000000000057</v>
      </c>
      <c r="P18" s="143">
        <v>-3.9000000000000057</v>
      </c>
      <c r="Q18" s="143">
        <v>1.2999999999999972</v>
      </c>
      <c r="R18" s="143">
        <v>5.4000000000000057</v>
      </c>
      <c r="S18" s="143">
        <v>7.4000000000000057</v>
      </c>
      <c r="T18" s="143">
        <v>9.4000000000000057</v>
      </c>
      <c r="U18" s="143">
        <v>11</v>
      </c>
      <c r="V18" s="143">
        <v>13.299999999999997</v>
      </c>
      <c r="W18" s="143">
        <v>17.299999999999997</v>
      </c>
      <c r="X18" s="143">
        <v>21.599999999999994</v>
      </c>
      <c r="Y18" s="143">
        <v>25</v>
      </c>
      <c r="Z18" s="143">
        <v>76.800000000000011</v>
      </c>
      <c r="AA18" s="143">
        <v>99.1</v>
      </c>
      <c r="AB18" s="143">
        <v>102.6</v>
      </c>
      <c r="AC18" s="143">
        <v>95.199999999999989</v>
      </c>
      <c r="AD18" s="143">
        <v>88.5</v>
      </c>
      <c r="AE18" s="143">
        <v>85.300000000000011</v>
      </c>
      <c r="AF18" s="143">
        <v>82</v>
      </c>
      <c r="AG18" s="143">
        <v>79.400000000000006</v>
      </c>
      <c r="AH18" s="143">
        <v>75.699999999999989</v>
      </c>
      <c r="AI18" s="143">
        <v>69.199999999999989</v>
      </c>
      <c r="AJ18" s="143">
        <v>62.5</v>
      </c>
      <c r="AK18" s="143">
        <v>56.900000000000006</v>
      </c>
      <c r="AL18" s="143">
        <v>17.200000000000003</v>
      </c>
      <c r="AM18" s="143">
        <v>-0.5</v>
      </c>
      <c r="AN18" s="143">
        <v>-3</v>
      </c>
      <c r="AO18" s="143">
        <v>-4.5999999999999996</v>
      </c>
      <c r="AP18" s="143">
        <v>-4.5</v>
      </c>
      <c r="AQ18" s="143">
        <v>-5.0999999999999996</v>
      </c>
      <c r="AR18" s="143">
        <v>-4.2</v>
      </c>
      <c r="AS18" s="143">
        <v>-3.8</v>
      </c>
      <c r="AT18" s="143">
        <v>-2</v>
      </c>
      <c r="AU18" s="143">
        <v>4.5</v>
      </c>
      <c r="AV18" s="143">
        <v>10.099999999999994</v>
      </c>
      <c r="AW18" s="143">
        <v>15.2</v>
      </c>
      <c r="AX18" s="4" t="s">
        <v>42</v>
      </c>
      <c r="AY18" s="4" t="s">
        <v>42</v>
      </c>
      <c r="AZ18" s="4" t="s">
        <v>42</v>
      </c>
      <c r="BA18" s="4" t="s">
        <v>42</v>
      </c>
      <c r="BB18" s="4" t="s">
        <v>42</v>
      </c>
      <c r="BC18" s="4" t="s">
        <v>42</v>
      </c>
      <c r="BD18" s="4" t="s">
        <v>42</v>
      </c>
      <c r="BE18" s="4" t="s">
        <v>42</v>
      </c>
      <c r="BF18" s="4" t="s">
        <v>42</v>
      </c>
      <c r="BG18" s="4" t="s">
        <v>42</v>
      </c>
      <c r="BH18" s="4" t="s">
        <v>42</v>
      </c>
      <c r="BI18" s="4" t="s">
        <v>42</v>
      </c>
      <c r="BJ18" s="4" t="s">
        <v>42</v>
      </c>
      <c r="BK18" s="4" t="s">
        <v>42</v>
      </c>
      <c r="BL18" s="4" t="s">
        <v>42</v>
      </c>
      <c r="BM18" s="4" t="s">
        <v>42</v>
      </c>
      <c r="BN18" s="4" t="s">
        <v>42</v>
      </c>
      <c r="BO18" s="4" t="s">
        <v>42</v>
      </c>
      <c r="BP18" s="4" t="s">
        <v>42</v>
      </c>
      <c r="BQ18" s="4" t="s">
        <v>42</v>
      </c>
      <c r="BR18" s="4" t="s">
        <v>42</v>
      </c>
      <c r="BS18" s="4" t="s">
        <v>42</v>
      </c>
      <c r="BT18" s="4" t="s">
        <v>42</v>
      </c>
      <c r="BU18" s="4" t="s">
        <v>42</v>
      </c>
      <c r="BV18" s="4" t="s">
        <v>42</v>
      </c>
      <c r="BW18" s="4" t="s">
        <v>42</v>
      </c>
      <c r="BX18" s="4" t="s">
        <v>42</v>
      </c>
      <c r="BY18" s="4" t="s">
        <v>42</v>
      </c>
      <c r="BZ18" s="4" t="s">
        <v>42</v>
      </c>
      <c r="CA18" s="4" t="s">
        <v>42</v>
      </c>
      <c r="CB18" s="4" t="s">
        <v>42</v>
      </c>
      <c r="CC18" s="4" t="s">
        <v>42</v>
      </c>
      <c r="CD18" s="4" t="s">
        <v>42</v>
      </c>
      <c r="CE18" s="4" t="s">
        <v>42</v>
      </c>
      <c r="CF18" s="4" t="s">
        <v>42</v>
      </c>
      <c r="CG18" s="4" t="s">
        <v>42</v>
      </c>
      <c r="CH18" s="151" t="s">
        <v>42</v>
      </c>
      <c r="CI18" s="151" t="s">
        <v>42</v>
      </c>
      <c r="CJ18" s="151" t="s">
        <v>42</v>
      </c>
      <c r="CK18" s="151" t="s">
        <v>42</v>
      </c>
      <c r="CL18" s="151" t="s">
        <v>42</v>
      </c>
      <c r="CM18" s="151" t="s">
        <v>42</v>
      </c>
      <c r="CN18" s="151" t="s">
        <v>42</v>
      </c>
      <c r="CO18" s="151" t="s">
        <v>42</v>
      </c>
      <c r="CP18" s="151" t="s">
        <v>42</v>
      </c>
      <c r="CQ18" s="151" t="s">
        <v>42</v>
      </c>
      <c r="CR18" s="151" t="s">
        <v>42</v>
      </c>
      <c r="CS18" s="151" t="s">
        <v>42</v>
      </c>
      <c r="CT18" s="151" t="s">
        <v>42</v>
      </c>
      <c r="CU18" s="151" t="s">
        <v>42</v>
      </c>
      <c r="CV18" s="151" t="s">
        <v>42</v>
      </c>
      <c r="CW18" s="151" t="s">
        <v>42</v>
      </c>
      <c r="CX18" s="151" t="s">
        <v>42</v>
      </c>
      <c r="CY18" s="151" t="s">
        <v>42</v>
      </c>
      <c r="CZ18" s="151" t="s">
        <v>42</v>
      </c>
      <c r="DA18" s="151" t="s">
        <v>42</v>
      </c>
      <c r="DB18" s="151" t="s">
        <v>42</v>
      </c>
      <c r="DC18" s="151" t="s">
        <v>42</v>
      </c>
      <c r="DD18" s="151" t="s">
        <v>42</v>
      </c>
      <c r="DE18" s="151" t="s">
        <v>42</v>
      </c>
      <c r="DF18" s="151" t="s">
        <v>42</v>
      </c>
      <c r="DG18" s="151" t="s">
        <v>42</v>
      </c>
      <c r="DH18" s="151" t="s">
        <v>42</v>
      </c>
      <c r="DI18" s="151" t="s">
        <v>42</v>
      </c>
      <c r="DJ18" s="151" t="s">
        <v>42</v>
      </c>
      <c r="DK18" s="151" t="s">
        <v>42</v>
      </c>
      <c r="DL18" s="151" t="s">
        <v>42</v>
      </c>
      <c r="DM18" s="151" t="s">
        <v>42</v>
      </c>
      <c r="DN18" s="151" t="s">
        <v>42</v>
      </c>
      <c r="DO18" s="151" t="s">
        <v>42</v>
      </c>
      <c r="DP18" s="151" t="s">
        <v>42</v>
      </c>
      <c r="DQ18" s="151" t="s">
        <v>42</v>
      </c>
      <c r="DR18" s="151" t="s">
        <v>42</v>
      </c>
      <c r="DS18" s="151" t="s">
        <v>42</v>
      </c>
      <c r="DT18" s="151" t="s">
        <v>42</v>
      </c>
      <c r="DU18" s="151" t="s">
        <v>42</v>
      </c>
      <c r="DV18" s="151" t="s">
        <v>42</v>
      </c>
      <c r="DW18" s="151" t="s">
        <v>42</v>
      </c>
      <c r="DX18" s="151" t="s">
        <v>42</v>
      </c>
      <c r="DY18" s="151" t="s">
        <v>42</v>
      </c>
      <c r="DZ18" s="151" t="s">
        <v>42</v>
      </c>
      <c r="EA18" s="151" t="s">
        <v>42</v>
      </c>
      <c r="EB18" s="151" t="s">
        <v>42</v>
      </c>
      <c r="EC18" s="151" t="s">
        <v>42</v>
      </c>
      <c r="ED18" s="151" t="s">
        <v>42</v>
      </c>
      <c r="EE18" s="151" t="s">
        <v>42</v>
      </c>
      <c r="EF18" s="151" t="s">
        <v>42</v>
      </c>
      <c r="EG18" s="163" t="s">
        <v>42</v>
      </c>
      <c r="EH18" s="163" t="s">
        <v>42</v>
      </c>
      <c r="EI18" s="163" t="s">
        <v>42</v>
      </c>
      <c r="EJ18" s="163" t="s">
        <v>42</v>
      </c>
      <c r="EK18" s="163" t="s">
        <v>42</v>
      </c>
      <c r="EL18" s="163" t="s">
        <v>42</v>
      </c>
      <c r="EM18" s="163" t="s">
        <v>42</v>
      </c>
      <c r="EN18" s="163" t="s">
        <v>42</v>
      </c>
      <c r="EO18" s="163" t="s">
        <v>42</v>
      </c>
      <c r="EP18" s="163" t="s">
        <v>42</v>
      </c>
      <c r="EQ18" s="163" t="s">
        <v>42</v>
      </c>
      <c r="ER18" s="163" t="s">
        <v>42</v>
      </c>
      <c r="ES18" s="163" t="s">
        <v>42</v>
      </c>
      <c r="ET18" s="163" t="s">
        <v>42</v>
      </c>
      <c r="EU18" s="163" t="s">
        <v>42</v>
      </c>
      <c r="EV18" s="163" t="s">
        <v>42</v>
      </c>
      <c r="EW18" s="163" t="s">
        <v>42</v>
      </c>
      <c r="EX18" s="163" t="s">
        <v>42</v>
      </c>
      <c r="EY18" s="163" t="s">
        <v>42</v>
      </c>
      <c r="EZ18" s="163" t="s">
        <v>42</v>
      </c>
      <c r="FA18" s="163" t="s">
        <v>42</v>
      </c>
      <c r="FB18" s="162"/>
    </row>
    <row r="19" spans="1:158" ht="45" customHeight="1" x14ac:dyDescent="0.3">
      <c r="A19" s="149" t="str">
        <f>IF('0'!A1=1,"виробництво продуктів нафтоперероблення","manufacture of refined petroleum products")</f>
        <v>виробництво продуктів нафтоперероблення</v>
      </c>
      <c r="B19" s="143">
        <v>-1.4000000000000057</v>
      </c>
      <c r="C19" s="143">
        <v>-2.2000000000000028</v>
      </c>
      <c r="D19" s="143">
        <v>-2.9000000000000057</v>
      </c>
      <c r="E19" s="143">
        <v>-4.2000000000000028</v>
      </c>
      <c r="F19" s="143">
        <v>-5.0999999999999943</v>
      </c>
      <c r="G19" s="143">
        <v>-5.0999999999999943</v>
      </c>
      <c r="H19" s="143">
        <v>-4.4000000000000057</v>
      </c>
      <c r="I19" s="143">
        <v>-3.9000000000000057</v>
      </c>
      <c r="J19" s="143">
        <v>-3.7000000000000028</v>
      </c>
      <c r="K19" s="143">
        <v>-3.5</v>
      </c>
      <c r="L19" s="143">
        <v>-3.2999999999999972</v>
      </c>
      <c r="M19" s="143">
        <v>-3</v>
      </c>
      <c r="N19" s="143">
        <v>1.2000000000000028</v>
      </c>
      <c r="O19" s="143">
        <v>1.2999999999999972</v>
      </c>
      <c r="P19" s="143">
        <v>6.0999999999999943</v>
      </c>
      <c r="Q19" s="143">
        <v>13.700000000000003</v>
      </c>
      <c r="R19" s="143">
        <v>17.5</v>
      </c>
      <c r="S19" s="143">
        <v>20.200000000000003</v>
      </c>
      <c r="T19" s="143">
        <v>22.299999999999997</v>
      </c>
      <c r="U19" s="143">
        <v>24.799999999999997</v>
      </c>
      <c r="V19" s="143">
        <v>26.799999999999997</v>
      </c>
      <c r="W19" s="143">
        <v>28.400000000000006</v>
      </c>
      <c r="X19" s="143">
        <v>30.099999999999994</v>
      </c>
      <c r="Y19" s="143">
        <v>31</v>
      </c>
      <c r="Z19" s="143">
        <v>35.800000000000011</v>
      </c>
      <c r="AA19" s="143">
        <v>36.900000000000006</v>
      </c>
      <c r="AB19" s="143">
        <v>34.300000000000011</v>
      </c>
      <c r="AC19" s="143">
        <v>27.200000000000003</v>
      </c>
      <c r="AD19" s="143">
        <v>22.900000000000006</v>
      </c>
      <c r="AE19" s="143">
        <v>20.099999999999994</v>
      </c>
      <c r="AF19" s="143">
        <v>18</v>
      </c>
      <c r="AG19" s="143">
        <v>15.200000000000003</v>
      </c>
      <c r="AH19" s="143">
        <v>12.900000000000006</v>
      </c>
      <c r="AI19" s="143">
        <v>11.400000000000006</v>
      </c>
      <c r="AJ19" s="143">
        <v>9.7999999999999972</v>
      </c>
      <c r="AK19" s="143">
        <v>8.7000000000000028</v>
      </c>
      <c r="AL19" s="143">
        <v>-16.400000000000006</v>
      </c>
      <c r="AM19" s="143">
        <v>-19.299999999999997</v>
      </c>
      <c r="AN19" s="143">
        <v>-16.600000000000001</v>
      </c>
      <c r="AO19" s="143">
        <v>-16.5</v>
      </c>
      <c r="AP19" s="143">
        <v>-15.4</v>
      </c>
      <c r="AQ19" s="143">
        <v>-13.6</v>
      </c>
      <c r="AR19" s="143">
        <v>-9.6</v>
      </c>
      <c r="AS19" s="143">
        <v>-7</v>
      </c>
      <c r="AT19" s="143">
        <v>-3</v>
      </c>
      <c r="AU19" s="143">
        <v>1.1000000000000001</v>
      </c>
      <c r="AV19" s="143">
        <v>5.0999999999999943</v>
      </c>
      <c r="AW19" s="143">
        <v>8.1999999999999993</v>
      </c>
      <c r="AX19" s="4" t="s">
        <v>42</v>
      </c>
      <c r="AY19" s="4" t="s">
        <v>42</v>
      </c>
      <c r="AZ19" s="4" t="s">
        <v>42</v>
      </c>
      <c r="BA19" s="4" t="s">
        <v>42</v>
      </c>
      <c r="BB19" s="4" t="s">
        <v>42</v>
      </c>
      <c r="BC19" s="4" t="s">
        <v>42</v>
      </c>
      <c r="BD19" s="4" t="s">
        <v>42</v>
      </c>
      <c r="BE19" s="4" t="s">
        <v>42</v>
      </c>
      <c r="BF19" s="4" t="s">
        <v>42</v>
      </c>
      <c r="BG19" s="4" t="s">
        <v>42</v>
      </c>
      <c r="BH19" s="4" t="s">
        <v>42</v>
      </c>
      <c r="BI19" s="4" t="s">
        <v>42</v>
      </c>
      <c r="BJ19" s="4" t="s">
        <v>42</v>
      </c>
      <c r="BK19" s="4" t="s">
        <v>42</v>
      </c>
      <c r="BL19" s="4" t="s">
        <v>42</v>
      </c>
      <c r="BM19" s="4" t="s">
        <v>42</v>
      </c>
      <c r="BN19" s="4" t="s">
        <v>42</v>
      </c>
      <c r="BO19" s="4" t="s">
        <v>42</v>
      </c>
      <c r="BP19" s="4" t="s">
        <v>42</v>
      </c>
      <c r="BQ19" s="4" t="s">
        <v>42</v>
      </c>
      <c r="BR19" s="4" t="s">
        <v>42</v>
      </c>
      <c r="BS19" s="4" t="s">
        <v>42</v>
      </c>
      <c r="BT19" s="4" t="s">
        <v>42</v>
      </c>
      <c r="BU19" s="4" t="s">
        <v>42</v>
      </c>
      <c r="BV19" s="4" t="s">
        <v>42</v>
      </c>
      <c r="BW19" s="4" t="s">
        <v>42</v>
      </c>
      <c r="BX19" s="4" t="s">
        <v>42</v>
      </c>
      <c r="BY19" s="4" t="s">
        <v>42</v>
      </c>
      <c r="BZ19" s="4" t="s">
        <v>42</v>
      </c>
      <c r="CA19" s="4" t="s">
        <v>42</v>
      </c>
      <c r="CB19" s="4" t="s">
        <v>42</v>
      </c>
      <c r="CC19" s="4" t="s">
        <v>42</v>
      </c>
      <c r="CD19" s="4" t="s">
        <v>42</v>
      </c>
      <c r="CE19" s="4" t="s">
        <v>42</v>
      </c>
      <c r="CF19" s="4" t="s">
        <v>42</v>
      </c>
      <c r="CG19" s="4" t="s">
        <v>42</v>
      </c>
      <c r="CH19" s="151" t="s">
        <v>42</v>
      </c>
      <c r="CI19" s="151" t="s">
        <v>42</v>
      </c>
      <c r="CJ19" s="151" t="s">
        <v>42</v>
      </c>
      <c r="CK19" s="151" t="s">
        <v>42</v>
      </c>
      <c r="CL19" s="151" t="s">
        <v>42</v>
      </c>
      <c r="CM19" s="151" t="s">
        <v>42</v>
      </c>
      <c r="CN19" s="151" t="s">
        <v>42</v>
      </c>
      <c r="CO19" s="151" t="s">
        <v>42</v>
      </c>
      <c r="CP19" s="151" t="s">
        <v>42</v>
      </c>
      <c r="CQ19" s="151" t="s">
        <v>42</v>
      </c>
      <c r="CR19" s="151" t="s">
        <v>42</v>
      </c>
      <c r="CS19" s="151" t="s">
        <v>42</v>
      </c>
      <c r="CT19" s="151" t="s">
        <v>42</v>
      </c>
      <c r="CU19" s="151" t="s">
        <v>42</v>
      </c>
      <c r="CV19" s="151" t="s">
        <v>42</v>
      </c>
      <c r="CW19" s="151" t="s">
        <v>42</v>
      </c>
      <c r="CX19" s="151" t="s">
        <v>42</v>
      </c>
      <c r="CY19" s="151" t="s">
        <v>42</v>
      </c>
      <c r="CZ19" s="151" t="s">
        <v>42</v>
      </c>
      <c r="DA19" s="151" t="s">
        <v>42</v>
      </c>
      <c r="DB19" s="151" t="s">
        <v>42</v>
      </c>
      <c r="DC19" s="151" t="s">
        <v>42</v>
      </c>
      <c r="DD19" s="151" t="s">
        <v>42</v>
      </c>
      <c r="DE19" s="151" t="s">
        <v>42</v>
      </c>
      <c r="DF19" s="151" t="s">
        <v>42</v>
      </c>
      <c r="DG19" s="151" t="s">
        <v>42</v>
      </c>
      <c r="DH19" s="151" t="s">
        <v>42</v>
      </c>
      <c r="DI19" s="151" t="s">
        <v>42</v>
      </c>
      <c r="DJ19" s="151" t="s">
        <v>42</v>
      </c>
      <c r="DK19" s="151" t="s">
        <v>42</v>
      </c>
      <c r="DL19" s="151" t="s">
        <v>42</v>
      </c>
      <c r="DM19" s="151" t="s">
        <v>42</v>
      </c>
      <c r="DN19" s="151" t="s">
        <v>42</v>
      </c>
      <c r="DO19" s="151" t="s">
        <v>42</v>
      </c>
      <c r="DP19" s="151" t="s">
        <v>42</v>
      </c>
      <c r="DQ19" s="151" t="s">
        <v>42</v>
      </c>
      <c r="DR19" s="151" t="s">
        <v>42</v>
      </c>
      <c r="DS19" s="151" t="s">
        <v>42</v>
      </c>
      <c r="DT19" s="151" t="s">
        <v>42</v>
      </c>
      <c r="DU19" s="151" t="s">
        <v>42</v>
      </c>
      <c r="DV19" s="151" t="s">
        <v>42</v>
      </c>
      <c r="DW19" s="151" t="s">
        <v>42</v>
      </c>
      <c r="DX19" s="151" t="s">
        <v>42</v>
      </c>
      <c r="DY19" s="151" t="s">
        <v>42</v>
      </c>
      <c r="DZ19" s="151" t="s">
        <v>42</v>
      </c>
      <c r="EA19" s="151" t="s">
        <v>42</v>
      </c>
      <c r="EB19" s="151" t="s">
        <v>42</v>
      </c>
      <c r="EC19" s="151" t="s">
        <v>42</v>
      </c>
      <c r="ED19" s="151" t="s">
        <v>42</v>
      </c>
      <c r="EE19" s="151" t="s">
        <v>42</v>
      </c>
      <c r="EF19" s="151" t="s">
        <v>42</v>
      </c>
      <c r="EG19" s="163" t="s">
        <v>42</v>
      </c>
      <c r="EH19" s="163" t="s">
        <v>42</v>
      </c>
      <c r="EI19" s="163" t="s">
        <v>42</v>
      </c>
      <c r="EJ19" s="163" t="s">
        <v>42</v>
      </c>
      <c r="EK19" s="163" t="s">
        <v>42</v>
      </c>
      <c r="EL19" s="163" t="s">
        <v>42</v>
      </c>
      <c r="EM19" s="163" t="s">
        <v>42</v>
      </c>
      <c r="EN19" s="163" t="s">
        <v>42</v>
      </c>
      <c r="EO19" s="163" t="s">
        <v>42</v>
      </c>
      <c r="EP19" s="163" t="s">
        <v>42</v>
      </c>
      <c r="EQ19" s="163" t="s">
        <v>42</v>
      </c>
      <c r="ER19" s="163" t="s">
        <v>42</v>
      </c>
      <c r="ES19" s="163" t="s">
        <v>42</v>
      </c>
      <c r="ET19" s="163" t="s">
        <v>42</v>
      </c>
      <c r="EU19" s="163" t="s">
        <v>42</v>
      </c>
      <c r="EV19" s="163" t="s">
        <v>42</v>
      </c>
      <c r="EW19" s="163" t="s">
        <v>42</v>
      </c>
      <c r="EX19" s="163" t="s">
        <v>42</v>
      </c>
      <c r="EY19" s="163" t="s">
        <v>42</v>
      </c>
      <c r="EZ19" s="163" t="s">
        <v>42</v>
      </c>
      <c r="FA19" s="163" t="s">
        <v>42</v>
      </c>
      <c r="FB19" s="162"/>
    </row>
    <row r="20" spans="1:158" ht="45" customHeight="1" x14ac:dyDescent="0.3">
      <c r="A20" s="139" t="str">
        <f>IF('0'!A1=1,"Виробництво хімічних речовин і хімічної продукції","Manufacture of chemicals and chemical products")</f>
        <v>Виробництво хімічних речовин і хімічної продукції</v>
      </c>
      <c r="B20" s="143">
        <v>6</v>
      </c>
      <c r="C20" s="143">
        <v>6.7000000000000028</v>
      </c>
      <c r="D20" s="143">
        <v>6</v>
      </c>
      <c r="E20" s="143">
        <v>5.2999999999999972</v>
      </c>
      <c r="F20" s="143">
        <v>3.2000000000000028</v>
      </c>
      <c r="G20" s="143">
        <v>1.7000000000000028</v>
      </c>
      <c r="H20" s="143">
        <v>1</v>
      </c>
      <c r="I20" s="143">
        <v>0.5</v>
      </c>
      <c r="J20" s="143">
        <v>0</v>
      </c>
      <c r="K20" s="143">
        <v>-0.5</v>
      </c>
      <c r="L20" s="143">
        <v>-1</v>
      </c>
      <c r="M20" s="143">
        <v>-1.2999999999999972</v>
      </c>
      <c r="N20" s="143">
        <v>-3.9000000000000057</v>
      </c>
      <c r="O20" s="143">
        <v>-3</v>
      </c>
      <c r="P20" s="143">
        <v>-0.70000000000000284</v>
      </c>
      <c r="Q20" s="143">
        <v>4.2000000000000028</v>
      </c>
      <c r="R20" s="143">
        <v>8.0999999999999943</v>
      </c>
      <c r="S20" s="143">
        <v>10.900000000000006</v>
      </c>
      <c r="T20" s="143">
        <v>13.400000000000006</v>
      </c>
      <c r="U20" s="143">
        <v>15.900000000000006</v>
      </c>
      <c r="V20" s="143">
        <v>18.5</v>
      </c>
      <c r="W20" s="143">
        <v>20.799999999999997</v>
      </c>
      <c r="X20" s="143">
        <v>23.5</v>
      </c>
      <c r="Y20" s="143">
        <v>26</v>
      </c>
      <c r="Z20" s="143">
        <v>56.300000000000011</v>
      </c>
      <c r="AA20" s="143">
        <v>70.699999999999989</v>
      </c>
      <c r="AB20" s="143">
        <v>75.199999999999989</v>
      </c>
      <c r="AC20" s="143">
        <v>69.5</v>
      </c>
      <c r="AD20" s="143">
        <v>65.300000000000011</v>
      </c>
      <c r="AE20" s="143">
        <v>63.400000000000006</v>
      </c>
      <c r="AF20" s="143">
        <v>61.400000000000006</v>
      </c>
      <c r="AG20" s="143">
        <v>59.300000000000011</v>
      </c>
      <c r="AH20" s="143">
        <v>56.900000000000006</v>
      </c>
      <c r="AI20" s="143">
        <v>54.800000000000011</v>
      </c>
      <c r="AJ20" s="143">
        <v>52</v>
      </c>
      <c r="AK20" s="143">
        <v>49.199999999999989</v>
      </c>
      <c r="AL20" s="143">
        <v>20.599999999999994</v>
      </c>
      <c r="AM20" s="143">
        <v>9.2000000000000028</v>
      </c>
      <c r="AN20" s="143">
        <v>3.9</v>
      </c>
      <c r="AO20" s="143">
        <v>2.7</v>
      </c>
      <c r="AP20" s="143">
        <v>2.2000000000000002</v>
      </c>
      <c r="AQ20" s="143">
        <v>1.5</v>
      </c>
      <c r="AR20" s="143">
        <v>0.6</v>
      </c>
      <c r="AS20" s="143">
        <v>-0.1</v>
      </c>
      <c r="AT20" s="143">
        <v>-1</v>
      </c>
      <c r="AU20" s="143">
        <v>-1.8</v>
      </c>
      <c r="AV20" s="143">
        <v>-2.2999999999999972</v>
      </c>
      <c r="AW20" s="143">
        <v>-2.2000000000000002</v>
      </c>
      <c r="AX20" s="4">
        <v>4.5</v>
      </c>
      <c r="AY20" s="4">
        <v>7.7000000000000028</v>
      </c>
      <c r="AZ20" s="4">
        <v>9.3000000000000007</v>
      </c>
      <c r="BA20" s="4">
        <v>10.6</v>
      </c>
      <c r="BB20" s="4">
        <v>11</v>
      </c>
      <c r="BC20" s="4">
        <v>11.299999999999997</v>
      </c>
      <c r="BD20" s="4">
        <v>11.8</v>
      </c>
      <c r="BE20" s="4">
        <v>12.1</v>
      </c>
      <c r="BF20" s="4">
        <v>12.7</v>
      </c>
      <c r="BG20" s="4">
        <v>13.5</v>
      </c>
      <c r="BH20" s="4">
        <v>14.5</v>
      </c>
      <c r="BI20" s="4">
        <v>15.1</v>
      </c>
      <c r="BJ20" s="4">
        <v>17.5</v>
      </c>
      <c r="BK20" s="4">
        <v>14.099999999999994</v>
      </c>
      <c r="BL20" s="4">
        <v>12.599999999999994</v>
      </c>
      <c r="BM20" s="4">
        <v>11.299999999999997</v>
      </c>
      <c r="BN20" s="4">
        <v>10.599999999999994</v>
      </c>
      <c r="BO20" s="4">
        <v>10.200000000000003</v>
      </c>
      <c r="BP20" s="4">
        <v>10.299999999999997</v>
      </c>
      <c r="BQ20" s="4">
        <v>10.700000000000003</v>
      </c>
      <c r="BR20" s="4">
        <v>11</v>
      </c>
      <c r="BS20" s="4">
        <v>11.099999999999994</v>
      </c>
      <c r="BT20" s="4">
        <v>10.900000000000006</v>
      </c>
      <c r="BU20" s="4">
        <v>10.599999999999994</v>
      </c>
      <c r="BV20" s="4">
        <v>5.5</v>
      </c>
      <c r="BW20" s="4">
        <v>4.4000000000000057</v>
      </c>
      <c r="BX20" s="4">
        <v>4.0999999999999943</v>
      </c>
      <c r="BY20" s="4">
        <v>3.9000000000000057</v>
      </c>
      <c r="BZ20" s="4">
        <v>3.4000000000000057</v>
      </c>
      <c r="CA20" s="4">
        <v>2.7999999999999972</v>
      </c>
      <c r="CB20" s="4">
        <v>2.4000000000000057</v>
      </c>
      <c r="CC20" s="4">
        <v>1.9000000000000057</v>
      </c>
      <c r="CD20" s="4">
        <v>1.2000000000000028</v>
      </c>
      <c r="CE20" s="4">
        <v>0.5</v>
      </c>
      <c r="CF20" s="4">
        <v>-9.9999999999994316E-2</v>
      </c>
      <c r="CG20" s="4">
        <v>-0.79999999999999716</v>
      </c>
      <c r="CH20" s="143">
        <v>-6.2999999999999972</v>
      </c>
      <c r="CI20" s="143">
        <v>-5.2000000000000028</v>
      </c>
      <c r="CJ20" s="143">
        <v>-5.0999999999999943</v>
      </c>
      <c r="CK20" s="143">
        <v>-4.7999999999999972</v>
      </c>
      <c r="CL20" s="143">
        <v>-6</v>
      </c>
      <c r="CM20" s="143">
        <v>-5.2999999999999972</v>
      </c>
      <c r="CN20" s="143">
        <v>-4</v>
      </c>
      <c r="CO20" s="143">
        <v>-2.9000000000000057</v>
      </c>
      <c r="CP20" s="143">
        <v>-1.5999999999999943</v>
      </c>
      <c r="CQ20" s="143">
        <v>-0.20000000000000284</v>
      </c>
      <c r="CR20" s="143">
        <v>1.2999999999999972</v>
      </c>
      <c r="CS20" s="143">
        <v>2.9000000000000057</v>
      </c>
      <c r="CT20" s="143">
        <v>29.400000000000006</v>
      </c>
      <c r="CU20" s="143">
        <v>31.5</v>
      </c>
      <c r="CV20" s="143">
        <v>36.599999999999994</v>
      </c>
      <c r="CW20" s="143">
        <v>40.599999999999994</v>
      </c>
      <c r="CX20" s="143">
        <v>46.300000000000011</v>
      </c>
      <c r="CY20" s="143">
        <v>47.5</v>
      </c>
      <c r="CZ20" s="143">
        <v>47.599999999999994</v>
      </c>
      <c r="DA20" s="143">
        <v>47.9</v>
      </c>
      <c r="DB20" s="143">
        <v>48.199999999999989</v>
      </c>
      <c r="DC20" s="143">
        <v>49.400000000000006</v>
      </c>
      <c r="DD20" s="143">
        <v>51.400000000000006</v>
      </c>
      <c r="DE20" s="143">
        <v>53.199999999999989</v>
      </c>
      <c r="DF20" s="143">
        <v>62</v>
      </c>
      <c r="DG20" s="143">
        <v>58.599999999999994</v>
      </c>
      <c r="DH20" s="143">
        <v>53.699999999999989</v>
      </c>
      <c r="DI20" s="143">
        <v>51.099999999999994</v>
      </c>
      <c r="DJ20" s="143">
        <v>49.599999999999994</v>
      </c>
      <c r="DK20" s="143">
        <v>49.900000000000006</v>
      </c>
      <c r="DL20" s="143">
        <v>49.900000000000006</v>
      </c>
      <c r="DM20" s="143">
        <v>50.099999999999994</v>
      </c>
      <c r="DN20" s="143">
        <v>49.900000000000006</v>
      </c>
      <c r="DO20" s="143">
        <v>48.5</v>
      </c>
      <c r="DP20" s="143">
        <v>46.300000000000011</v>
      </c>
      <c r="DQ20" s="143">
        <v>44.099999999999994</v>
      </c>
      <c r="DR20" s="143">
        <v>21.400000000000006</v>
      </c>
      <c r="DS20" s="143">
        <v>21.900000000000006</v>
      </c>
      <c r="DT20" s="143">
        <v>21.299999999999997</v>
      </c>
      <c r="DU20" s="143">
        <v>20.099999999999994</v>
      </c>
      <c r="DV20" s="143">
        <v>18.700000000000003</v>
      </c>
      <c r="DW20" s="143">
        <v>17.5</v>
      </c>
      <c r="DX20" s="143">
        <v>16.5</v>
      </c>
      <c r="DY20" s="143">
        <v>15.400000000000006</v>
      </c>
      <c r="DZ20" s="143">
        <v>14.400000000000006</v>
      </c>
      <c r="EA20" s="143">
        <v>13.599999999999994</v>
      </c>
      <c r="EB20" s="143">
        <v>12.700000000000003</v>
      </c>
      <c r="EC20" s="143">
        <v>12</v>
      </c>
      <c r="ED20" s="143">
        <v>3.4000000000000057</v>
      </c>
      <c r="EE20" s="143">
        <v>3.5999999999999943</v>
      </c>
      <c r="EF20" s="143">
        <v>3.5</v>
      </c>
      <c r="EG20" s="163">
        <v>3.5999999999999943</v>
      </c>
      <c r="EH20" s="163">
        <v>3.7999999999999972</v>
      </c>
      <c r="EI20" s="163">
        <v>4.0999999999999943</v>
      </c>
      <c r="EJ20" s="163">
        <v>4.5</v>
      </c>
      <c r="EK20" s="163">
        <v>4.7999999999999972</v>
      </c>
      <c r="EL20" s="163">
        <v>5</v>
      </c>
      <c r="EM20" s="163">
        <v>5.2999999999999972</v>
      </c>
      <c r="EN20" s="163">
        <v>5.7000000000000028</v>
      </c>
      <c r="EO20" s="163">
        <v>5.9000000000000057</v>
      </c>
      <c r="EP20" s="163">
        <v>9.4000000000000057</v>
      </c>
      <c r="EQ20" s="163">
        <v>9.9000000000000057</v>
      </c>
      <c r="ER20" s="163">
        <v>9.7000000000000028</v>
      </c>
      <c r="ES20" s="163">
        <v>9.5</v>
      </c>
      <c r="ET20" s="163">
        <v>9.2999999999999972</v>
      </c>
      <c r="EU20" s="163">
        <v>8.7000000000000028</v>
      </c>
      <c r="EV20" s="163">
        <v>8.2999999999999972</v>
      </c>
      <c r="EW20" s="163">
        <v>8</v>
      </c>
      <c r="EX20" s="163">
        <v>7.7999999999999972</v>
      </c>
      <c r="EY20" s="163">
        <v>7.7</v>
      </c>
      <c r="EZ20" s="163">
        <v>7.6</v>
      </c>
      <c r="FA20" s="163">
        <v>7.6</v>
      </c>
      <c r="FB20" s="162"/>
    </row>
    <row r="21" spans="1:158" ht="45" customHeight="1" x14ac:dyDescent="0.3">
      <c r="A21" s="139" t="str">
        <f>IF('0'!A1=1,"Виробництво основних фармацевтичних продуктів і фармацевтичних препаратів","Manufacture of pharmaceuticals, medicinal chemical and botanical products")</f>
        <v>Виробництво основних фармацевтичних продуктів і фармацевтичних препаратів</v>
      </c>
      <c r="B21" s="143">
        <v>4.4000000000000057</v>
      </c>
      <c r="C21" s="143">
        <v>4.4000000000000057</v>
      </c>
      <c r="D21" s="143">
        <v>4.2999999999999972</v>
      </c>
      <c r="E21" s="143">
        <v>4.5</v>
      </c>
      <c r="F21" s="143">
        <v>4.5999999999999943</v>
      </c>
      <c r="G21" s="143">
        <v>4.5999999999999943</v>
      </c>
      <c r="H21" s="143">
        <v>4.7999999999999972</v>
      </c>
      <c r="I21" s="143">
        <v>5</v>
      </c>
      <c r="J21" s="143">
        <v>5.2000000000000028</v>
      </c>
      <c r="K21" s="143">
        <v>5.4000000000000057</v>
      </c>
      <c r="L21" s="143">
        <v>5.7000000000000028</v>
      </c>
      <c r="M21" s="143">
        <v>5.7999999999999972</v>
      </c>
      <c r="N21" s="143">
        <v>6.7999999999999972</v>
      </c>
      <c r="O21" s="143">
        <v>8.0999999999999943</v>
      </c>
      <c r="P21" s="143">
        <v>10</v>
      </c>
      <c r="Q21" s="143">
        <v>11.900000000000006</v>
      </c>
      <c r="R21" s="143">
        <v>13.299999999999997</v>
      </c>
      <c r="S21" s="143">
        <v>14.299999999999997</v>
      </c>
      <c r="T21" s="143">
        <v>15.5</v>
      </c>
      <c r="U21" s="143">
        <v>16.299999999999997</v>
      </c>
      <c r="V21" s="143">
        <v>17.099999999999994</v>
      </c>
      <c r="W21" s="143">
        <v>17.700000000000003</v>
      </c>
      <c r="X21" s="143">
        <v>18.299999999999997</v>
      </c>
      <c r="Y21" s="143">
        <v>19</v>
      </c>
      <c r="Z21" s="143">
        <v>28.199999999999989</v>
      </c>
      <c r="AA21" s="143">
        <v>29.5</v>
      </c>
      <c r="AB21" s="143">
        <v>32.800000000000011</v>
      </c>
      <c r="AC21" s="143">
        <v>33.800000000000011</v>
      </c>
      <c r="AD21" s="143">
        <v>34.099999999999994</v>
      </c>
      <c r="AE21" s="143">
        <v>34.300000000000011</v>
      </c>
      <c r="AF21" s="143">
        <v>33.900000000000006</v>
      </c>
      <c r="AG21" s="143">
        <v>33.699999999999989</v>
      </c>
      <c r="AH21" s="143">
        <v>33.300000000000011</v>
      </c>
      <c r="AI21" s="143">
        <v>33.199999999999989</v>
      </c>
      <c r="AJ21" s="143">
        <v>33.099999999999994</v>
      </c>
      <c r="AK21" s="143">
        <v>33</v>
      </c>
      <c r="AL21" s="143">
        <v>31.400000000000006</v>
      </c>
      <c r="AM21" s="143">
        <v>29.199999999999989</v>
      </c>
      <c r="AN21" s="143">
        <v>24.1</v>
      </c>
      <c r="AO21" s="143">
        <v>21</v>
      </c>
      <c r="AP21" s="143">
        <v>19.3</v>
      </c>
      <c r="AQ21" s="143">
        <v>18.100000000000001</v>
      </c>
      <c r="AR21" s="143">
        <v>17.3</v>
      </c>
      <c r="AS21" s="143">
        <v>16.600000000000001</v>
      </c>
      <c r="AT21" s="143">
        <v>16</v>
      </c>
      <c r="AU21" s="143">
        <v>15.5</v>
      </c>
      <c r="AV21" s="143">
        <v>14.799999999999997</v>
      </c>
      <c r="AW21" s="143">
        <v>14.3</v>
      </c>
      <c r="AX21" s="4">
        <v>8.3000000000000007</v>
      </c>
      <c r="AY21" s="4">
        <v>8.7999999999999972</v>
      </c>
      <c r="AZ21" s="4">
        <v>8.8000000000000007</v>
      </c>
      <c r="BA21" s="4">
        <v>8.9</v>
      </c>
      <c r="BB21" s="4">
        <v>8.9</v>
      </c>
      <c r="BC21" s="4">
        <v>8.9000000000000057</v>
      </c>
      <c r="BD21" s="4">
        <v>8.9</v>
      </c>
      <c r="BE21" s="4">
        <v>8.9</v>
      </c>
      <c r="BF21" s="4">
        <v>9</v>
      </c>
      <c r="BG21" s="4">
        <v>9.1999999999999993</v>
      </c>
      <c r="BH21" s="4">
        <v>9.3000000000000007</v>
      </c>
      <c r="BI21" s="4">
        <v>9.4</v>
      </c>
      <c r="BJ21" s="4">
        <v>11.900000000000006</v>
      </c>
      <c r="BK21" s="4">
        <v>11</v>
      </c>
      <c r="BL21" s="4">
        <v>11.200000000000003</v>
      </c>
      <c r="BM21" s="4">
        <v>11.299999999999997</v>
      </c>
      <c r="BN21" s="4">
        <v>11.400000000000006</v>
      </c>
      <c r="BO21" s="4">
        <v>11.599999999999994</v>
      </c>
      <c r="BP21" s="4">
        <v>11.799999999999997</v>
      </c>
      <c r="BQ21" s="4">
        <v>11.900000000000006</v>
      </c>
      <c r="BR21" s="4">
        <v>11.900000000000006</v>
      </c>
      <c r="BS21" s="4">
        <v>12.200000000000003</v>
      </c>
      <c r="BT21" s="4">
        <v>12.299999999999997</v>
      </c>
      <c r="BU21" s="4">
        <v>12.700000000000003</v>
      </c>
      <c r="BV21" s="4">
        <v>14.799999999999997</v>
      </c>
      <c r="BW21" s="4">
        <v>15.299999999999997</v>
      </c>
      <c r="BX21" s="4">
        <v>15.299999999999997</v>
      </c>
      <c r="BY21" s="4">
        <v>15.200000000000003</v>
      </c>
      <c r="BZ21" s="4">
        <v>15.099999999999994</v>
      </c>
      <c r="CA21" s="4">
        <v>14.900000000000006</v>
      </c>
      <c r="CB21" s="4">
        <v>14.599999999999994</v>
      </c>
      <c r="CC21" s="4">
        <v>14.5</v>
      </c>
      <c r="CD21" s="4">
        <v>14.400000000000006</v>
      </c>
      <c r="CE21" s="4">
        <v>14.099999999999994</v>
      </c>
      <c r="CF21" s="4">
        <v>13.900000000000006</v>
      </c>
      <c r="CG21" s="4">
        <v>13.5</v>
      </c>
      <c r="CH21" s="143">
        <v>10</v>
      </c>
      <c r="CI21" s="143">
        <v>9.7999999999999972</v>
      </c>
      <c r="CJ21" s="143">
        <v>9.5999999999999943</v>
      </c>
      <c r="CK21" s="143">
        <v>9.4000000000000057</v>
      </c>
      <c r="CL21" s="143">
        <v>9.2999999999999972</v>
      </c>
      <c r="CM21" s="143">
        <v>9.2000000000000028</v>
      </c>
      <c r="CN21" s="143">
        <v>9.2000000000000028</v>
      </c>
      <c r="CO21" s="143">
        <v>9.2999999999999972</v>
      </c>
      <c r="CP21" s="143">
        <v>9.2999999999999972</v>
      </c>
      <c r="CQ21" s="143">
        <v>9.2000000000000028</v>
      </c>
      <c r="CR21" s="143">
        <v>9.4000000000000057</v>
      </c>
      <c r="CS21" s="143">
        <v>9.5</v>
      </c>
      <c r="CT21" s="143">
        <v>11.400000000000006</v>
      </c>
      <c r="CU21" s="143">
        <v>11.200000000000003</v>
      </c>
      <c r="CV21" s="143">
        <v>11.599999999999994</v>
      </c>
      <c r="CW21" s="143">
        <v>11.700000000000003</v>
      </c>
      <c r="CX21" s="143">
        <v>12.299999999999997</v>
      </c>
      <c r="CY21" s="143">
        <v>12.700000000000003</v>
      </c>
      <c r="CZ21" s="143">
        <v>13.099999999999994</v>
      </c>
      <c r="DA21" s="143">
        <v>13.299999999999997</v>
      </c>
      <c r="DB21" s="143">
        <v>13.599999999999994</v>
      </c>
      <c r="DC21" s="143">
        <v>13.799999999999997</v>
      </c>
      <c r="DD21" s="143">
        <v>13.799999999999997</v>
      </c>
      <c r="DE21" s="143">
        <v>13.799999999999997</v>
      </c>
      <c r="DF21" s="143">
        <v>13.299999999999997</v>
      </c>
      <c r="DG21" s="143">
        <v>14.099999999999994</v>
      </c>
      <c r="DH21" s="143">
        <v>14</v>
      </c>
      <c r="DI21" s="143">
        <v>13.799999999999997</v>
      </c>
      <c r="DJ21" s="143">
        <v>13.599999999999994</v>
      </c>
      <c r="DK21" s="143">
        <v>13.5</v>
      </c>
      <c r="DL21" s="143">
        <v>13.599999999999994</v>
      </c>
      <c r="DM21" s="143">
        <v>13.799999999999997</v>
      </c>
      <c r="DN21" s="143">
        <v>13.900000000000006</v>
      </c>
      <c r="DO21" s="143">
        <v>14.099999999999994</v>
      </c>
      <c r="DP21" s="143">
        <v>14.099999999999994</v>
      </c>
      <c r="DQ21" s="143">
        <v>14.299999999999997</v>
      </c>
      <c r="DR21" s="143">
        <v>15.900000000000006</v>
      </c>
      <c r="DS21" s="143">
        <v>15.700000000000003</v>
      </c>
      <c r="DT21" s="143">
        <v>15.599999999999994</v>
      </c>
      <c r="DU21" s="143">
        <v>15.900000000000006</v>
      </c>
      <c r="DV21" s="143">
        <v>15.700000000000003</v>
      </c>
      <c r="DW21" s="143">
        <v>15.5</v>
      </c>
      <c r="DX21" s="143">
        <v>15.200000000000003</v>
      </c>
      <c r="DY21" s="143">
        <v>14.900000000000006</v>
      </c>
      <c r="DZ21" s="143">
        <v>14.900000000000006</v>
      </c>
      <c r="EA21" s="143">
        <v>14.900000000000006</v>
      </c>
      <c r="EB21" s="143">
        <v>14.900000000000006</v>
      </c>
      <c r="EC21" s="143">
        <v>14.799999999999997</v>
      </c>
      <c r="ED21" s="143">
        <v>14.200000000000003</v>
      </c>
      <c r="EE21" s="143">
        <v>13.5</v>
      </c>
      <c r="EF21" s="143">
        <v>13.400000000000006</v>
      </c>
      <c r="EG21" s="163">
        <v>13.099999999999994</v>
      </c>
      <c r="EH21" s="163">
        <v>13.299999999999997</v>
      </c>
      <c r="EI21" s="163">
        <v>14.700000000000003</v>
      </c>
      <c r="EJ21" s="163">
        <v>15.700000000000003</v>
      </c>
      <c r="EK21" s="163">
        <v>17</v>
      </c>
      <c r="EL21" s="163">
        <v>18.2</v>
      </c>
      <c r="EM21" s="163">
        <v>19.200000000000003</v>
      </c>
      <c r="EN21" s="163">
        <v>20.400000000000006</v>
      </c>
      <c r="EO21" s="163">
        <v>21.700000000000003</v>
      </c>
      <c r="EP21" s="163">
        <v>35.900000000000006</v>
      </c>
      <c r="EQ21" s="163">
        <v>34</v>
      </c>
      <c r="ER21" s="163">
        <v>31</v>
      </c>
      <c r="ES21" s="163">
        <v>29.400000000000006</v>
      </c>
      <c r="ET21" s="163">
        <v>28.300000000000011</v>
      </c>
      <c r="EU21" s="163">
        <v>26</v>
      </c>
      <c r="EV21" s="163">
        <v>24.099999999999994</v>
      </c>
      <c r="EW21" s="163">
        <v>22.099999999999994</v>
      </c>
      <c r="EX21" s="163">
        <v>20.099999999999994</v>
      </c>
      <c r="EY21" s="163">
        <v>18.399999999999999</v>
      </c>
      <c r="EZ21" s="163">
        <v>16.600000000000001</v>
      </c>
      <c r="FA21" s="163">
        <v>14.8</v>
      </c>
      <c r="FB21" s="162"/>
    </row>
    <row r="22" spans="1:158" ht="45" customHeight="1" x14ac:dyDescent="0.3">
      <c r="A22" s="139" t="str">
        <f>IF('0'!A1=1,"Виробництво ґумових і пластмасових виробів, іншої неметалевої мінеральної продукції","Manufacture of rubber and plastics products, and other non-metallic mineral products")</f>
        <v>Виробництво ґумових і пластмасових виробів, іншої неметалевої мінеральної продукції</v>
      </c>
      <c r="B22" s="143">
        <v>5.5</v>
      </c>
      <c r="C22" s="143">
        <v>5.2999999999999972</v>
      </c>
      <c r="D22" s="143">
        <v>4.5999999999999943</v>
      </c>
      <c r="E22" s="143">
        <v>3.9000000000000057</v>
      </c>
      <c r="F22" s="143">
        <v>3.4000000000000057</v>
      </c>
      <c r="G22" s="143">
        <v>3</v>
      </c>
      <c r="H22" s="143">
        <v>2.9000000000000057</v>
      </c>
      <c r="I22" s="143">
        <v>2.7999999999999972</v>
      </c>
      <c r="J22" s="143">
        <v>2.5999999999999943</v>
      </c>
      <c r="K22" s="143">
        <v>2.4000000000000057</v>
      </c>
      <c r="L22" s="143">
        <v>2.2999999999999972</v>
      </c>
      <c r="M22" s="143">
        <v>2.2000000000000028</v>
      </c>
      <c r="N22" s="143">
        <v>0.20000000000000284</v>
      </c>
      <c r="O22" s="143">
        <v>0.20000000000000284</v>
      </c>
      <c r="P22" s="143">
        <v>0.90000000000000568</v>
      </c>
      <c r="Q22" s="143">
        <v>2.4000000000000057</v>
      </c>
      <c r="R22" s="143">
        <v>4.2000000000000028</v>
      </c>
      <c r="S22" s="143">
        <v>5.5999999999999943</v>
      </c>
      <c r="T22" s="143">
        <v>6.7999999999999972</v>
      </c>
      <c r="U22" s="143">
        <v>7.9000000000000057</v>
      </c>
      <c r="V22" s="143">
        <v>9</v>
      </c>
      <c r="W22" s="143">
        <v>10.099999999999994</v>
      </c>
      <c r="X22" s="143">
        <v>11.200000000000003</v>
      </c>
      <c r="Y22" s="143">
        <v>12.299999999999997</v>
      </c>
      <c r="Z22" s="143">
        <v>28.800000000000011</v>
      </c>
      <c r="AA22" s="143">
        <v>34</v>
      </c>
      <c r="AB22" s="143">
        <v>39.199999999999989</v>
      </c>
      <c r="AC22" s="143">
        <v>41.300000000000011</v>
      </c>
      <c r="AD22" s="143">
        <v>41.5</v>
      </c>
      <c r="AE22" s="143">
        <v>41.199999999999989</v>
      </c>
      <c r="AF22" s="143">
        <v>41</v>
      </c>
      <c r="AG22" s="143">
        <v>40.5</v>
      </c>
      <c r="AH22" s="143">
        <v>39.800000000000011</v>
      </c>
      <c r="AI22" s="143">
        <v>39.099999999999994</v>
      </c>
      <c r="AJ22" s="143">
        <v>38.300000000000011</v>
      </c>
      <c r="AK22" s="143">
        <v>37.5</v>
      </c>
      <c r="AL22" s="143">
        <v>26.099999999999994</v>
      </c>
      <c r="AM22" s="143">
        <v>21.799999999999997</v>
      </c>
      <c r="AN22" s="143">
        <v>17.2</v>
      </c>
      <c r="AO22" s="143">
        <v>14.6</v>
      </c>
      <c r="AP22" s="143">
        <v>13</v>
      </c>
      <c r="AQ22" s="143">
        <v>12.1</v>
      </c>
      <c r="AR22" s="143">
        <v>11.4</v>
      </c>
      <c r="AS22" s="143">
        <v>11</v>
      </c>
      <c r="AT22" s="143">
        <v>10.8</v>
      </c>
      <c r="AU22" s="143">
        <v>10.8</v>
      </c>
      <c r="AV22" s="143">
        <v>10.700000000000003</v>
      </c>
      <c r="AW22" s="143">
        <v>10.6</v>
      </c>
      <c r="AX22" s="4">
        <v>10.6</v>
      </c>
      <c r="AY22" s="4">
        <v>11.099999999999994</v>
      </c>
      <c r="AZ22" s="4">
        <v>11.5</v>
      </c>
      <c r="BA22" s="4">
        <v>11.4</v>
      </c>
      <c r="BB22" s="4">
        <v>11.5</v>
      </c>
      <c r="BC22" s="4">
        <v>11.5</v>
      </c>
      <c r="BD22" s="4">
        <v>11.5</v>
      </c>
      <c r="BE22" s="4">
        <v>11.5</v>
      </c>
      <c r="BF22" s="4">
        <v>11.5</v>
      </c>
      <c r="BG22" s="4">
        <v>11.5</v>
      </c>
      <c r="BH22" s="4">
        <v>11.6</v>
      </c>
      <c r="BI22" s="4">
        <v>11.7</v>
      </c>
      <c r="BJ22" s="4">
        <v>13.799999999999997</v>
      </c>
      <c r="BK22" s="4">
        <v>12.799999999999997</v>
      </c>
      <c r="BL22" s="4">
        <v>12.400000000000006</v>
      </c>
      <c r="BM22" s="4">
        <v>12.299999999999997</v>
      </c>
      <c r="BN22" s="4">
        <v>12.200000000000003</v>
      </c>
      <c r="BO22" s="4">
        <v>12.299999999999997</v>
      </c>
      <c r="BP22" s="4">
        <v>12.299999999999997</v>
      </c>
      <c r="BQ22" s="4">
        <v>12.400000000000006</v>
      </c>
      <c r="BR22" s="4">
        <v>12.5</v>
      </c>
      <c r="BS22" s="4">
        <v>12.5</v>
      </c>
      <c r="BT22" s="4">
        <v>12.599999999999994</v>
      </c>
      <c r="BU22" s="4">
        <v>12.599999999999994</v>
      </c>
      <c r="BV22" s="4">
        <v>11.299999999999997</v>
      </c>
      <c r="BW22" s="4">
        <v>11</v>
      </c>
      <c r="BX22" s="4">
        <v>10.5</v>
      </c>
      <c r="BY22" s="4">
        <v>10.299999999999997</v>
      </c>
      <c r="BZ22" s="4">
        <v>10</v>
      </c>
      <c r="CA22" s="4">
        <v>9.7999999999999972</v>
      </c>
      <c r="CB22" s="4">
        <v>9.5</v>
      </c>
      <c r="CC22" s="4">
        <v>9.0999999999999943</v>
      </c>
      <c r="CD22" s="4">
        <v>8.7000000000000028</v>
      </c>
      <c r="CE22" s="4">
        <v>8.2999999999999972</v>
      </c>
      <c r="CF22" s="4">
        <v>7.7999999999999972</v>
      </c>
      <c r="CG22" s="4">
        <v>7.2999999999999972</v>
      </c>
      <c r="CH22" s="143">
        <v>1.2999999999999972</v>
      </c>
      <c r="CI22" s="143">
        <v>1.0999999999999943</v>
      </c>
      <c r="CJ22" s="143">
        <v>1.2999999999999972</v>
      </c>
      <c r="CK22" s="143">
        <v>1.0999999999999943</v>
      </c>
      <c r="CL22" s="143">
        <v>1.0999999999999943</v>
      </c>
      <c r="CM22" s="143">
        <v>0.90000000000000568</v>
      </c>
      <c r="CN22" s="143">
        <v>0.90000000000000568</v>
      </c>
      <c r="CO22" s="143">
        <v>0.90000000000000568</v>
      </c>
      <c r="CP22" s="143">
        <v>1.0999999999999943</v>
      </c>
      <c r="CQ22" s="143">
        <v>1.2000000000000028</v>
      </c>
      <c r="CR22" s="143">
        <v>1.4000000000000057</v>
      </c>
      <c r="CS22" s="143">
        <v>1.7000000000000028</v>
      </c>
      <c r="CT22" s="143">
        <v>4.7000000000000028</v>
      </c>
      <c r="CU22" s="143">
        <v>5.0999999999999943</v>
      </c>
      <c r="CV22" s="143">
        <v>5</v>
      </c>
      <c r="CW22" s="143">
        <v>5.2999999999999972</v>
      </c>
      <c r="CX22" s="143">
        <v>5.9000000000000057</v>
      </c>
      <c r="CY22" s="143">
        <v>6.7999999999999972</v>
      </c>
      <c r="CZ22" s="143">
        <v>7.5999999999999943</v>
      </c>
      <c r="DA22" s="143">
        <v>8.4000000000000057</v>
      </c>
      <c r="DB22" s="143">
        <v>9</v>
      </c>
      <c r="DC22" s="143">
        <v>9.7999999999999972</v>
      </c>
      <c r="DD22" s="143">
        <v>10.599999999999994</v>
      </c>
      <c r="DE22" s="143">
        <v>11.700000000000003</v>
      </c>
      <c r="DF22" s="143">
        <v>25.5</v>
      </c>
      <c r="DG22" s="143">
        <v>27.099999999999994</v>
      </c>
      <c r="DH22" s="143">
        <v>28</v>
      </c>
      <c r="DI22" s="143">
        <v>28.699999999999989</v>
      </c>
      <c r="DJ22" s="143">
        <v>29.400000000000006</v>
      </c>
      <c r="DK22" s="143">
        <v>30</v>
      </c>
      <c r="DL22" s="143">
        <v>30.699999999999989</v>
      </c>
      <c r="DM22" s="143">
        <v>31.5</v>
      </c>
      <c r="DN22" s="143">
        <v>32.300000000000011</v>
      </c>
      <c r="DO22" s="143">
        <v>32.900000000000006</v>
      </c>
      <c r="DP22" s="143">
        <v>33.400000000000006</v>
      </c>
      <c r="DQ22" s="143">
        <v>33.5</v>
      </c>
      <c r="DR22" s="143">
        <v>33.199999999999989</v>
      </c>
      <c r="DS22" s="143">
        <v>32.400000000000006</v>
      </c>
      <c r="DT22" s="143">
        <v>31.800000000000011</v>
      </c>
      <c r="DU22" s="143">
        <v>30.900000000000006</v>
      </c>
      <c r="DV22" s="143">
        <v>30.099999999999994</v>
      </c>
      <c r="DW22" s="143">
        <v>29</v>
      </c>
      <c r="DX22" s="143">
        <v>27.799999999999997</v>
      </c>
      <c r="DY22" s="143">
        <v>26.599999999999994</v>
      </c>
      <c r="DZ22" s="143">
        <v>25.400000000000006</v>
      </c>
      <c r="EA22" s="143">
        <v>24.400000000000006</v>
      </c>
      <c r="EB22" s="143">
        <v>23.200000000000003</v>
      </c>
      <c r="EC22" s="143">
        <v>22.299999999999997</v>
      </c>
      <c r="ED22" s="143">
        <v>12.400000000000006</v>
      </c>
      <c r="EE22" s="143">
        <v>12</v>
      </c>
      <c r="EF22" s="143">
        <v>12.099999999999994</v>
      </c>
      <c r="EG22" s="163">
        <v>12.200000000000003</v>
      </c>
      <c r="EH22" s="163">
        <v>12</v>
      </c>
      <c r="EI22" s="163">
        <v>12</v>
      </c>
      <c r="EJ22" s="163">
        <v>12</v>
      </c>
      <c r="EK22" s="163">
        <v>11.900000000000006</v>
      </c>
      <c r="EL22" s="163">
        <v>11.8</v>
      </c>
      <c r="EM22" s="163">
        <v>11.700000000000003</v>
      </c>
      <c r="EN22" s="163">
        <v>11.599999999999994</v>
      </c>
      <c r="EO22" s="163">
        <v>11.5</v>
      </c>
      <c r="EP22" s="163">
        <v>10.5</v>
      </c>
      <c r="EQ22" s="163">
        <v>9.7999999999999972</v>
      </c>
      <c r="ER22" s="163">
        <v>9.9000000000000057</v>
      </c>
      <c r="ES22" s="163">
        <v>9.9000000000000057</v>
      </c>
      <c r="ET22" s="163">
        <v>9.9000000000000057</v>
      </c>
      <c r="EU22" s="163">
        <v>9.7999999999999972</v>
      </c>
      <c r="EV22" s="163">
        <v>9.5999999999999943</v>
      </c>
      <c r="EW22" s="163">
        <v>9.5</v>
      </c>
      <c r="EX22" s="163">
        <v>9.2999999999999972</v>
      </c>
      <c r="EY22" s="163">
        <v>9.1999999999999993</v>
      </c>
      <c r="EZ22" s="163">
        <v>9</v>
      </c>
      <c r="FA22" s="163">
        <v>8.8000000000000007</v>
      </c>
      <c r="FB22" s="162"/>
    </row>
    <row r="23" spans="1:158" ht="45" customHeight="1" x14ac:dyDescent="0.3">
      <c r="A23" s="149" t="str">
        <f>IF('0'!A1=1,"виробництво ґумових і пластмасових виробів","manufacture of rubber and plastic products")</f>
        <v>виробництво ґумових і пластмасових виробів</v>
      </c>
      <c r="B23" s="143">
        <v>0.59999999999999432</v>
      </c>
      <c r="C23" s="143">
        <v>0.90000000000000568</v>
      </c>
      <c r="D23" s="143">
        <v>0.79999999999999716</v>
      </c>
      <c r="E23" s="143">
        <v>0.70000000000000284</v>
      </c>
      <c r="F23" s="143">
        <v>0.5</v>
      </c>
      <c r="G23" s="143">
        <v>0.5</v>
      </c>
      <c r="H23" s="143">
        <v>0.59999999999999432</v>
      </c>
      <c r="I23" s="143">
        <v>0.70000000000000284</v>
      </c>
      <c r="J23" s="143">
        <v>0.79999999999999716</v>
      </c>
      <c r="K23" s="143">
        <v>0.79999999999999716</v>
      </c>
      <c r="L23" s="143">
        <v>0.90000000000000568</v>
      </c>
      <c r="M23" s="143">
        <v>0.90000000000000568</v>
      </c>
      <c r="N23" s="143">
        <v>0.59999999999999432</v>
      </c>
      <c r="O23" s="143">
        <v>0.79999999999999716</v>
      </c>
      <c r="P23" s="143">
        <v>2.2000000000000028</v>
      </c>
      <c r="Q23" s="143">
        <v>4.7000000000000028</v>
      </c>
      <c r="R23" s="143">
        <v>7.5999999999999943</v>
      </c>
      <c r="S23" s="143">
        <v>9.9000000000000057</v>
      </c>
      <c r="T23" s="143">
        <v>11.599999999999994</v>
      </c>
      <c r="U23" s="143">
        <v>13.200000000000003</v>
      </c>
      <c r="V23" s="143">
        <v>15.200000000000003</v>
      </c>
      <c r="W23" s="143">
        <v>16.900000000000006</v>
      </c>
      <c r="X23" s="143">
        <v>18.599999999999994</v>
      </c>
      <c r="Y23" s="143">
        <v>20.400000000000006</v>
      </c>
      <c r="Z23" s="143">
        <v>45.099999999999994</v>
      </c>
      <c r="AA23" s="143">
        <v>53.099999999999994</v>
      </c>
      <c r="AB23" s="143">
        <v>58</v>
      </c>
      <c r="AC23" s="143">
        <v>58.199999999999989</v>
      </c>
      <c r="AD23" s="143">
        <v>56.699999999999989</v>
      </c>
      <c r="AE23" s="143">
        <v>55.400000000000006</v>
      </c>
      <c r="AF23" s="143">
        <v>54.599999999999994</v>
      </c>
      <c r="AG23" s="143">
        <v>53.300000000000011</v>
      </c>
      <c r="AH23" s="143">
        <v>51.5</v>
      </c>
      <c r="AI23" s="143">
        <v>50</v>
      </c>
      <c r="AJ23" s="143">
        <v>48.400000000000006</v>
      </c>
      <c r="AK23" s="143">
        <v>46.800000000000011</v>
      </c>
      <c r="AL23" s="143">
        <v>28.699999999999989</v>
      </c>
      <c r="AM23" s="143">
        <v>22.400000000000006</v>
      </c>
      <c r="AN23" s="143">
        <v>17.3</v>
      </c>
      <c r="AO23" s="143">
        <v>14.4</v>
      </c>
      <c r="AP23" s="143">
        <v>12.6</v>
      </c>
      <c r="AQ23" s="143">
        <v>11.2</v>
      </c>
      <c r="AR23" s="143">
        <v>10.199999999999999</v>
      </c>
      <c r="AS23" s="143">
        <v>9.5</v>
      </c>
      <c r="AT23" s="143">
        <v>9.1999999999999993</v>
      </c>
      <c r="AU23" s="143">
        <v>9</v>
      </c>
      <c r="AV23" s="143">
        <v>8.7000000000000028</v>
      </c>
      <c r="AW23" s="143">
        <v>8.5</v>
      </c>
      <c r="AX23" s="4">
        <v>5.8</v>
      </c>
      <c r="AY23" s="4">
        <v>5.4000000000000057</v>
      </c>
      <c r="AZ23" s="4">
        <v>5.5</v>
      </c>
      <c r="BA23" s="4">
        <v>5.6</v>
      </c>
      <c r="BB23" s="4">
        <v>5.9</v>
      </c>
      <c r="BC23" s="4">
        <v>6</v>
      </c>
      <c r="BD23" s="4">
        <v>6.1</v>
      </c>
      <c r="BE23" s="4">
        <v>6.2</v>
      </c>
      <c r="BF23" s="4">
        <v>6.1</v>
      </c>
      <c r="BG23" s="4">
        <v>6.2</v>
      </c>
      <c r="BH23" s="4">
        <v>6.3</v>
      </c>
      <c r="BI23" s="4">
        <v>6.4</v>
      </c>
      <c r="BJ23" s="4" t="s">
        <v>42</v>
      </c>
      <c r="BK23" s="4" t="s">
        <v>42</v>
      </c>
      <c r="BL23" s="4" t="s">
        <v>42</v>
      </c>
      <c r="BM23" s="4" t="s">
        <v>42</v>
      </c>
      <c r="BN23" s="4" t="s">
        <v>42</v>
      </c>
      <c r="BO23" s="4" t="s">
        <v>42</v>
      </c>
      <c r="BP23" s="4" t="s">
        <v>42</v>
      </c>
      <c r="BQ23" s="4" t="s">
        <v>42</v>
      </c>
      <c r="BR23" s="4" t="s">
        <v>42</v>
      </c>
      <c r="BS23" s="4" t="s">
        <v>42</v>
      </c>
      <c r="BT23" s="4" t="s">
        <v>42</v>
      </c>
      <c r="BU23" s="4" t="s">
        <v>42</v>
      </c>
      <c r="BV23" s="4" t="s">
        <v>42</v>
      </c>
      <c r="BW23" s="4" t="s">
        <v>42</v>
      </c>
      <c r="BX23" s="4" t="s">
        <v>42</v>
      </c>
      <c r="BY23" s="4" t="s">
        <v>42</v>
      </c>
      <c r="BZ23" s="4" t="s">
        <v>42</v>
      </c>
      <c r="CA23" s="4" t="s">
        <v>42</v>
      </c>
      <c r="CB23" s="4" t="s">
        <v>42</v>
      </c>
      <c r="CC23" s="4" t="s">
        <v>42</v>
      </c>
      <c r="CD23" s="4" t="s">
        <v>42</v>
      </c>
      <c r="CE23" s="4" t="s">
        <v>42</v>
      </c>
      <c r="CF23" s="4" t="s">
        <v>42</v>
      </c>
      <c r="CG23" s="4" t="s">
        <v>42</v>
      </c>
      <c r="CH23" s="143" t="s">
        <v>42</v>
      </c>
      <c r="CI23" s="143" t="s">
        <v>42</v>
      </c>
      <c r="CJ23" s="143" t="s">
        <v>42</v>
      </c>
      <c r="CK23" s="143" t="s">
        <v>42</v>
      </c>
      <c r="CL23" s="143" t="s">
        <v>42</v>
      </c>
      <c r="CM23" s="143" t="s">
        <v>42</v>
      </c>
      <c r="CN23" s="143" t="s">
        <v>42</v>
      </c>
      <c r="CO23" s="143" t="s">
        <v>42</v>
      </c>
      <c r="CP23" s="143" t="s">
        <v>42</v>
      </c>
      <c r="CQ23" s="143" t="s">
        <v>42</v>
      </c>
      <c r="CR23" s="143" t="s">
        <v>42</v>
      </c>
      <c r="CS23" s="143" t="s">
        <v>42</v>
      </c>
      <c r="CT23" s="143" t="s">
        <v>42</v>
      </c>
      <c r="CU23" s="143" t="s">
        <v>42</v>
      </c>
      <c r="CV23" s="143" t="s">
        <v>42</v>
      </c>
      <c r="CW23" s="143" t="s">
        <v>42</v>
      </c>
      <c r="CX23" s="143" t="s">
        <v>42</v>
      </c>
      <c r="CY23" s="143" t="s">
        <v>42</v>
      </c>
      <c r="CZ23" s="143" t="s">
        <v>42</v>
      </c>
      <c r="DA23" s="143" t="s">
        <v>42</v>
      </c>
      <c r="DB23" s="143" t="s">
        <v>42</v>
      </c>
      <c r="DC23" s="143" t="s">
        <v>42</v>
      </c>
      <c r="DD23" s="143" t="s">
        <v>42</v>
      </c>
      <c r="DE23" s="143" t="s">
        <v>42</v>
      </c>
      <c r="DF23" s="143" t="s">
        <v>42</v>
      </c>
      <c r="DG23" s="143" t="s">
        <v>42</v>
      </c>
      <c r="DH23" s="143" t="s">
        <v>42</v>
      </c>
      <c r="DI23" s="143" t="s">
        <v>42</v>
      </c>
      <c r="DJ23" s="143" t="s">
        <v>42</v>
      </c>
      <c r="DK23" s="143" t="s">
        <v>42</v>
      </c>
      <c r="DL23" s="143" t="s">
        <v>42</v>
      </c>
      <c r="DM23" s="143" t="s">
        <v>42</v>
      </c>
      <c r="DN23" s="143" t="s">
        <v>42</v>
      </c>
      <c r="DO23" s="143" t="s">
        <v>42</v>
      </c>
      <c r="DP23" s="143" t="s">
        <v>42</v>
      </c>
      <c r="DQ23" s="143" t="s">
        <v>42</v>
      </c>
      <c r="DR23" s="143" t="s">
        <v>42</v>
      </c>
      <c r="DS23" s="143" t="s">
        <v>42</v>
      </c>
      <c r="DT23" s="143" t="s">
        <v>42</v>
      </c>
      <c r="DU23" s="143" t="s">
        <v>42</v>
      </c>
      <c r="DV23" s="143" t="s">
        <v>42</v>
      </c>
      <c r="DW23" s="143" t="s">
        <v>42</v>
      </c>
      <c r="DX23" s="143" t="s">
        <v>42</v>
      </c>
      <c r="DY23" s="143" t="s">
        <v>42</v>
      </c>
      <c r="DZ23" s="143" t="s">
        <v>42</v>
      </c>
      <c r="EA23" s="143" t="s">
        <v>42</v>
      </c>
      <c r="EB23" s="143" t="s">
        <v>42</v>
      </c>
      <c r="EC23" s="143" t="s">
        <v>42</v>
      </c>
      <c r="ED23" s="143" t="s">
        <v>42</v>
      </c>
      <c r="EE23" s="143" t="s">
        <v>42</v>
      </c>
      <c r="EF23" s="143" t="s">
        <v>42</v>
      </c>
      <c r="EG23" s="163" t="s">
        <v>42</v>
      </c>
      <c r="EH23" s="163" t="s">
        <v>42</v>
      </c>
      <c r="EI23" s="163" t="s">
        <v>42</v>
      </c>
      <c r="EJ23" s="163" t="s">
        <v>42</v>
      </c>
      <c r="EK23" s="163" t="s">
        <v>42</v>
      </c>
      <c r="EL23" s="163" t="s">
        <v>42</v>
      </c>
      <c r="EM23" s="163" t="s">
        <v>42</v>
      </c>
      <c r="EN23" s="163" t="s">
        <v>42</v>
      </c>
      <c r="EO23" s="163" t="s">
        <v>42</v>
      </c>
      <c r="EP23" s="163" t="s">
        <v>42</v>
      </c>
      <c r="EQ23" s="163" t="s">
        <v>42</v>
      </c>
      <c r="ER23" s="163" t="s">
        <v>42</v>
      </c>
      <c r="ES23" s="163" t="s">
        <v>42</v>
      </c>
      <c r="ET23" s="163" t="s">
        <v>42</v>
      </c>
      <c r="EU23" s="163" t="s">
        <v>42</v>
      </c>
      <c r="EV23" s="163" t="s">
        <v>42</v>
      </c>
      <c r="EW23" s="163" t="s">
        <v>42</v>
      </c>
      <c r="EX23" s="163" t="s">
        <v>42</v>
      </c>
      <c r="EY23" s="163" t="s">
        <v>42</v>
      </c>
      <c r="EZ23" s="163" t="s">
        <v>42</v>
      </c>
      <c r="FA23" s="163" t="s">
        <v>42</v>
      </c>
      <c r="FB23" s="162"/>
    </row>
    <row r="24" spans="1:158" ht="45" customHeight="1" x14ac:dyDescent="0.3">
      <c r="A24" s="149" t="str">
        <f>IF('0'!A1=1,"виробництво іншої неметалевої мінеральної продукції","manufacture of other non-metallic mineral products")</f>
        <v>виробництво іншої неметалевої мінеральної продукції</v>
      </c>
      <c r="B24" s="143">
        <v>8</v>
      </c>
      <c r="C24" s="143">
        <v>7.5</v>
      </c>
      <c r="D24" s="143">
        <v>6.5999999999999943</v>
      </c>
      <c r="E24" s="143">
        <v>5.5</v>
      </c>
      <c r="F24" s="143">
        <v>4.7999999999999972</v>
      </c>
      <c r="G24" s="143">
        <v>4.2999999999999972</v>
      </c>
      <c r="H24" s="143">
        <v>4</v>
      </c>
      <c r="I24" s="143">
        <v>3.7999999999999972</v>
      </c>
      <c r="J24" s="143">
        <v>3.5</v>
      </c>
      <c r="K24" s="143">
        <v>3.2000000000000028</v>
      </c>
      <c r="L24" s="143">
        <v>2.9000000000000057</v>
      </c>
      <c r="M24" s="143">
        <v>2.7999999999999972</v>
      </c>
      <c r="N24" s="143">
        <v>0</v>
      </c>
      <c r="O24" s="143">
        <v>0</v>
      </c>
      <c r="P24" s="143">
        <v>0.29999999999999716</v>
      </c>
      <c r="Q24" s="143">
        <v>1.2000000000000028</v>
      </c>
      <c r="R24" s="143">
        <v>2.2999999999999972</v>
      </c>
      <c r="S24" s="143">
        <v>3.4000000000000057</v>
      </c>
      <c r="T24" s="143">
        <v>4.2999999999999972</v>
      </c>
      <c r="U24" s="143">
        <v>5</v>
      </c>
      <c r="V24" s="143">
        <v>5.7000000000000028</v>
      </c>
      <c r="W24" s="143">
        <v>6.5</v>
      </c>
      <c r="X24" s="143">
        <v>7.2000000000000028</v>
      </c>
      <c r="Y24" s="143">
        <v>7.9000000000000057</v>
      </c>
      <c r="Z24" s="143">
        <v>19.5</v>
      </c>
      <c r="AA24" s="143">
        <v>23</v>
      </c>
      <c r="AB24" s="143">
        <v>28.300000000000011</v>
      </c>
      <c r="AC24" s="143">
        <v>31.400000000000006</v>
      </c>
      <c r="AD24" s="143">
        <v>32.5</v>
      </c>
      <c r="AE24" s="143">
        <v>32.699999999999989</v>
      </c>
      <c r="AF24" s="143">
        <v>32.800000000000011</v>
      </c>
      <c r="AG24" s="143">
        <v>32.800000000000011</v>
      </c>
      <c r="AH24" s="143">
        <v>32.699999999999989</v>
      </c>
      <c r="AI24" s="143">
        <v>32.400000000000006</v>
      </c>
      <c r="AJ24" s="143">
        <v>32.099999999999994</v>
      </c>
      <c r="AK24" s="143">
        <v>31.800000000000011</v>
      </c>
      <c r="AL24" s="143">
        <v>24.400000000000006</v>
      </c>
      <c r="AM24" s="143">
        <v>21.700000000000003</v>
      </c>
      <c r="AN24" s="143">
        <v>17.399999999999999</v>
      </c>
      <c r="AO24" s="143">
        <v>14.9</v>
      </c>
      <c r="AP24" s="143">
        <v>13.4</v>
      </c>
      <c r="AQ24" s="143">
        <v>12.7</v>
      </c>
      <c r="AR24" s="143">
        <v>12.2</v>
      </c>
      <c r="AS24" s="143">
        <v>12</v>
      </c>
      <c r="AT24" s="143">
        <v>11.9</v>
      </c>
      <c r="AU24" s="143">
        <v>11.9</v>
      </c>
      <c r="AV24" s="143">
        <v>11.900000000000006</v>
      </c>
      <c r="AW24" s="143">
        <v>12</v>
      </c>
      <c r="AX24" s="4">
        <v>14.2</v>
      </c>
      <c r="AY24" s="4">
        <v>15.5</v>
      </c>
      <c r="AZ24" s="4">
        <v>6</v>
      </c>
      <c r="BA24" s="4">
        <v>5.8</v>
      </c>
      <c r="BB24" s="4">
        <v>5.7</v>
      </c>
      <c r="BC24" s="4">
        <v>15.599999999999994</v>
      </c>
      <c r="BD24" s="4">
        <v>15.5</v>
      </c>
      <c r="BE24" s="4">
        <v>15.5</v>
      </c>
      <c r="BF24" s="4">
        <v>15.4</v>
      </c>
      <c r="BG24" s="4">
        <v>15.4</v>
      </c>
      <c r="BH24" s="4">
        <v>15.4</v>
      </c>
      <c r="BI24" s="4">
        <v>15.5</v>
      </c>
      <c r="BJ24" s="4" t="s">
        <v>42</v>
      </c>
      <c r="BK24" s="4" t="s">
        <v>42</v>
      </c>
      <c r="BL24" s="4" t="s">
        <v>42</v>
      </c>
      <c r="BM24" s="4" t="s">
        <v>42</v>
      </c>
      <c r="BN24" s="4" t="s">
        <v>42</v>
      </c>
      <c r="BO24" s="4" t="s">
        <v>42</v>
      </c>
      <c r="BP24" s="4" t="s">
        <v>42</v>
      </c>
      <c r="BQ24" s="4" t="s">
        <v>42</v>
      </c>
      <c r="BR24" s="4" t="s">
        <v>42</v>
      </c>
      <c r="BS24" s="4" t="s">
        <v>42</v>
      </c>
      <c r="BT24" s="4" t="s">
        <v>42</v>
      </c>
      <c r="BU24" s="4" t="s">
        <v>42</v>
      </c>
      <c r="BV24" s="4" t="s">
        <v>42</v>
      </c>
      <c r="BW24" s="4" t="s">
        <v>42</v>
      </c>
      <c r="BX24" s="4" t="s">
        <v>42</v>
      </c>
      <c r="BY24" s="4" t="s">
        <v>42</v>
      </c>
      <c r="BZ24" s="4" t="s">
        <v>42</v>
      </c>
      <c r="CA24" s="4" t="s">
        <v>42</v>
      </c>
      <c r="CB24" s="4" t="s">
        <v>42</v>
      </c>
      <c r="CC24" s="4" t="s">
        <v>42</v>
      </c>
      <c r="CD24" s="4" t="s">
        <v>42</v>
      </c>
      <c r="CE24" s="4" t="s">
        <v>42</v>
      </c>
      <c r="CF24" s="4" t="s">
        <v>42</v>
      </c>
      <c r="CG24" s="4" t="s">
        <v>42</v>
      </c>
      <c r="CH24" s="143" t="s">
        <v>42</v>
      </c>
      <c r="CI24" s="143" t="s">
        <v>42</v>
      </c>
      <c r="CJ24" s="143" t="s">
        <v>42</v>
      </c>
      <c r="CK24" s="143" t="s">
        <v>42</v>
      </c>
      <c r="CL24" s="143" t="s">
        <v>42</v>
      </c>
      <c r="CM24" s="143" t="s">
        <v>42</v>
      </c>
      <c r="CN24" s="143" t="s">
        <v>42</v>
      </c>
      <c r="CO24" s="143" t="s">
        <v>42</v>
      </c>
      <c r="CP24" s="143" t="s">
        <v>42</v>
      </c>
      <c r="CQ24" s="143" t="s">
        <v>42</v>
      </c>
      <c r="CR24" s="143" t="s">
        <v>42</v>
      </c>
      <c r="CS24" s="143" t="s">
        <v>42</v>
      </c>
      <c r="CT24" s="143" t="s">
        <v>42</v>
      </c>
      <c r="CU24" s="143" t="s">
        <v>42</v>
      </c>
      <c r="CV24" s="143" t="s">
        <v>42</v>
      </c>
      <c r="CW24" s="143" t="s">
        <v>42</v>
      </c>
      <c r="CX24" s="143" t="s">
        <v>42</v>
      </c>
      <c r="CY24" s="143" t="s">
        <v>42</v>
      </c>
      <c r="CZ24" s="143" t="s">
        <v>42</v>
      </c>
      <c r="DA24" s="143" t="s">
        <v>42</v>
      </c>
      <c r="DB24" s="143" t="s">
        <v>42</v>
      </c>
      <c r="DC24" s="143" t="s">
        <v>42</v>
      </c>
      <c r="DD24" s="143" t="s">
        <v>42</v>
      </c>
      <c r="DE24" s="143" t="s">
        <v>42</v>
      </c>
      <c r="DF24" s="143" t="s">
        <v>42</v>
      </c>
      <c r="DG24" s="143" t="s">
        <v>42</v>
      </c>
      <c r="DH24" s="143" t="s">
        <v>42</v>
      </c>
      <c r="DI24" s="143" t="s">
        <v>42</v>
      </c>
      <c r="DJ24" s="143" t="s">
        <v>42</v>
      </c>
      <c r="DK24" s="143" t="s">
        <v>42</v>
      </c>
      <c r="DL24" s="143" t="s">
        <v>42</v>
      </c>
      <c r="DM24" s="143" t="s">
        <v>42</v>
      </c>
      <c r="DN24" s="143" t="s">
        <v>42</v>
      </c>
      <c r="DO24" s="143" t="s">
        <v>42</v>
      </c>
      <c r="DP24" s="143" t="s">
        <v>42</v>
      </c>
      <c r="DQ24" s="143" t="s">
        <v>42</v>
      </c>
      <c r="DR24" s="143" t="s">
        <v>42</v>
      </c>
      <c r="DS24" s="143" t="s">
        <v>42</v>
      </c>
      <c r="DT24" s="143" t="s">
        <v>42</v>
      </c>
      <c r="DU24" s="143" t="s">
        <v>42</v>
      </c>
      <c r="DV24" s="143" t="s">
        <v>42</v>
      </c>
      <c r="DW24" s="143" t="s">
        <v>42</v>
      </c>
      <c r="DX24" s="143" t="s">
        <v>42</v>
      </c>
      <c r="DY24" s="143" t="s">
        <v>42</v>
      </c>
      <c r="DZ24" s="143" t="s">
        <v>42</v>
      </c>
      <c r="EA24" s="143" t="s">
        <v>42</v>
      </c>
      <c r="EB24" s="143" t="s">
        <v>42</v>
      </c>
      <c r="EC24" s="143" t="s">
        <v>42</v>
      </c>
      <c r="ED24" s="143" t="s">
        <v>42</v>
      </c>
      <c r="EE24" s="143" t="s">
        <v>42</v>
      </c>
      <c r="EF24" s="143" t="s">
        <v>42</v>
      </c>
      <c r="EG24" s="163" t="s">
        <v>42</v>
      </c>
      <c r="EH24" s="163" t="s">
        <v>42</v>
      </c>
      <c r="EI24" s="163" t="s">
        <v>42</v>
      </c>
      <c r="EJ24" s="163" t="s">
        <v>42</v>
      </c>
      <c r="EK24" s="163" t="s">
        <v>42</v>
      </c>
      <c r="EL24" s="163" t="s">
        <v>42</v>
      </c>
      <c r="EM24" s="163" t="s">
        <v>42</v>
      </c>
      <c r="EN24" s="163" t="s">
        <v>42</v>
      </c>
      <c r="EO24" s="163" t="s">
        <v>42</v>
      </c>
      <c r="EP24" s="163" t="s">
        <v>42</v>
      </c>
      <c r="EQ24" s="163" t="s">
        <v>42</v>
      </c>
      <c r="ER24" s="163" t="s">
        <v>42</v>
      </c>
      <c r="ES24" s="163" t="s">
        <v>42</v>
      </c>
      <c r="ET24" s="163" t="s">
        <v>42</v>
      </c>
      <c r="EU24" s="163" t="s">
        <v>42</v>
      </c>
      <c r="EV24" s="163" t="s">
        <v>42</v>
      </c>
      <c r="EW24" s="163" t="s">
        <v>42</v>
      </c>
      <c r="EX24" s="163" t="s">
        <v>42</v>
      </c>
      <c r="EY24" s="163" t="s">
        <v>42</v>
      </c>
      <c r="EZ24" s="163" t="s">
        <v>42</v>
      </c>
      <c r="FA24" s="163" t="s">
        <v>42</v>
      </c>
      <c r="FB24" s="162"/>
    </row>
    <row r="25" spans="1:158" ht="45" customHeight="1" x14ac:dyDescent="0.3">
      <c r="A25" s="139" t="str">
        <f>IF('0'!A1=1,"Металургійне виробництво, виробництво готових металевих виробів, крім виробництва машин і устатковання","Manufacture of basic metals and fabricated metal products, except machinery and equipment")</f>
        <v>Металургійне виробництво, виробництво готових металевих виробів, крім виробництва машин і устатковання</v>
      </c>
      <c r="B25" s="143">
        <v>-5.5999999999999943</v>
      </c>
      <c r="C25" s="143">
        <v>-4.7000000000000028</v>
      </c>
      <c r="D25" s="143">
        <v>-4.4000000000000057</v>
      </c>
      <c r="E25" s="143">
        <v>-5</v>
      </c>
      <c r="F25" s="143">
        <v>-5.7000000000000028</v>
      </c>
      <c r="G25" s="143">
        <v>-6.0999999999999943</v>
      </c>
      <c r="H25" s="143">
        <v>-6.0999999999999943</v>
      </c>
      <c r="I25" s="143">
        <v>-5.9000000000000057</v>
      </c>
      <c r="J25" s="143">
        <v>-5.5999999999999943</v>
      </c>
      <c r="K25" s="143">
        <v>-5.4000000000000057</v>
      </c>
      <c r="L25" s="143">
        <v>-5.2000000000000028</v>
      </c>
      <c r="M25" s="143">
        <v>-5</v>
      </c>
      <c r="N25" s="143">
        <v>-1.5999999999999943</v>
      </c>
      <c r="O25" s="143">
        <v>-1.7000000000000028</v>
      </c>
      <c r="P25" s="143">
        <v>-0.29999999999999716</v>
      </c>
      <c r="Q25" s="143">
        <v>3.5999999999999943</v>
      </c>
      <c r="R25" s="143">
        <v>7.7000000000000028</v>
      </c>
      <c r="S25" s="143">
        <v>11.299999999999997</v>
      </c>
      <c r="T25" s="143">
        <v>14.400000000000006</v>
      </c>
      <c r="U25" s="143">
        <v>16.799999999999997</v>
      </c>
      <c r="V25" s="143">
        <v>19.299999999999997</v>
      </c>
      <c r="W25" s="143">
        <v>21.5</v>
      </c>
      <c r="X25" s="143">
        <v>24</v>
      </c>
      <c r="Y25" s="143">
        <v>26.299999999999997</v>
      </c>
      <c r="Z25" s="143">
        <v>53.599999999999994</v>
      </c>
      <c r="AA25" s="143">
        <v>54.699999999999989</v>
      </c>
      <c r="AB25" s="143">
        <v>60.099999999999994</v>
      </c>
      <c r="AC25" s="143">
        <v>58.099999999999994</v>
      </c>
      <c r="AD25" s="143">
        <v>54.199999999999989</v>
      </c>
      <c r="AE25" s="143">
        <v>50.699999999999989</v>
      </c>
      <c r="AF25" s="143">
        <v>47.900000000000006</v>
      </c>
      <c r="AG25" s="143">
        <v>45.5</v>
      </c>
      <c r="AH25" s="143">
        <v>42.800000000000011</v>
      </c>
      <c r="AI25" s="143">
        <v>40.300000000000011</v>
      </c>
      <c r="AJ25" s="143">
        <v>37.800000000000011</v>
      </c>
      <c r="AK25" s="143">
        <v>35.300000000000011</v>
      </c>
      <c r="AL25" s="143">
        <v>9.4000000000000057</v>
      </c>
      <c r="AM25" s="143">
        <v>8.5</v>
      </c>
      <c r="AN25" s="143">
        <v>4.5</v>
      </c>
      <c r="AO25" s="143">
        <v>4.5</v>
      </c>
      <c r="AP25" s="143">
        <v>7.9</v>
      </c>
      <c r="AQ25" s="143">
        <v>11.3</v>
      </c>
      <c r="AR25" s="143">
        <v>13.3</v>
      </c>
      <c r="AS25" s="143">
        <v>14.5</v>
      </c>
      <c r="AT25" s="143">
        <v>15.6</v>
      </c>
      <c r="AU25" s="143">
        <v>16.8</v>
      </c>
      <c r="AV25" s="143">
        <v>18.099999999999994</v>
      </c>
      <c r="AW25" s="143">
        <v>20.100000000000001</v>
      </c>
      <c r="AX25" s="4">
        <v>49.9</v>
      </c>
      <c r="AY25" s="4">
        <v>53.5</v>
      </c>
      <c r="AZ25" s="4">
        <v>53.7</v>
      </c>
      <c r="BA25" s="4">
        <v>51.5</v>
      </c>
      <c r="BB25" s="4">
        <v>46.2</v>
      </c>
      <c r="BC25" s="4">
        <v>41.199999999999989</v>
      </c>
      <c r="BD25" s="4">
        <v>38</v>
      </c>
      <c r="BE25" s="4">
        <v>36.6</v>
      </c>
      <c r="BF25" s="4">
        <v>35.9</v>
      </c>
      <c r="BG25" s="4">
        <v>36</v>
      </c>
      <c r="BH25" s="4">
        <v>35.9</v>
      </c>
      <c r="BI25" s="4">
        <v>35</v>
      </c>
      <c r="BJ25" s="4">
        <v>26.799999999999997</v>
      </c>
      <c r="BK25" s="4">
        <v>24.200000000000003</v>
      </c>
      <c r="BL25" s="4">
        <v>22.599999999999994</v>
      </c>
      <c r="BM25" s="4">
        <v>21.700000000000003</v>
      </c>
      <c r="BN25" s="4">
        <v>20.900000000000006</v>
      </c>
      <c r="BO25" s="4">
        <v>20.5</v>
      </c>
      <c r="BP25" s="4">
        <v>20.5</v>
      </c>
      <c r="BQ25" s="4">
        <v>20.200000000000003</v>
      </c>
      <c r="BR25" s="4">
        <v>19.799999999999997</v>
      </c>
      <c r="BS25" s="4">
        <v>18.799999999999997</v>
      </c>
      <c r="BT25" s="4">
        <v>17.799999999999997</v>
      </c>
      <c r="BU25" s="4">
        <v>16.700000000000003</v>
      </c>
      <c r="BV25" s="4">
        <v>-0.5</v>
      </c>
      <c r="BW25" s="4">
        <v>-3</v>
      </c>
      <c r="BX25" s="4">
        <v>-3.7000000000000028</v>
      </c>
      <c r="BY25" s="4">
        <v>-4.2000000000000028</v>
      </c>
      <c r="BZ25" s="4">
        <v>-4.2000000000000028</v>
      </c>
      <c r="CA25" s="4">
        <v>-4.4000000000000057</v>
      </c>
      <c r="CB25" s="4">
        <v>-4.7999999999999972</v>
      </c>
      <c r="CC25" s="4">
        <v>-5.4000000000000057</v>
      </c>
      <c r="CD25" s="4">
        <v>-6.0999999999999943</v>
      </c>
      <c r="CE25" s="4">
        <v>-7.2000000000000028</v>
      </c>
      <c r="CF25" s="4">
        <v>-8.2000000000000028</v>
      </c>
      <c r="CG25" s="4">
        <v>-9.0999999999999943</v>
      </c>
      <c r="CH25" s="143">
        <v>-17.900000000000006</v>
      </c>
      <c r="CI25" s="143">
        <v>-15.299999999999997</v>
      </c>
      <c r="CJ25" s="143">
        <v>-14</v>
      </c>
      <c r="CK25" s="143">
        <v>-12.5</v>
      </c>
      <c r="CL25" s="143">
        <v>-12.5</v>
      </c>
      <c r="CM25" s="143">
        <v>-12.700000000000003</v>
      </c>
      <c r="CN25" s="143">
        <v>-12.299999999999997</v>
      </c>
      <c r="CO25" s="143">
        <v>-11.299999999999997</v>
      </c>
      <c r="CP25" s="143">
        <v>-10.099999999999994</v>
      </c>
      <c r="CQ25" s="143">
        <v>-8.2999999999999972</v>
      </c>
      <c r="CR25" s="143">
        <v>-6.2000000000000028</v>
      </c>
      <c r="CS25" s="143">
        <v>-3.9000000000000057</v>
      </c>
      <c r="CT25" s="143">
        <v>34.599999999999994</v>
      </c>
      <c r="CU25" s="143">
        <v>39.300000000000011</v>
      </c>
      <c r="CV25" s="143">
        <v>42.199999999999989</v>
      </c>
      <c r="CW25" s="143">
        <v>43.400000000000006</v>
      </c>
      <c r="CX25" s="143">
        <v>47.800000000000011</v>
      </c>
      <c r="CY25" s="143">
        <v>53.199999999999989</v>
      </c>
      <c r="CZ25" s="143">
        <v>58.099999999999994</v>
      </c>
      <c r="DA25" s="143">
        <v>60</v>
      </c>
      <c r="DB25" s="143">
        <v>60.400000000000006</v>
      </c>
      <c r="DC25" s="143">
        <v>59.199999999999989</v>
      </c>
      <c r="DD25" s="143">
        <v>57.800000000000011</v>
      </c>
      <c r="DE25" s="143">
        <v>56.300000000000011</v>
      </c>
      <c r="DF25" s="143">
        <v>35.5</v>
      </c>
      <c r="DG25" s="143">
        <v>28.5</v>
      </c>
      <c r="DH25" s="143">
        <v>26.099999999999994</v>
      </c>
      <c r="DI25" s="143">
        <v>26.099999999999994</v>
      </c>
      <c r="DJ25" s="143">
        <v>26</v>
      </c>
      <c r="DK25" s="143">
        <v>25.200000000000003</v>
      </c>
      <c r="DL25" s="143">
        <v>23.900000000000006</v>
      </c>
      <c r="DM25" s="143">
        <v>23.5</v>
      </c>
      <c r="DN25" s="143">
        <v>23.400000000000006</v>
      </c>
      <c r="DO25" s="143">
        <v>23.700000000000003</v>
      </c>
      <c r="DP25" s="143">
        <v>23.900000000000006</v>
      </c>
      <c r="DQ25" s="143">
        <v>23.900000000000006</v>
      </c>
      <c r="DR25" s="143">
        <v>22.799999999999997</v>
      </c>
      <c r="DS25" s="143">
        <v>23.400000000000006</v>
      </c>
      <c r="DT25" s="143">
        <v>23</v>
      </c>
      <c r="DU25" s="143">
        <v>22.400000000000006</v>
      </c>
      <c r="DV25" s="143">
        <v>20.900000000000006</v>
      </c>
      <c r="DW25" s="143">
        <v>19.099999999999994</v>
      </c>
      <c r="DX25" s="143">
        <v>17.799999999999997</v>
      </c>
      <c r="DY25" s="143">
        <v>16.700000000000003</v>
      </c>
      <c r="DZ25" s="143">
        <v>15.700000000000003</v>
      </c>
      <c r="EA25" s="143">
        <v>14.599999999999994</v>
      </c>
      <c r="EB25" s="143">
        <v>13.599999999999994</v>
      </c>
      <c r="EC25" s="143">
        <v>13</v>
      </c>
      <c r="ED25" s="143">
        <v>6.5</v>
      </c>
      <c r="EE25" s="143">
        <v>7.5</v>
      </c>
      <c r="EF25" s="143">
        <v>6.9000000000000057</v>
      </c>
      <c r="EG25" s="143">
        <v>5.2999999999999972</v>
      </c>
      <c r="EH25" s="143">
        <v>3.9000000000000057</v>
      </c>
      <c r="EI25" s="143">
        <v>3.2000000000000028</v>
      </c>
      <c r="EJ25" s="143">
        <v>2.9000000000000057</v>
      </c>
      <c r="EK25" s="143">
        <v>3.0999999999999943</v>
      </c>
      <c r="EL25" s="143">
        <v>3.7</v>
      </c>
      <c r="EM25" s="143">
        <v>4.4000000000000057</v>
      </c>
      <c r="EN25" s="143">
        <v>5.2000000000000028</v>
      </c>
      <c r="EO25" s="143">
        <v>5.7999999999999972</v>
      </c>
      <c r="EP25" s="143">
        <v>11.200000000000003</v>
      </c>
      <c r="EQ25" s="143">
        <v>9.7999999999999972</v>
      </c>
      <c r="ER25" s="143">
        <v>9.2999999999999972</v>
      </c>
      <c r="ES25" s="143">
        <v>9.2000000000000028</v>
      </c>
      <c r="ET25" s="143">
        <v>9</v>
      </c>
      <c r="EU25" s="143">
        <v>8.5999999999999943</v>
      </c>
      <c r="EV25" s="143">
        <v>8</v>
      </c>
      <c r="EW25" s="143">
        <v>7.5999999999999943</v>
      </c>
      <c r="EX25" s="143">
        <v>7.2000000000000028</v>
      </c>
      <c r="EY25" s="143">
        <v>7</v>
      </c>
      <c r="EZ25" s="143">
        <v>6.8</v>
      </c>
      <c r="FA25" s="143">
        <v>6.7</v>
      </c>
      <c r="FB25" s="162"/>
    </row>
    <row r="26" spans="1:158" ht="45" customHeight="1" x14ac:dyDescent="0.3">
      <c r="A26" s="139" t="str">
        <f>IF('0'!A1=1,"Машинобудування","Machine-building")</f>
        <v>Машинобудування</v>
      </c>
      <c r="B26" s="143" t="s">
        <v>42</v>
      </c>
      <c r="C26" s="143" t="s">
        <v>42</v>
      </c>
      <c r="D26" s="143" t="s">
        <v>42</v>
      </c>
      <c r="E26" s="143" t="s">
        <v>42</v>
      </c>
      <c r="F26" s="143" t="s">
        <v>42</v>
      </c>
      <c r="G26" s="143" t="s">
        <v>42</v>
      </c>
      <c r="H26" s="143" t="s">
        <v>42</v>
      </c>
      <c r="I26" s="143" t="s">
        <v>42</v>
      </c>
      <c r="J26" s="143" t="s">
        <v>42</v>
      </c>
      <c r="K26" s="143" t="s">
        <v>42</v>
      </c>
      <c r="L26" s="143" t="s">
        <v>42</v>
      </c>
      <c r="M26" s="143" t="s">
        <v>42</v>
      </c>
      <c r="N26" s="143" t="s">
        <v>42</v>
      </c>
      <c r="O26" s="143" t="s">
        <v>42</v>
      </c>
      <c r="P26" s="143" t="s">
        <v>42</v>
      </c>
      <c r="Q26" s="143" t="s">
        <v>42</v>
      </c>
      <c r="R26" s="143" t="s">
        <v>42</v>
      </c>
      <c r="S26" s="143" t="s">
        <v>42</v>
      </c>
      <c r="T26" s="143" t="s">
        <v>42</v>
      </c>
      <c r="U26" s="143" t="s">
        <v>42</v>
      </c>
      <c r="V26" s="143" t="s">
        <v>42</v>
      </c>
      <c r="W26" s="143" t="s">
        <v>42</v>
      </c>
      <c r="X26" s="143" t="s">
        <v>42</v>
      </c>
      <c r="Y26" s="143" t="s">
        <v>42</v>
      </c>
      <c r="Z26" s="143" t="s">
        <v>42</v>
      </c>
      <c r="AA26" s="143" t="s">
        <v>42</v>
      </c>
      <c r="AB26" s="143" t="s">
        <v>42</v>
      </c>
      <c r="AC26" s="143" t="s">
        <v>42</v>
      </c>
      <c r="AD26" s="143" t="s">
        <v>42</v>
      </c>
      <c r="AE26" s="143" t="s">
        <v>42</v>
      </c>
      <c r="AF26" s="143" t="s">
        <v>42</v>
      </c>
      <c r="AG26" s="143" t="s">
        <v>42</v>
      </c>
      <c r="AH26" s="143" t="s">
        <v>42</v>
      </c>
      <c r="AI26" s="143" t="s">
        <v>42</v>
      </c>
      <c r="AJ26" s="143" t="s">
        <v>42</v>
      </c>
      <c r="AK26" s="143" t="s">
        <v>42</v>
      </c>
      <c r="AL26" s="143">
        <v>25.5</v>
      </c>
      <c r="AM26" s="143">
        <v>20.5</v>
      </c>
      <c r="AN26" s="143">
        <v>18</v>
      </c>
      <c r="AO26" s="143">
        <v>16.8</v>
      </c>
      <c r="AP26" s="143">
        <v>16.100000000000001</v>
      </c>
      <c r="AQ26" s="143">
        <v>15.1</v>
      </c>
      <c r="AR26" s="143">
        <v>14.4</v>
      </c>
      <c r="AS26" s="143">
        <v>13.8</v>
      </c>
      <c r="AT26" s="143">
        <v>13.5</v>
      </c>
      <c r="AU26" s="143">
        <v>13.2</v>
      </c>
      <c r="AV26" s="143">
        <v>12.900000000000006</v>
      </c>
      <c r="AW26" s="143">
        <v>12.7</v>
      </c>
      <c r="AX26" s="4">
        <v>9</v>
      </c>
      <c r="AY26" s="4">
        <v>10.599999999999994</v>
      </c>
      <c r="AZ26" s="4">
        <v>10.9</v>
      </c>
      <c r="BA26" s="4">
        <v>11.1</v>
      </c>
      <c r="BB26" s="4">
        <v>11.1</v>
      </c>
      <c r="BC26" s="4">
        <v>11.200000000000003</v>
      </c>
      <c r="BD26" s="4">
        <v>11.4</v>
      </c>
      <c r="BE26" s="4">
        <v>11.6</v>
      </c>
      <c r="BF26" s="4">
        <v>12</v>
      </c>
      <c r="BG26" s="4">
        <v>12.4</v>
      </c>
      <c r="BH26" s="4">
        <v>12.8</v>
      </c>
      <c r="BI26" s="4">
        <v>13.1</v>
      </c>
      <c r="BJ26" s="4">
        <v>19.799999999999997</v>
      </c>
      <c r="BK26" s="4">
        <v>18.599999999999994</v>
      </c>
      <c r="BL26" s="4">
        <v>18.200000000000003</v>
      </c>
      <c r="BM26" s="4">
        <v>17.599999999999994</v>
      </c>
      <c r="BN26" s="4">
        <v>17.299999999999997</v>
      </c>
      <c r="BO26" s="4">
        <v>17.299999999999997</v>
      </c>
      <c r="BP26" s="4">
        <v>17.099999999999994</v>
      </c>
      <c r="BQ26" s="4">
        <v>17.099999999999994</v>
      </c>
      <c r="BR26" s="4">
        <v>16.900000000000006</v>
      </c>
      <c r="BS26" s="4">
        <v>16.700000000000003</v>
      </c>
      <c r="BT26" s="4">
        <v>16.400000000000006</v>
      </c>
      <c r="BU26" s="4">
        <v>16.099999999999994</v>
      </c>
      <c r="BV26" s="4">
        <v>7.9000000000000057</v>
      </c>
      <c r="BW26" s="4">
        <v>7.2000000000000028</v>
      </c>
      <c r="BX26" s="4">
        <v>6.5</v>
      </c>
      <c r="BY26" s="4">
        <v>6.0999999999999943</v>
      </c>
      <c r="BZ26" s="4">
        <v>5.7999999999999972</v>
      </c>
      <c r="CA26" s="4">
        <v>5.4000000000000057</v>
      </c>
      <c r="CB26" s="4">
        <v>5</v>
      </c>
      <c r="CC26" s="4">
        <v>4.5999999999999943</v>
      </c>
      <c r="CD26" s="4">
        <v>4.2000000000000028</v>
      </c>
      <c r="CE26" s="4">
        <v>3.7999999999999972</v>
      </c>
      <c r="CF26" s="4">
        <v>3.2000000000000028</v>
      </c>
      <c r="CG26" s="4">
        <v>2.7000000000000028</v>
      </c>
      <c r="CH26" s="143">
        <v>-3.4000000000000057</v>
      </c>
      <c r="CI26" s="143">
        <v>-3</v>
      </c>
      <c r="CJ26" s="143">
        <v>-2.5</v>
      </c>
      <c r="CK26" s="143">
        <v>-2.2000000000000028</v>
      </c>
      <c r="CL26" s="143">
        <v>-2.0999999999999943</v>
      </c>
      <c r="CM26" s="143">
        <v>-2.0999999999999943</v>
      </c>
      <c r="CN26" s="143">
        <v>-2.0999999999999943</v>
      </c>
      <c r="CO26" s="143">
        <v>-2.0999999999999943</v>
      </c>
      <c r="CP26" s="143">
        <v>-2</v>
      </c>
      <c r="CQ26" s="143">
        <v>-1.9000000000000057</v>
      </c>
      <c r="CR26" s="143">
        <v>-1.7000000000000028</v>
      </c>
      <c r="CS26" s="143">
        <v>-1.4000000000000057</v>
      </c>
      <c r="CT26" s="143">
        <v>3.2000000000000028</v>
      </c>
      <c r="CU26" s="143">
        <v>3.2000000000000028</v>
      </c>
      <c r="CV26" s="143">
        <v>3.2000000000000028</v>
      </c>
      <c r="CW26" s="143">
        <v>3.5999999999999943</v>
      </c>
      <c r="CX26" s="143">
        <v>4.2000000000000028</v>
      </c>
      <c r="CY26" s="143">
        <v>4.7000000000000028</v>
      </c>
      <c r="CZ26" s="143">
        <v>5.7000000000000028</v>
      </c>
      <c r="DA26" s="143">
        <v>6.4000000000000057</v>
      </c>
      <c r="DB26" s="143">
        <v>7.0999999999999943</v>
      </c>
      <c r="DC26" s="143">
        <v>7.9000000000000057</v>
      </c>
      <c r="DD26" s="143">
        <v>8.7000000000000028</v>
      </c>
      <c r="DE26" s="143">
        <v>9.2999999999999972</v>
      </c>
      <c r="DF26" s="143">
        <v>18.799999999999997</v>
      </c>
      <c r="DG26" s="143">
        <v>18</v>
      </c>
      <c r="DH26" s="143">
        <v>18</v>
      </c>
      <c r="DI26" s="143">
        <v>18.5</v>
      </c>
      <c r="DJ26" s="143">
        <v>19.700000000000003</v>
      </c>
      <c r="DK26" s="143">
        <v>20.700000000000003</v>
      </c>
      <c r="DL26" s="143">
        <v>20.799999999999997</v>
      </c>
      <c r="DM26" s="143">
        <v>21.200000000000003</v>
      </c>
      <c r="DN26" s="143">
        <v>21.5</v>
      </c>
      <c r="DO26" s="143">
        <v>21.599999999999994</v>
      </c>
      <c r="DP26" s="143">
        <v>21.700000000000003</v>
      </c>
      <c r="DQ26" s="143">
        <v>21.700000000000003</v>
      </c>
      <c r="DR26" s="143">
        <v>20.900000000000006</v>
      </c>
      <c r="DS26" s="143">
        <v>23.200000000000003</v>
      </c>
      <c r="DT26" s="143">
        <v>23.299999999999997</v>
      </c>
      <c r="DU26" s="143">
        <v>23</v>
      </c>
      <c r="DV26" s="143">
        <v>21.5</v>
      </c>
      <c r="DW26" s="143">
        <v>20.400000000000006</v>
      </c>
      <c r="DX26" s="143">
        <v>19.799999999999997</v>
      </c>
      <c r="DY26" s="143">
        <v>19.099999999999994</v>
      </c>
      <c r="DZ26" s="143">
        <v>18.200000000000003</v>
      </c>
      <c r="EA26" s="143">
        <v>17.599999999999994</v>
      </c>
      <c r="EB26" s="143">
        <v>16.900000000000006</v>
      </c>
      <c r="EC26" s="143">
        <v>16.299999999999997</v>
      </c>
      <c r="ED26" s="143">
        <v>8.2999999999999972</v>
      </c>
      <c r="EE26" s="143">
        <v>7.0999999999999943</v>
      </c>
      <c r="EF26" s="143">
        <v>6.9000000000000057</v>
      </c>
      <c r="EG26" s="143">
        <v>6.4000000000000057</v>
      </c>
      <c r="EH26" s="143">
        <v>6.2000000000000028</v>
      </c>
      <c r="EI26" s="143">
        <v>6.0999999999999943</v>
      </c>
      <c r="EJ26" s="143">
        <v>5.9000000000000057</v>
      </c>
      <c r="EK26" s="143">
        <v>5.9000000000000057</v>
      </c>
      <c r="EL26" s="143">
        <v>6</v>
      </c>
      <c r="EM26" s="143">
        <v>6.0999999999999943</v>
      </c>
      <c r="EN26" s="143">
        <v>6.2000000000000028</v>
      </c>
      <c r="EO26" s="143">
        <v>6.2999999999999972</v>
      </c>
      <c r="EP26" s="143">
        <v>8.7999999999999972</v>
      </c>
      <c r="EQ26" s="143">
        <v>8.9000000000000057</v>
      </c>
      <c r="ER26" s="143">
        <v>9</v>
      </c>
      <c r="ES26" s="143">
        <v>9.0999999999999943</v>
      </c>
      <c r="ET26" s="143">
        <v>9.2000000000000028</v>
      </c>
      <c r="EU26" s="143">
        <v>9.2999999999999972</v>
      </c>
      <c r="EV26" s="143">
        <v>9.2999999999999972</v>
      </c>
      <c r="EW26" s="143">
        <v>9.2000000000000028</v>
      </c>
      <c r="EX26" s="143">
        <v>9</v>
      </c>
      <c r="EY26" s="143">
        <v>8.8000000000000007</v>
      </c>
      <c r="EZ26" s="143">
        <v>8.6</v>
      </c>
      <c r="FA26" s="143">
        <v>8.1999999999999993</v>
      </c>
      <c r="FB26" s="162"/>
    </row>
    <row r="27" spans="1:158" ht="45" customHeight="1" x14ac:dyDescent="0.3">
      <c r="A27" s="139" t="str">
        <f>IF('0'!A1=1,"Виробництво комп'ютерів, електронної та оптичної продукції","Manufacture of computer, electronic and optical products")</f>
        <v>Виробництво комп'ютерів, електронної та оптичної продукції</v>
      </c>
      <c r="B27" s="143">
        <v>1.5999999999999943</v>
      </c>
      <c r="C27" s="143">
        <v>2.2000000000000028</v>
      </c>
      <c r="D27" s="143">
        <v>2.2000000000000028</v>
      </c>
      <c r="E27" s="143">
        <v>2.2999999999999972</v>
      </c>
      <c r="F27" s="143">
        <v>2.4000000000000057</v>
      </c>
      <c r="G27" s="143">
        <v>2.4000000000000057</v>
      </c>
      <c r="H27" s="143">
        <v>2.4000000000000057</v>
      </c>
      <c r="I27" s="143">
        <v>2.4000000000000057</v>
      </c>
      <c r="J27" s="143">
        <v>2.2999999999999972</v>
      </c>
      <c r="K27" s="143">
        <v>2.2999999999999972</v>
      </c>
      <c r="L27" s="143">
        <v>2.2999999999999972</v>
      </c>
      <c r="M27" s="143">
        <v>2.2000000000000028</v>
      </c>
      <c r="N27" s="143">
        <v>1.7999999999999972</v>
      </c>
      <c r="O27" s="143">
        <v>2</v>
      </c>
      <c r="P27" s="143">
        <v>2.9000000000000057</v>
      </c>
      <c r="Q27" s="143">
        <v>4.7999999999999972</v>
      </c>
      <c r="R27" s="143">
        <v>6.2999999999999972</v>
      </c>
      <c r="S27" s="143">
        <v>7.4000000000000057</v>
      </c>
      <c r="T27" s="143">
        <v>8.4000000000000057</v>
      </c>
      <c r="U27" s="143">
        <v>9.2000000000000028</v>
      </c>
      <c r="V27" s="143">
        <v>10.099999999999994</v>
      </c>
      <c r="W27" s="143">
        <v>10.900000000000006</v>
      </c>
      <c r="X27" s="143">
        <v>11.700000000000003</v>
      </c>
      <c r="Y27" s="143">
        <v>12.5</v>
      </c>
      <c r="Z27" s="143">
        <v>25.200000000000003</v>
      </c>
      <c r="AA27" s="143">
        <v>36.099999999999994</v>
      </c>
      <c r="AB27" s="143">
        <v>39.699999999999989</v>
      </c>
      <c r="AC27" s="143">
        <v>39.900000000000006</v>
      </c>
      <c r="AD27" s="143">
        <v>39.900000000000006</v>
      </c>
      <c r="AE27" s="143">
        <v>40.099999999999994</v>
      </c>
      <c r="AF27" s="143">
        <v>40</v>
      </c>
      <c r="AG27" s="143">
        <v>39.900000000000006</v>
      </c>
      <c r="AH27" s="143">
        <v>39.599999999999994</v>
      </c>
      <c r="AI27" s="143">
        <v>39.199999999999989</v>
      </c>
      <c r="AJ27" s="143">
        <v>38.800000000000011</v>
      </c>
      <c r="AK27" s="143">
        <v>38.300000000000011</v>
      </c>
      <c r="AL27" s="143">
        <v>29.599999999999994</v>
      </c>
      <c r="AM27" s="143">
        <v>19</v>
      </c>
      <c r="AN27" s="143">
        <v>15.6</v>
      </c>
      <c r="AO27" s="143">
        <v>13.6</v>
      </c>
      <c r="AP27" s="143">
        <v>12.2</v>
      </c>
      <c r="AQ27" s="143">
        <v>11</v>
      </c>
      <c r="AR27" s="143">
        <v>10.199999999999999</v>
      </c>
      <c r="AS27" s="143">
        <v>9.6</v>
      </c>
      <c r="AT27" s="143">
        <v>9.1</v>
      </c>
      <c r="AU27" s="143">
        <v>8.8000000000000007</v>
      </c>
      <c r="AV27" s="143">
        <v>8.5</v>
      </c>
      <c r="AW27" s="143">
        <v>8.3000000000000007</v>
      </c>
      <c r="AX27" s="4">
        <v>8.8000000000000007</v>
      </c>
      <c r="AY27" s="4">
        <v>10.799999999999997</v>
      </c>
      <c r="AZ27" s="4">
        <v>10.9</v>
      </c>
      <c r="BA27" s="4">
        <v>10.9</v>
      </c>
      <c r="BB27" s="4">
        <v>10.8</v>
      </c>
      <c r="BC27" s="4">
        <v>10.799999999999997</v>
      </c>
      <c r="BD27" s="4">
        <v>10.8</v>
      </c>
      <c r="BE27" s="4">
        <v>10.7</v>
      </c>
      <c r="BF27" s="4">
        <v>10.8</v>
      </c>
      <c r="BG27" s="4">
        <v>10.8</v>
      </c>
      <c r="BH27" s="4">
        <v>10.7</v>
      </c>
      <c r="BI27" s="4">
        <v>10.8</v>
      </c>
      <c r="BJ27" s="4">
        <v>12.400000000000006</v>
      </c>
      <c r="BK27" s="4">
        <v>9.7999999999999972</v>
      </c>
      <c r="BL27" s="4">
        <v>9.5</v>
      </c>
      <c r="BM27" s="4">
        <v>9.2000000000000028</v>
      </c>
      <c r="BN27" s="4">
        <v>9.0999999999999943</v>
      </c>
      <c r="BO27" s="4">
        <v>8.9000000000000057</v>
      </c>
      <c r="BP27" s="4">
        <v>8.9000000000000057</v>
      </c>
      <c r="BQ27" s="4">
        <v>9.2000000000000028</v>
      </c>
      <c r="BR27" s="4">
        <v>9.2999999999999972</v>
      </c>
      <c r="BS27" s="4">
        <v>9.4000000000000057</v>
      </c>
      <c r="BT27" s="4">
        <v>9.5</v>
      </c>
      <c r="BU27" s="4">
        <v>9.4000000000000057</v>
      </c>
      <c r="BV27" s="4">
        <v>5.7000000000000028</v>
      </c>
      <c r="BW27" s="4">
        <v>6.2999999999999972</v>
      </c>
      <c r="BX27" s="4">
        <v>6.0999999999999943</v>
      </c>
      <c r="BY27" s="4">
        <v>6.0999999999999943</v>
      </c>
      <c r="BZ27" s="4">
        <v>6.2000000000000028</v>
      </c>
      <c r="CA27" s="4">
        <v>6.2999999999999972</v>
      </c>
      <c r="CB27" s="4">
        <v>6.2999999999999972</v>
      </c>
      <c r="CC27" s="4">
        <v>6.0999999999999943</v>
      </c>
      <c r="CD27" s="4">
        <v>5.9000000000000057</v>
      </c>
      <c r="CE27" s="4">
        <v>5.7000000000000028</v>
      </c>
      <c r="CF27" s="4">
        <v>5.4000000000000057</v>
      </c>
      <c r="CG27" s="4">
        <v>5.2000000000000028</v>
      </c>
      <c r="CH27" s="143">
        <v>2</v>
      </c>
      <c r="CI27" s="143">
        <v>1.5999999999999943</v>
      </c>
      <c r="CJ27" s="143">
        <v>1.2000000000000028</v>
      </c>
      <c r="CK27" s="143">
        <v>1.2999999999999972</v>
      </c>
      <c r="CL27" s="143">
        <v>1.4000000000000057</v>
      </c>
      <c r="CM27" s="143">
        <v>1.0999999999999943</v>
      </c>
      <c r="CN27" s="143">
        <v>1.0999999999999943</v>
      </c>
      <c r="CO27" s="143">
        <v>1</v>
      </c>
      <c r="CP27" s="143">
        <v>0.90000000000000568</v>
      </c>
      <c r="CQ27" s="143">
        <v>1</v>
      </c>
      <c r="CR27" s="143">
        <v>1</v>
      </c>
      <c r="CS27" s="143">
        <v>1.0999999999999943</v>
      </c>
      <c r="CT27" s="143">
        <v>2.2000000000000028</v>
      </c>
      <c r="CU27" s="143">
        <v>2.2999999999999972</v>
      </c>
      <c r="CV27" s="143">
        <v>2.5</v>
      </c>
      <c r="CW27" s="143">
        <v>2.5</v>
      </c>
      <c r="CX27" s="143">
        <v>2.5</v>
      </c>
      <c r="CY27" s="143">
        <v>2.7999999999999972</v>
      </c>
      <c r="CZ27" s="143">
        <v>2.7999999999999972</v>
      </c>
      <c r="DA27" s="143">
        <v>2.9000000000000057</v>
      </c>
      <c r="DB27" s="143">
        <v>2.9000000000000057</v>
      </c>
      <c r="DC27" s="143">
        <v>3</v>
      </c>
      <c r="DD27" s="143">
        <v>2.9000000000000057</v>
      </c>
      <c r="DE27" s="143">
        <v>3</v>
      </c>
      <c r="DF27" s="143">
        <v>3.7000000000000028</v>
      </c>
      <c r="DG27" s="143">
        <v>4.2999999999999972</v>
      </c>
      <c r="DH27" s="143">
        <v>4.9000000000000057</v>
      </c>
      <c r="DI27" s="143">
        <v>5.2000000000000028</v>
      </c>
      <c r="DJ27" s="143">
        <v>5.4000000000000057</v>
      </c>
      <c r="DK27" s="143">
        <v>5.7000000000000028</v>
      </c>
      <c r="DL27" s="143">
        <v>6</v>
      </c>
      <c r="DM27" s="143">
        <v>6.4000000000000057</v>
      </c>
      <c r="DN27" s="143">
        <v>6.9000000000000057</v>
      </c>
      <c r="DO27" s="143">
        <v>7.2999999999999972</v>
      </c>
      <c r="DP27" s="143">
        <v>7.5999999999999943</v>
      </c>
      <c r="DQ27" s="143">
        <v>7.9000000000000057</v>
      </c>
      <c r="DR27" s="143">
        <v>13.700000000000003</v>
      </c>
      <c r="DS27" s="143">
        <v>12.700000000000003</v>
      </c>
      <c r="DT27" s="143">
        <v>12.299999999999997</v>
      </c>
      <c r="DU27" s="143">
        <v>12.200000000000003</v>
      </c>
      <c r="DV27" s="143">
        <v>12.200000000000003</v>
      </c>
      <c r="DW27" s="143">
        <v>12</v>
      </c>
      <c r="DX27" s="143">
        <v>11.799999999999997</v>
      </c>
      <c r="DY27" s="143">
        <v>11.400000000000006</v>
      </c>
      <c r="DZ27" s="143">
        <v>10.900000000000006</v>
      </c>
      <c r="EA27" s="143">
        <v>10.599999999999994</v>
      </c>
      <c r="EB27" s="143">
        <v>10.299999999999997</v>
      </c>
      <c r="EC27" s="143">
        <v>10</v>
      </c>
      <c r="ED27" s="143">
        <v>4.0999999999999943</v>
      </c>
      <c r="EE27" s="143">
        <v>3.7000000000000028</v>
      </c>
      <c r="EF27" s="143">
        <v>3.5999999999999943</v>
      </c>
      <c r="EG27" s="143">
        <v>3.7999999999999972</v>
      </c>
      <c r="EH27" s="143">
        <v>3.5999999999999943</v>
      </c>
      <c r="EI27" s="143">
        <v>3.5</v>
      </c>
      <c r="EJ27" s="143">
        <v>3.5</v>
      </c>
      <c r="EK27" s="143">
        <v>3.4000000000000057</v>
      </c>
      <c r="EL27" s="143">
        <v>3.6</v>
      </c>
      <c r="EM27" s="143">
        <v>3.7999999999999972</v>
      </c>
      <c r="EN27" s="143">
        <v>4.0999999999999943</v>
      </c>
      <c r="EO27" s="143">
        <v>4.2999999999999972</v>
      </c>
      <c r="EP27" s="143">
        <v>6</v>
      </c>
      <c r="EQ27" s="143">
        <v>7.2000000000000028</v>
      </c>
      <c r="ER27" s="143">
        <v>7.7999999999999972</v>
      </c>
      <c r="ES27" s="143">
        <v>7.7000000000000028</v>
      </c>
      <c r="ET27" s="143">
        <v>8</v>
      </c>
      <c r="EU27" s="143">
        <v>8.2000000000000028</v>
      </c>
      <c r="EV27" s="143">
        <v>9.2000000000000028</v>
      </c>
      <c r="EW27" s="143">
        <v>10</v>
      </c>
      <c r="EX27" s="143">
        <v>10.599999999999994</v>
      </c>
      <c r="EY27" s="143">
        <v>10.7</v>
      </c>
      <c r="EZ27" s="143">
        <v>10.7</v>
      </c>
      <c r="FA27" s="143">
        <v>10.9</v>
      </c>
      <c r="FB27" s="162"/>
    </row>
    <row r="28" spans="1:158" ht="45" customHeight="1" x14ac:dyDescent="0.3">
      <c r="A28" s="139" t="str">
        <f>IF('0'!A1=1,"Виробництво електричного устатковання","Manufacture of electrical equipment")</f>
        <v>Виробництво електричного устатковання</v>
      </c>
      <c r="B28" s="143">
        <v>1.4000000000000057</v>
      </c>
      <c r="C28" s="143">
        <v>1.2000000000000028</v>
      </c>
      <c r="D28" s="143">
        <v>1.0999999999999943</v>
      </c>
      <c r="E28" s="143">
        <v>0.79999999999999716</v>
      </c>
      <c r="F28" s="143">
        <v>0.70000000000000284</v>
      </c>
      <c r="G28" s="143">
        <v>0.70000000000000284</v>
      </c>
      <c r="H28" s="143">
        <v>0.70000000000000284</v>
      </c>
      <c r="I28" s="143">
        <v>0.59999999999999432</v>
      </c>
      <c r="J28" s="143">
        <v>0.59999999999999432</v>
      </c>
      <c r="K28" s="143">
        <v>0.59999999999999432</v>
      </c>
      <c r="L28" s="143">
        <v>0.59999999999999432</v>
      </c>
      <c r="M28" s="143">
        <v>0.59999999999999432</v>
      </c>
      <c r="N28" s="143">
        <v>9.9999999999994316E-2</v>
      </c>
      <c r="O28" s="143">
        <v>0.20000000000000284</v>
      </c>
      <c r="P28" s="143">
        <v>0.59999999999999432</v>
      </c>
      <c r="Q28" s="143">
        <v>1.7000000000000028</v>
      </c>
      <c r="R28" s="143">
        <v>3</v>
      </c>
      <c r="S28" s="143">
        <v>4.2999999999999972</v>
      </c>
      <c r="T28" s="143">
        <v>5.5999999999999943</v>
      </c>
      <c r="U28" s="143">
        <v>6.7000000000000028</v>
      </c>
      <c r="V28" s="143">
        <v>8</v>
      </c>
      <c r="W28" s="143">
        <v>9</v>
      </c>
      <c r="X28" s="143">
        <v>10.299999999999997</v>
      </c>
      <c r="Y28" s="143">
        <v>11.599999999999994</v>
      </c>
      <c r="Z28" s="143">
        <v>29.300000000000011</v>
      </c>
      <c r="AA28" s="143">
        <v>34.599999999999994</v>
      </c>
      <c r="AB28" s="143">
        <v>39.099999999999994</v>
      </c>
      <c r="AC28" s="143">
        <v>40.199999999999989</v>
      </c>
      <c r="AD28" s="143">
        <v>40.400000000000006</v>
      </c>
      <c r="AE28" s="143">
        <v>39.900000000000006</v>
      </c>
      <c r="AF28" s="143">
        <v>39.5</v>
      </c>
      <c r="AG28" s="143">
        <v>38.800000000000011</v>
      </c>
      <c r="AH28" s="143">
        <v>37.599999999999994</v>
      </c>
      <c r="AI28" s="143">
        <v>36.5</v>
      </c>
      <c r="AJ28" s="143">
        <v>35.300000000000011</v>
      </c>
      <c r="AK28" s="143">
        <v>34.099999999999994</v>
      </c>
      <c r="AL28" s="143">
        <v>18.299999999999997</v>
      </c>
      <c r="AM28" s="143">
        <v>13.700000000000003</v>
      </c>
      <c r="AN28" s="143">
        <v>10.6</v>
      </c>
      <c r="AO28" s="143">
        <v>9.1</v>
      </c>
      <c r="AP28" s="143">
        <v>8.1999999999999993</v>
      </c>
      <c r="AQ28" s="143">
        <v>7.3</v>
      </c>
      <c r="AR28" s="143">
        <v>6.6</v>
      </c>
      <c r="AS28" s="143">
        <v>6.2</v>
      </c>
      <c r="AT28" s="143">
        <v>6</v>
      </c>
      <c r="AU28" s="143">
        <v>6</v>
      </c>
      <c r="AV28" s="143">
        <v>5.9000000000000057</v>
      </c>
      <c r="AW28" s="143">
        <v>5.9</v>
      </c>
      <c r="AX28" s="4">
        <v>8.8000000000000007</v>
      </c>
      <c r="AY28" s="4">
        <v>9.7999999999999972</v>
      </c>
      <c r="AZ28" s="4">
        <v>9.3000000000000007</v>
      </c>
      <c r="BA28" s="4">
        <v>9.1999999999999993</v>
      </c>
      <c r="BB28" s="4">
        <v>9.1</v>
      </c>
      <c r="BC28" s="4">
        <v>9.2000000000000028</v>
      </c>
      <c r="BD28" s="4">
        <v>9.4</v>
      </c>
      <c r="BE28" s="4">
        <v>9.6999999999999993</v>
      </c>
      <c r="BF28" s="4">
        <v>10.5</v>
      </c>
      <c r="BG28" s="4">
        <v>11.7</v>
      </c>
      <c r="BH28" s="4">
        <v>12.7</v>
      </c>
      <c r="BI28" s="4">
        <v>13.4</v>
      </c>
      <c r="BJ28" s="4">
        <v>29.5</v>
      </c>
      <c r="BK28" s="4">
        <v>28.099999999999994</v>
      </c>
      <c r="BL28" s="4">
        <v>27.400000000000006</v>
      </c>
      <c r="BM28" s="4">
        <v>27.099999999999994</v>
      </c>
      <c r="BN28" s="4">
        <v>26.9</v>
      </c>
      <c r="BO28" s="4">
        <v>26.700000000000003</v>
      </c>
      <c r="BP28" s="4">
        <v>26.599999999999994</v>
      </c>
      <c r="BQ28" s="4">
        <v>26.5</v>
      </c>
      <c r="BR28" s="4">
        <v>25.700000000000003</v>
      </c>
      <c r="BS28" s="4">
        <v>24.400000000000006</v>
      </c>
      <c r="BT28" s="4">
        <v>23.400000000000006</v>
      </c>
      <c r="BU28" s="4">
        <v>22.400000000000006</v>
      </c>
      <c r="BV28" s="4">
        <v>4.4000000000000057</v>
      </c>
      <c r="BW28" s="4">
        <v>3.9000000000000057</v>
      </c>
      <c r="BX28" s="4">
        <v>2.7999999999999972</v>
      </c>
      <c r="BY28" s="4">
        <v>2.0999999999999943</v>
      </c>
      <c r="BZ28" s="4">
        <v>1.5</v>
      </c>
      <c r="CA28" s="4">
        <v>0.90000000000000568</v>
      </c>
      <c r="CB28" s="4">
        <v>0.20000000000000284</v>
      </c>
      <c r="CC28" s="4">
        <v>-0.70000000000000284</v>
      </c>
      <c r="CD28" s="4">
        <v>-1.5</v>
      </c>
      <c r="CE28" s="4">
        <v>-2.2999999999999972</v>
      </c>
      <c r="CF28" s="4">
        <v>-3.4000000000000057</v>
      </c>
      <c r="CG28" s="4">
        <v>-4.4000000000000057</v>
      </c>
      <c r="CH28" s="143">
        <v>-16.5</v>
      </c>
      <c r="CI28" s="143">
        <v>-16.400000000000006</v>
      </c>
      <c r="CJ28" s="143">
        <v>-15.5</v>
      </c>
      <c r="CK28" s="143">
        <v>-14.900000000000006</v>
      </c>
      <c r="CL28" s="143">
        <v>-14.400000000000006</v>
      </c>
      <c r="CM28" s="143">
        <v>-13.799999999999997</v>
      </c>
      <c r="CN28" s="143">
        <v>-13.200000000000003</v>
      </c>
      <c r="CO28" s="143">
        <v>-12.5</v>
      </c>
      <c r="CP28" s="143">
        <v>-11.700000000000003</v>
      </c>
      <c r="CQ28" s="143">
        <v>-10.900000000000006</v>
      </c>
      <c r="CR28" s="143">
        <v>-9.9000000000000057</v>
      </c>
      <c r="CS28" s="143">
        <v>-8.9000000000000057</v>
      </c>
      <c r="CT28" s="143">
        <v>6.9000000000000057</v>
      </c>
      <c r="CU28" s="143">
        <v>7.4000000000000057</v>
      </c>
      <c r="CV28" s="143">
        <v>8</v>
      </c>
      <c r="CW28" s="143">
        <v>8.5</v>
      </c>
      <c r="CX28" s="143">
        <v>9.2999999999999972</v>
      </c>
      <c r="CY28" s="143">
        <v>10</v>
      </c>
      <c r="CZ28" s="143">
        <v>10.5</v>
      </c>
      <c r="DA28" s="143">
        <v>10.900000000000006</v>
      </c>
      <c r="DB28" s="143">
        <v>11.200000000000003</v>
      </c>
      <c r="DC28" s="143">
        <v>11.5</v>
      </c>
      <c r="DD28" s="143">
        <v>11.799999999999997</v>
      </c>
      <c r="DE28" s="143">
        <v>12.099999999999994</v>
      </c>
      <c r="DF28" s="143">
        <v>15.299999999999997</v>
      </c>
      <c r="DG28" s="143">
        <v>17.200000000000003</v>
      </c>
      <c r="DH28" s="143">
        <v>18.299999999999997</v>
      </c>
      <c r="DI28" s="143">
        <v>19</v>
      </c>
      <c r="DJ28" s="143">
        <v>19.799999999999997</v>
      </c>
      <c r="DK28" s="143">
        <v>20.5</v>
      </c>
      <c r="DL28" s="143">
        <v>21.099999999999994</v>
      </c>
      <c r="DM28" s="143">
        <v>22.099999999999994</v>
      </c>
      <c r="DN28" s="143">
        <v>23.200000000000003</v>
      </c>
      <c r="DO28" s="143">
        <v>24.099999999999994</v>
      </c>
      <c r="DP28" s="143">
        <v>24.700000000000003</v>
      </c>
      <c r="DQ28" s="143">
        <v>25.099999999999994</v>
      </c>
      <c r="DR28" s="143">
        <v>30.199999999999989</v>
      </c>
      <c r="DS28" s="143">
        <v>29</v>
      </c>
      <c r="DT28" s="143">
        <v>27.5</v>
      </c>
      <c r="DU28" s="143">
        <v>26</v>
      </c>
      <c r="DV28" s="143">
        <v>24.400000000000006</v>
      </c>
      <c r="DW28" s="143">
        <v>22.599999999999994</v>
      </c>
      <c r="DX28" s="143">
        <v>20.900000000000006</v>
      </c>
      <c r="DY28" s="143">
        <v>19.299999999999997</v>
      </c>
      <c r="DZ28" s="143">
        <v>17.700000000000003</v>
      </c>
      <c r="EA28" s="143">
        <v>16.099999999999994</v>
      </c>
      <c r="EB28" s="143">
        <v>14.900000000000006</v>
      </c>
      <c r="EC28" s="143">
        <v>13.799999999999997</v>
      </c>
      <c r="ED28" s="143">
        <v>2.2999999999999972</v>
      </c>
      <c r="EE28" s="143">
        <v>1.5</v>
      </c>
      <c r="EF28" s="143">
        <v>1.7999999999999972</v>
      </c>
      <c r="EG28" s="143">
        <v>1.9000000000000057</v>
      </c>
      <c r="EH28" s="143">
        <v>2.2000000000000028</v>
      </c>
      <c r="EI28" s="143">
        <v>2.9000000000000057</v>
      </c>
      <c r="EJ28" s="143">
        <v>3.7999999999999972</v>
      </c>
      <c r="EK28" s="143">
        <v>4.4000000000000057</v>
      </c>
      <c r="EL28" s="143">
        <v>4.9000000000000004</v>
      </c>
      <c r="EM28" s="143">
        <v>5.2999999999999972</v>
      </c>
      <c r="EN28" s="143">
        <v>5.7000000000000028</v>
      </c>
      <c r="EO28" s="143">
        <v>6.2999999999999972</v>
      </c>
      <c r="EP28" s="143">
        <v>11</v>
      </c>
      <c r="EQ28" s="143">
        <v>11.099999999999994</v>
      </c>
      <c r="ER28" s="143">
        <v>11.5</v>
      </c>
      <c r="ES28" s="143">
        <v>11.799999999999997</v>
      </c>
      <c r="ET28" s="143">
        <v>11.700000000000003</v>
      </c>
      <c r="EU28" s="143">
        <v>11.200000000000003</v>
      </c>
      <c r="EV28" s="143">
        <v>11</v>
      </c>
      <c r="EW28" s="143">
        <v>10.5</v>
      </c>
      <c r="EX28" s="143">
        <v>10.099999999999994</v>
      </c>
      <c r="EY28" s="143">
        <v>9.8000000000000007</v>
      </c>
      <c r="EZ28" s="143">
        <v>9.6999999999999993</v>
      </c>
      <c r="FA28" s="143">
        <v>9.6999999999999993</v>
      </c>
      <c r="FB28" s="162"/>
    </row>
    <row r="29" spans="1:158" ht="45" customHeight="1" x14ac:dyDescent="0.3">
      <c r="A29" s="139" t="str">
        <f>IF('0'!A1=1,"Виробництво машин і устатковання, не віднесених до інших угруповань","Manufacture of machinery and equipment n.e.c.")</f>
        <v>Виробництво машин і устатковання, не віднесених до інших угруповань</v>
      </c>
      <c r="B29" s="143">
        <v>3.2999999999999972</v>
      </c>
      <c r="C29" s="143">
        <v>2.7000000000000028</v>
      </c>
      <c r="D29" s="143">
        <v>2.2999999999999972</v>
      </c>
      <c r="E29" s="143">
        <v>2.0999999999999943</v>
      </c>
      <c r="F29" s="143">
        <v>1.9000000000000057</v>
      </c>
      <c r="G29" s="143">
        <v>1.7999999999999972</v>
      </c>
      <c r="H29" s="143">
        <v>1.7000000000000028</v>
      </c>
      <c r="I29" s="143">
        <v>1.5999999999999943</v>
      </c>
      <c r="J29" s="143">
        <v>1.5999999999999943</v>
      </c>
      <c r="K29" s="143">
        <v>1.5999999999999943</v>
      </c>
      <c r="L29" s="143">
        <v>1.5</v>
      </c>
      <c r="M29" s="143">
        <v>1.5</v>
      </c>
      <c r="N29" s="143">
        <v>1.4000000000000057</v>
      </c>
      <c r="O29" s="143">
        <v>1.4000000000000057</v>
      </c>
      <c r="P29" s="143">
        <v>2</v>
      </c>
      <c r="Q29" s="143">
        <v>3.0999999999999943</v>
      </c>
      <c r="R29" s="143">
        <v>4.0999999999999943</v>
      </c>
      <c r="S29" s="143">
        <v>4.9000000000000057</v>
      </c>
      <c r="T29" s="143">
        <v>5.5</v>
      </c>
      <c r="U29" s="143">
        <v>6.0999999999999943</v>
      </c>
      <c r="V29" s="143">
        <v>6.7000000000000028</v>
      </c>
      <c r="W29" s="143">
        <v>7.2999999999999972</v>
      </c>
      <c r="X29" s="143">
        <v>7.9000000000000057</v>
      </c>
      <c r="Y29" s="143">
        <v>8.4000000000000057</v>
      </c>
      <c r="Z29" s="143">
        <v>15</v>
      </c>
      <c r="AA29" s="143">
        <v>19.400000000000006</v>
      </c>
      <c r="AB29" s="143">
        <v>22.200000000000003</v>
      </c>
      <c r="AC29" s="143">
        <v>23.400000000000006</v>
      </c>
      <c r="AD29" s="143">
        <v>24</v>
      </c>
      <c r="AE29" s="143">
        <v>24.900000000000006</v>
      </c>
      <c r="AF29" s="143">
        <v>25.700000000000003</v>
      </c>
      <c r="AG29" s="143">
        <v>26.299999999999997</v>
      </c>
      <c r="AH29" s="143">
        <v>26.700000000000003</v>
      </c>
      <c r="AI29" s="143">
        <v>26.799999999999997</v>
      </c>
      <c r="AJ29" s="143">
        <v>26.900000000000006</v>
      </c>
      <c r="AK29" s="143">
        <v>27</v>
      </c>
      <c r="AL29" s="143">
        <v>34.900000000000006</v>
      </c>
      <c r="AM29" s="143">
        <v>30.5</v>
      </c>
      <c r="AN29" s="143">
        <v>27.6</v>
      </c>
      <c r="AO29" s="143">
        <v>25.8</v>
      </c>
      <c r="AP29" s="143">
        <v>24.5</v>
      </c>
      <c r="AQ29" s="143">
        <v>23.1</v>
      </c>
      <c r="AR29" s="143">
        <v>22</v>
      </c>
      <c r="AS29" s="143">
        <v>21.1</v>
      </c>
      <c r="AT29" s="143">
        <v>20.3</v>
      </c>
      <c r="AU29" s="143">
        <v>19.7</v>
      </c>
      <c r="AV29" s="143">
        <v>19.200000000000003</v>
      </c>
      <c r="AW29" s="143">
        <v>18.7</v>
      </c>
      <c r="AX29" s="4">
        <v>9.1</v>
      </c>
      <c r="AY29" s="4">
        <v>9.5999999999999943</v>
      </c>
      <c r="AZ29" s="4">
        <v>9.9</v>
      </c>
      <c r="BA29" s="4">
        <v>10.1</v>
      </c>
      <c r="BB29" s="4">
        <v>10.1</v>
      </c>
      <c r="BC29" s="4">
        <v>10.200000000000003</v>
      </c>
      <c r="BD29" s="4">
        <v>10.3</v>
      </c>
      <c r="BE29" s="4">
        <v>10.3</v>
      </c>
      <c r="BF29" s="4">
        <v>10.4</v>
      </c>
      <c r="BG29" s="4">
        <v>10.5</v>
      </c>
      <c r="BH29" s="4">
        <v>10.6</v>
      </c>
      <c r="BI29" s="4">
        <v>10.7</v>
      </c>
      <c r="BJ29" s="4">
        <v>13.400000000000006</v>
      </c>
      <c r="BK29" s="4">
        <v>13.900000000000006</v>
      </c>
      <c r="BL29" s="4">
        <v>13.299999999999997</v>
      </c>
      <c r="BM29" s="4">
        <v>12.700000000000003</v>
      </c>
      <c r="BN29" s="4">
        <v>12.299999999999997</v>
      </c>
      <c r="BO29" s="4">
        <v>12.099999999999994</v>
      </c>
      <c r="BP29" s="4">
        <v>11.900000000000006</v>
      </c>
      <c r="BQ29" s="4">
        <v>11.700000000000003</v>
      </c>
      <c r="BR29" s="4">
        <v>11.599999999999994</v>
      </c>
      <c r="BS29" s="4">
        <v>11.599999999999994</v>
      </c>
      <c r="BT29" s="4">
        <v>11.5</v>
      </c>
      <c r="BU29" s="4">
        <v>11.400000000000006</v>
      </c>
      <c r="BV29" s="4">
        <v>7.7999999999999972</v>
      </c>
      <c r="BW29" s="4">
        <v>6.0999999999999943</v>
      </c>
      <c r="BX29" s="4">
        <v>5.5999999999999943</v>
      </c>
      <c r="BY29" s="4">
        <v>5.4000000000000057</v>
      </c>
      <c r="BZ29" s="4">
        <v>5.2000000000000028</v>
      </c>
      <c r="CA29" s="4">
        <v>4.9000000000000057</v>
      </c>
      <c r="CB29" s="4">
        <v>4.7000000000000028</v>
      </c>
      <c r="CC29" s="4">
        <v>4.5</v>
      </c>
      <c r="CD29" s="4">
        <v>4.2000000000000028</v>
      </c>
      <c r="CE29" s="4">
        <v>3.9000000000000057</v>
      </c>
      <c r="CF29" s="4">
        <v>3.5999999999999943</v>
      </c>
      <c r="CG29" s="4">
        <v>3.2999999999999972</v>
      </c>
      <c r="CH29" s="143">
        <v>-0.5</v>
      </c>
      <c r="CI29" s="143">
        <v>-0.40000000000000568</v>
      </c>
      <c r="CJ29" s="143">
        <v>-0.20000000000000284</v>
      </c>
      <c r="CK29" s="143">
        <v>-0.20000000000000284</v>
      </c>
      <c r="CL29" s="143">
        <v>-0.20000000000000284</v>
      </c>
      <c r="CM29" s="143">
        <v>-9.9999999999994316E-2</v>
      </c>
      <c r="CN29" s="143">
        <v>-9.9999999999994316E-2</v>
      </c>
      <c r="CO29" s="143">
        <v>0</v>
      </c>
      <c r="CP29" s="143">
        <v>9.9999999999994316E-2</v>
      </c>
      <c r="CQ29" s="143">
        <v>0.29999999999999716</v>
      </c>
      <c r="CR29" s="143">
        <v>0.40000000000000568</v>
      </c>
      <c r="CS29" s="143">
        <v>0.5</v>
      </c>
      <c r="CT29" s="143">
        <v>3.4000000000000057</v>
      </c>
      <c r="CU29" s="143">
        <v>4.2999999999999972</v>
      </c>
      <c r="CV29" s="143">
        <v>4.5999999999999943</v>
      </c>
      <c r="CW29" s="143">
        <v>5.5</v>
      </c>
      <c r="CX29" s="143">
        <v>6.2999999999999972</v>
      </c>
      <c r="CY29" s="143">
        <v>6.9000000000000057</v>
      </c>
      <c r="CZ29" s="143">
        <v>8.0999999999999943</v>
      </c>
      <c r="DA29" s="143">
        <v>9</v>
      </c>
      <c r="DB29" s="143">
        <v>10</v>
      </c>
      <c r="DC29" s="143">
        <v>10.799999999999997</v>
      </c>
      <c r="DD29" s="143">
        <v>11.5</v>
      </c>
      <c r="DE29" s="143">
        <v>12.099999999999994</v>
      </c>
      <c r="DF29" s="143">
        <v>19.799999999999997</v>
      </c>
      <c r="DG29" s="143">
        <v>19.599999999999994</v>
      </c>
      <c r="DH29" s="143">
        <v>19.700000000000003</v>
      </c>
      <c r="DI29" s="143">
        <v>20.299999999999997</v>
      </c>
      <c r="DJ29" s="143">
        <v>20.700000000000003</v>
      </c>
      <c r="DK29" s="143">
        <v>21</v>
      </c>
      <c r="DL29" s="143">
        <v>21.5</v>
      </c>
      <c r="DM29" s="143">
        <v>22.099999999999994</v>
      </c>
      <c r="DN29" s="143">
        <v>22.5</v>
      </c>
      <c r="DO29" s="143">
        <v>22.799999999999997</v>
      </c>
      <c r="DP29" s="143">
        <v>23.099999999999994</v>
      </c>
      <c r="DQ29" s="143">
        <v>23.299999999999997</v>
      </c>
      <c r="DR29" s="143">
        <v>27.700000000000003</v>
      </c>
      <c r="DS29" s="143">
        <v>29.300000000000011</v>
      </c>
      <c r="DT29" s="143">
        <v>29.699999999999989</v>
      </c>
      <c r="DU29" s="143">
        <v>29.5</v>
      </c>
      <c r="DV29" s="143">
        <v>29.099999999999994</v>
      </c>
      <c r="DW29" s="143">
        <v>28.800000000000011</v>
      </c>
      <c r="DX29" s="143">
        <v>28.199999999999989</v>
      </c>
      <c r="DY29" s="143">
        <v>27.400000000000006</v>
      </c>
      <c r="DZ29" s="143">
        <v>26.700000000000003</v>
      </c>
      <c r="EA29" s="143">
        <v>26.099999999999994</v>
      </c>
      <c r="EB29" s="143">
        <v>25.5</v>
      </c>
      <c r="EC29" s="143">
        <v>25</v>
      </c>
      <c r="ED29" s="143">
        <v>16.400000000000006</v>
      </c>
      <c r="EE29" s="143">
        <v>14.400000000000006</v>
      </c>
      <c r="EF29" s="143">
        <v>13.700000000000003</v>
      </c>
      <c r="EG29" s="143">
        <v>12.5</v>
      </c>
      <c r="EH29" s="143">
        <v>11.799999999999997</v>
      </c>
      <c r="EI29" s="143">
        <v>11.299999999999997</v>
      </c>
      <c r="EJ29" s="143">
        <v>10.5</v>
      </c>
      <c r="EK29" s="143">
        <v>9.9000000000000057</v>
      </c>
      <c r="EL29" s="143">
        <v>9.6</v>
      </c>
      <c r="EM29" s="143">
        <v>9.2999999999999972</v>
      </c>
      <c r="EN29" s="143">
        <v>9.0999999999999943</v>
      </c>
      <c r="EO29" s="143">
        <v>8.7999999999999972</v>
      </c>
      <c r="EP29" s="143">
        <v>9.7000000000000028</v>
      </c>
      <c r="EQ29" s="143">
        <v>9.9000000000000057</v>
      </c>
      <c r="ER29" s="143">
        <v>10</v>
      </c>
      <c r="ES29" s="143">
        <v>10.099999999999994</v>
      </c>
      <c r="ET29" s="143">
        <v>10.400000000000006</v>
      </c>
      <c r="EU29" s="143">
        <v>10.700000000000003</v>
      </c>
      <c r="EV29" s="143">
        <v>10.700000000000003</v>
      </c>
      <c r="EW29" s="143">
        <v>10.799999999999997</v>
      </c>
      <c r="EX29" s="143">
        <v>10.700000000000003</v>
      </c>
      <c r="EY29" s="143">
        <v>10.6</v>
      </c>
      <c r="EZ29" s="143">
        <v>10.6</v>
      </c>
      <c r="FA29" s="143">
        <v>10.5</v>
      </c>
      <c r="FB29" s="162"/>
    </row>
    <row r="30" spans="1:158" ht="45" customHeight="1" x14ac:dyDescent="0.3">
      <c r="A30" s="139" t="str">
        <f>IF('0'!A1=1,"Виробництво автотранспортних засобів, причепів і напівпричепів та інших транспортних засобів","Manufacture of transport equipment")</f>
        <v>Виробництво автотранспортних засобів, причепів і напівпричепів та інших транспортних засобів</v>
      </c>
      <c r="B30" s="143">
        <v>-3.2000000000000028</v>
      </c>
      <c r="C30" s="143">
        <v>-2.7999999999999972</v>
      </c>
      <c r="D30" s="143">
        <v>-3.2999999999999972</v>
      </c>
      <c r="E30" s="143">
        <v>-4.2000000000000028</v>
      </c>
      <c r="F30" s="143">
        <v>-4.4000000000000057</v>
      </c>
      <c r="G30" s="143">
        <v>-4.5999999999999943</v>
      </c>
      <c r="H30" s="143">
        <v>-4.4000000000000057</v>
      </c>
      <c r="I30" s="143">
        <v>-4.2000000000000028</v>
      </c>
      <c r="J30" s="143">
        <v>-4.2000000000000028</v>
      </c>
      <c r="K30" s="143">
        <v>-4.2000000000000028</v>
      </c>
      <c r="L30" s="143">
        <v>-4.0999999999999943</v>
      </c>
      <c r="M30" s="143">
        <v>-4.2000000000000028</v>
      </c>
      <c r="N30" s="143">
        <v>-3.7000000000000028</v>
      </c>
      <c r="O30" s="143">
        <v>-3.2999999999999972</v>
      </c>
      <c r="P30" s="143">
        <v>-2.4000000000000057</v>
      </c>
      <c r="Q30" s="143">
        <v>-1.0999999999999943</v>
      </c>
      <c r="R30" s="143">
        <v>0.59999999999999432</v>
      </c>
      <c r="S30" s="143">
        <v>2</v>
      </c>
      <c r="T30" s="143">
        <v>2.7000000000000028</v>
      </c>
      <c r="U30" s="143">
        <v>3.4000000000000057</v>
      </c>
      <c r="V30" s="143">
        <v>3.9000000000000057</v>
      </c>
      <c r="W30" s="143">
        <v>4.2000000000000028</v>
      </c>
      <c r="X30" s="143">
        <v>4.5</v>
      </c>
      <c r="Y30" s="143">
        <v>5</v>
      </c>
      <c r="Z30" s="143">
        <v>9.7000000000000028</v>
      </c>
      <c r="AA30" s="143">
        <v>12.599999999999994</v>
      </c>
      <c r="AB30" s="143">
        <v>13.900000000000006</v>
      </c>
      <c r="AC30" s="143">
        <v>14</v>
      </c>
      <c r="AD30" s="143">
        <v>13.099999999999994</v>
      </c>
      <c r="AE30" s="143">
        <v>12.900000000000006</v>
      </c>
      <c r="AF30" s="143">
        <v>12.900000000000006</v>
      </c>
      <c r="AG30" s="143">
        <v>12.799999999999997</v>
      </c>
      <c r="AH30" s="143">
        <v>12.900000000000006</v>
      </c>
      <c r="AI30" s="143">
        <v>12.900000000000006</v>
      </c>
      <c r="AJ30" s="143">
        <v>13.200000000000003</v>
      </c>
      <c r="AK30" s="143">
        <v>13.400000000000006</v>
      </c>
      <c r="AL30" s="143">
        <v>22.099999999999994</v>
      </c>
      <c r="AM30" s="143">
        <v>17.400000000000006</v>
      </c>
      <c r="AN30" s="143">
        <v>15.5</v>
      </c>
      <c r="AO30" s="143">
        <v>14.9</v>
      </c>
      <c r="AP30" s="143">
        <v>15</v>
      </c>
      <c r="AQ30" s="143">
        <v>14.2</v>
      </c>
      <c r="AR30" s="143">
        <v>13.8</v>
      </c>
      <c r="AS30" s="143">
        <v>13.4</v>
      </c>
      <c r="AT30" s="143">
        <v>13.3</v>
      </c>
      <c r="AU30" s="143">
        <v>13.1</v>
      </c>
      <c r="AV30" s="143">
        <v>12.700000000000003</v>
      </c>
      <c r="AW30" s="143">
        <v>12.5</v>
      </c>
      <c r="AX30" s="4">
        <v>9.1</v>
      </c>
      <c r="AY30" s="4">
        <v>12.200000000000003</v>
      </c>
      <c r="AZ30" s="4">
        <v>13</v>
      </c>
      <c r="BA30" s="4">
        <v>13.8</v>
      </c>
      <c r="BB30" s="4">
        <v>13.9</v>
      </c>
      <c r="BC30" s="4">
        <v>13.900000000000006</v>
      </c>
      <c r="BD30" s="4">
        <v>14.3</v>
      </c>
      <c r="BE30" s="4">
        <v>14.8</v>
      </c>
      <c r="BF30" s="4">
        <v>15.2</v>
      </c>
      <c r="BG30" s="4">
        <v>15.5</v>
      </c>
      <c r="BH30" s="4">
        <v>16</v>
      </c>
      <c r="BI30" s="4">
        <v>16.2</v>
      </c>
      <c r="BJ30" s="4">
        <v>22.099999999999994</v>
      </c>
      <c r="BK30" s="4">
        <v>19.400000000000006</v>
      </c>
      <c r="BL30" s="4">
        <v>19.099999999999994</v>
      </c>
      <c r="BM30" s="4">
        <v>18.299999999999997</v>
      </c>
      <c r="BN30" s="4">
        <v>18</v>
      </c>
      <c r="BO30" s="4">
        <v>18.400000000000006</v>
      </c>
      <c r="BP30" s="4">
        <v>18.299999999999997</v>
      </c>
      <c r="BQ30" s="4">
        <v>18.299999999999997</v>
      </c>
      <c r="BR30" s="4">
        <v>18.400000000000006</v>
      </c>
      <c r="BS30" s="4">
        <v>18.5</v>
      </c>
      <c r="BT30" s="4">
        <v>18.400000000000006</v>
      </c>
      <c r="BU30" s="4">
        <v>18.299999999999997</v>
      </c>
      <c r="BV30" s="4">
        <v>11.099999999999994</v>
      </c>
      <c r="BW30" s="4">
        <v>11.299999999999997</v>
      </c>
      <c r="BX30" s="4">
        <v>10.599999999999994</v>
      </c>
      <c r="BY30" s="4">
        <v>10.099999999999994</v>
      </c>
      <c r="BZ30" s="4">
        <v>9.5</v>
      </c>
      <c r="CA30" s="4">
        <v>9.0999999999999943</v>
      </c>
      <c r="CB30" s="4">
        <v>8.5999999999999943</v>
      </c>
      <c r="CC30" s="4">
        <v>8.2000000000000028</v>
      </c>
      <c r="CD30" s="4">
        <v>7.5999999999999943</v>
      </c>
      <c r="CE30" s="4">
        <v>7.2000000000000028</v>
      </c>
      <c r="CF30" s="4">
        <v>6.7999999999999972</v>
      </c>
      <c r="CG30" s="4">
        <v>6.2999999999999972</v>
      </c>
      <c r="CH30" s="143">
        <v>1.2000000000000028</v>
      </c>
      <c r="CI30" s="143">
        <v>1.9000000000000057</v>
      </c>
      <c r="CJ30" s="143">
        <v>2.7999999999999972</v>
      </c>
      <c r="CK30" s="143">
        <v>3.0999999999999943</v>
      </c>
      <c r="CL30" s="143">
        <v>3.0999999999999943</v>
      </c>
      <c r="CM30" s="143">
        <v>2.7999999999999972</v>
      </c>
      <c r="CN30" s="143">
        <v>2.4000000000000057</v>
      </c>
      <c r="CO30" s="143">
        <v>2</v>
      </c>
      <c r="CP30" s="143">
        <v>1.7000000000000028</v>
      </c>
      <c r="CQ30" s="143">
        <v>1.4000000000000057</v>
      </c>
      <c r="CR30" s="143">
        <v>1.2000000000000028</v>
      </c>
      <c r="CS30" s="143">
        <v>1.2000000000000028</v>
      </c>
      <c r="CT30" s="143">
        <v>1.5999999999999943</v>
      </c>
      <c r="CU30" s="143">
        <v>0.59999999999999432</v>
      </c>
      <c r="CV30" s="143">
        <v>0.20000000000000284</v>
      </c>
      <c r="CW30" s="143">
        <v>9.9999999999994316E-2</v>
      </c>
      <c r="CX30" s="143">
        <v>0.70000000000000284</v>
      </c>
      <c r="CY30" s="143">
        <v>1.0999999999999943</v>
      </c>
      <c r="CZ30" s="143">
        <v>2.2000000000000028</v>
      </c>
      <c r="DA30" s="143">
        <v>3.0999999999999943</v>
      </c>
      <c r="DB30" s="143">
        <v>3.9000000000000057</v>
      </c>
      <c r="DC30" s="143">
        <v>5.0999999999999943</v>
      </c>
      <c r="DD30" s="143">
        <v>6.2999999999999972</v>
      </c>
      <c r="DE30" s="143">
        <v>7.2999999999999972</v>
      </c>
      <c r="DF30" s="143">
        <v>23.599999999999994</v>
      </c>
      <c r="DG30" s="143">
        <v>20.200000000000003</v>
      </c>
      <c r="DH30" s="143">
        <v>19.299999999999997</v>
      </c>
      <c r="DI30" s="143">
        <v>19.700000000000003</v>
      </c>
      <c r="DJ30" s="143">
        <v>21.799999999999997</v>
      </c>
      <c r="DK30" s="143">
        <v>23.599999999999994</v>
      </c>
      <c r="DL30" s="143">
        <v>23</v>
      </c>
      <c r="DM30" s="143">
        <v>22.599999999999994</v>
      </c>
      <c r="DN30" s="143">
        <v>22.599999999999994</v>
      </c>
      <c r="DO30" s="143">
        <v>21.799999999999997</v>
      </c>
      <c r="DP30" s="143">
        <v>21.299999999999997</v>
      </c>
      <c r="DQ30" s="143">
        <v>20.900000000000006</v>
      </c>
      <c r="DR30" s="143">
        <v>10.700000000000003</v>
      </c>
      <c r="DS30" s="143">
        <v>15.5</v>
      </c>
      <c r="DT30" s="143">
        <v>16.400000000000006</v>
      </c>
      <c r="DU30" s="143">
        <v>16.299999999999997</v>
      </c>
      <c r="DV30" s="143">
        <v>13.700000000000003</v>
      </c>
      <c r="DW30" s="143">
        <v>12.099999999999994</v>
      </c>
      <c r="DX30" s="143">
        <v>11.900000000000006</v>
      </c>
      <c r="DY30" s="143">
        <v>11.5</v>
      </c>
      <c r="DZ30" s="143">
        <v>10.799999999999997</v>
      </c>
      <c r="EA30" s="143">
        <v>10.5</v>
      </c>
      <c r="EB30" s="143">
        <v>9.9000000000000057</v>
      </c>
      <c r="EC30" s="143">
        <v>9.5</v>
      </c>
      <c r="ED30" s="143">
        <v>4.2000000000000028</v>
      </c>
      <c r="EE30" s="143">
        <v>3.2999999999999972</v>
      </c>
      <c r="EF30" s="143">
        <v>3.4000000000000057</v>
      </c>
      <c r="EG30" s="143">
        <v>3.2000000000000028</v>
      </c>
      <c r="EH30" s="143">
        <v>3.2000000000000028</v>
      </c>
      <c r="EI30" s="143">
        <v>3.0999999999999943</v>
      </c>
      <c r="EJ30" s="143">
        <v>3.0999999999999943</v>
      </c>
      <c r="EK30" s="143">
        <v>3.4000000000000057</v>
      </c>
      <c r="EL30" s="143">
        <v>3.7</v>
      </c>
      <c r="EM30" s="143">
        <v>4</v>
      </c>
      <c r="EN30" s="143">
        <v>4.2000000000000028</v>
      </c>
      <c r="EO30" s="143">
        <v>4.5</v>
      </c>
      <c r="EP30" s="143">
        <v>8.4000000000000057</v>
      </c>
      <c r="EQ30" s="143">
        <v>8.2000000000000028</v>
      </c>
      <c r="ER30" s="143">
        <v>7.9000000000000057</v>
      </c>
      <c r="ES30" s="143">
        <v>8.0999999999999943</v>
      </c>
      <c r="ET30" s="143">
        <v>8.0999999999999943</v>
      </c>
      <c r="EU30" s="143">
        <v>8.0999999999999943</v>
      </c>
      <c r="EV30" s="143">
        <v>8.0999999999999943</v>
      </c>
      <c r="EW30" s="143">
        <v>7.7999999999999972</v>
      </c>
      <c r="EX30" s="143">
        <v>7.5999999999999943</v>
      </c>
      <c r="EY30" s="143">
        <v>7.3</v>
      </c>
      <c r="EZ30" s="143">
        <v>6.7</v>
      </c>
      <c r="FA30" s="143">
        <v>6.1</v>
      </c>
      <c r="FB30" s="162"/>
    </row>
    <row r="31" spans="1:158" ht="45" customHeight="1" x14ac:dyDescent="0.3">
      <c r="A31" s="155" t="str">
        <f>IF('0'!A1=1,"Постачання електроенергії, газу, пари та кондиційованого повітря","Electricity, gas, steam and air-conditioning supply")</f>
        <v>Постачання електроенергії, газу, пари та кондиційованого повітря</v>
      </c>
      <c r="B31" s="143">
        <v>9.9000000000000057</v>
      </c>
      <c r="C31" s="143">
        <v>4.2000000000000028</v>
      </c>
      <c r="D31" s="143">
        <v>4.9000000000000057</v>
      </c>
      <c r="E31" s="143">
        <v>4</v>
      </c>
      <c r="F31" s="143">
        <v>6.4000000000000057</v>
      </c>
      <c r="G31" s="143">
        <v>4.9000000000000057</v>
      </c>
      <c r="H31" s="143">
        <v>3.7000000000000028</v>
      </c>
      <c r="I31" s="143">
        <v>2.9000000000000057</v>
      </c>
      <c r="J31" s="143">
        <v>2.4000000000000057</v>
      </c>
      <c r="K31" s="143">
        <v>2.5999999999999943</v>
      </c>
      <c r="L31" s="143">
        <v>2.0999999999999943</v>
      </c>
      <c r="M31" s="143">
        <v>2.2999999999999972</v>
      </c>
      <c r="N31" s="143">
        <v>6.2999999999999972</v>
      </c>
      <c r="O31" s="143">
        <v>9</v>
      </c>
      <c r="P31" s="143">
        <v>6.9000000000000057</v>
      </c>
      <c r="Q31" s="143">
        <v>4.0999999999999943</v>
      </c>
      <c r="R31" s="143">
        <v>1</v>
      </c>
      <c r="S31" s="143">
        <v>2.4000000000000057</v>
      </c>
      <c r="T31" s="143">
        <v>6.2000000000000028</v>
      </c>
      <c r="U31" s="143">
        <v>9</v>
      </c>
      <c r="V31" s="143">
        <v>11.299999999999997</v>
      </c>
      <c r="W31" s="143">
        <v>12.400000000000006</v>
      </c>
      <c r="X31" s="143">
        <v>14.700000000000003</v>
      </c>
      <c r="Y31" s="143">
        <v>15.900000000000006</v>
      </c>
      <c r="Z31" s="143">
        <v>30</v>
      </c>
      <c r="AA31" s="143">
        <v>29.099999999999994</v>
      </c>
      <c r="AB31" s="143">
        <v>34.199999999999989</v>
      </c>
      <c r="AC31" s="143">
        <v>38.900000000000006</v>
      </c>
      <c r="AD31" s="143">
        <v>40.5</v>
      </c>
      <c r="AE31" s="143">
        <v>39.400000000000006</v>
      </c>
      <c r="AF31" s="143">
        <v>38.199999999999989</v>
      </c>
      <c r="AG31" s="143">
        <v>36.800000000000011</v>
      </c>
      <c r="AH31" s="143">
        <v>36.699999999999989</v>
      </c>
      <c r="AI31" s="143">
        <v>36.099999999999994</v>
      </c>
      <c r="AJ31" s="143">
        <v>34.5</v>
      </c>
      <c r="AK31" s="143">
        <v>34.400000000000006</v>
      </c>
      <c r="AL31" s="143">
        <v>24.5</v>
      </c>
      <c r="AM31" s="143">
        <v>28.400000000000006</v>
      </c>
      <c r="AN31" s="143">
        <v>26.7</v>
      </c>
      <c r="AO31" s="143">
        <v>24.2</v>
      </c>
      <c r="AP31" s="143">
        <v>23</v>
      </c>
      <c r="AQ31" s="143">
        <v>21.5</v>
      </c>
      <c r="AR31" s="143">
        <v>22</v>
      </c>
      <c r="AS31" s="143">
        <v>22.7</v>
      </c>
      <c r="AT31" s="143">
        <v>22.3</v>
      </c>
      <c r="AU31" s="143">
        <v>25.4</v>
      </c>
      <c r="AV31" s="143">
        <v>28.5</v>
      </c>
      <c r="AW31" s="143">
        <v>30.6</v>
      </c>
      <c r="AX31" s="4">
        <v>37.1</v>
      </c>
      <c r="AY31" s="4">
        <v>37.900000000000006</v>
      </c>
      <c r="AZ31" s="4">
        <v>39.5</v>
      </c>
      <c r="BA31" s="4">
        <v>40.799999999999997</v>
      </c>
      <c r="BB31" s="4">
        <v>40.1</v>
      </c>
      <c r="BC31" s="4">
        <v>40.5</v>
      </c>
      <c r="BD31" s="4">
        <v>39</v>
      </c>
      <c r="BE31" s="4">
        <v>36.799999999999997</v>
      </c>
      <c r="BF31" s="4">
        <v>34.700000000000003</v>
      </c>
      <c r="BG31" s="4">
        <v>30.9</v>
      </c>
      <c r="BH31" s="4">
        <v>27.3</v>
      </c>
      <c r="BI31" s="4">
        <v>24.9</v>
      </c>
      <c r="BJ31" s="4">
        <v>31.099999999999994</v>
      </c>
      <c r="BK31" s="4">
        <v>30</v>
      </c>
      <c r="BL31" s="4">
        <v>27.400000000000006</v>
      </c>
      <c r="BM31" s="4">
        <v>24.599999999999994</v>
      </c>
      <c r="BN31" s="4">
        <v>24.299999999999997</v>
      </c>
      <c r="BO31" s="4">
        <v>25</v>
      </c>
      <c r="BP31" s="4">
        <v>25.299999999999997</v>
      </c>
      <c r="BQ31" s="4">
        <v>26.299999999999997</v>
      </c>
      <c r="BR31" s="4">
        <v>27.200000000000003</v>
      </c>
      <c r="BS31" s="4">
        <v>27.5</v>
      </c>
      <c r="BT31" s="4">
        <v>28.099999999999994</v>
      </c>
      <c r="BU31" s="4">
        <v>28.300000000000011</v>
      </c>
      <c r="BV31" s="4">
        <v>24.200000000000003</v>
      </c>
      <c r="BW31" s="4">
        <v>26.799999999999997</v>
      </c>
      <c r="BX31" s="4">
        <v>24.099999999999994</v>
      </c>
      <c r="BY31" s="4">
        <v>21.200000000000003</v>
      </c>
      <c r="BZ31" s="4">
        <v>20</v>
      </c>
      <c r="CA31" s="4">
        <v>16.599999999999994</v>
      </c>
      <c r="CB31" s="4">
        <v>15.700000000000003</v>
      </c>
      <c r="CC31" s="4">
        <v>14.700000000000003</v>
      </c>
      <c r="CD31" s="4">
        <v>14.099999999999994</v>
      </c>
      <c r="CE31" s="4">
        <v>14.200000000000003</v>
      </c>
      <c r="CF31" s="4">
        <v>13.099999999999994</v>
      </c>
      <c r="CG31" s="4">
        <v>11.400000000000006</v>
      </c>
      <c r="CH31" s="143">
        <v>-3.2000000000000028</v>
      </c>
      <c r="CI31" s="143">
        <v>-6.2999999999999972</v>
      </c>
      <c r="CJ31" s="143">
        <v>-3.7999999999999972</v>
      </c>
      <c r="CK31" s="143">
        <v>-1.0999999999999943</v>
      </c>
      <c r="CL31" s="143">
        <v>0</v>
      </c>
      <c r="CM31" s="143">
        <v>1</v>
      </c>
      <c r="CN31" s="143">
        <v>-0.59999999999999432</v>
      </c>
      <c r="CO31" s="143">
        <v>-1.7999999999999972</v>
      </c>
      <c r="CP31" s="143">
        <v>-3</v>
      </c>
      <c r="CQ31" s="143">
        <v>-4.0999999999999943</v>
      </c>
      <c r="CR31" s="143">
        <v>-4.2999999999999972</v>
      </c>
      <c r="CS31" s="143">
        <v>-3.7000000000000028</v>
      </c>
      <c r="CT31" s="143">
        <v>2.2999999999999972</v>
      </c>
      <c r="CU31" s="143">
        <v>8</v>
      </c>
      <c r="CV31" s="143">
        <v>5.7999999999999972</v>
      </c>
      <c r="CW31" s="143">
        <v>4</v>
      </c>
      <c r="CX31" s="143">
        <v>3.2999999999999972</v>
      </c>
      <c r="CY31" s="143">
        <v>3.9000000000000057</v>
      </c>
      <c r="CZ31" s="143">
        <v>4.7999999999999972</v>
      </c>
      <c r="DA31" s="143">
        <v>9.0999999999999943</v>
      </c>
      <c r="DB31" s="143">
        <v>14.5</v>
      </c>
      <c r="DC31" s="143">
        <v>27.200000000000003</v>
      </c>
      <c r="DD31" s="143">
        <v>40.099999999999994</v>
      </c>
      <c r="DE31" s="143">
        <v>52</v>
      </c>
      <c r="DF31" s="143">
        <v>240.2</v>
      </c>
      <c r="DG31" s="143">
        <v>194.2</v>
      </c>
      <c r="DH31" s="143">
        <v>178</v>
      </c>
      <c r="DI31" s="143">
        <v>164</v>
      </c>
      <c r="DJ31" s="143">
        <v>150.1</v>
      </c>
      <c r="DK31" s="143">
        <v>145.6</v>
      </c>
      <c r="DL31" s="143">
        <v>143.5</v>
      </c>
      <c r="DM31" s="143">
        <v>138.4</v>
      </c>
      <c r="DN31" s="143">
        <v>133.69999999999999</v>
      </c>
      <c r="DO31" s="143">
        <v>118.1</v>
      </c>
      <c r="DP31" s="143">
        <v>104.80000000000001</v>
      </c>
      <c r="DQ31" s="143">
        <v>94.5</v>
      </c>
      <c r="DR31" s="143">
        <v>11.599999999999994</v>
      </c>
      <c r="DS31" s="143">
        <v>21.799999999999997</v>
      </c>
      <c r="DT31" s="143">
        <v>26.200000000000003</v>
      </c>
      <c r="DU31" s="143">
        <v>30.800000000000011</v>
      </c>
      <c r="DV31" s="143">
        <v>34.599999999999994</v>
      </c>
      <c r="DW31" s="143">
        <v>36.400000000000006</v>
      </c>
      <c r="DX31" s="143">
        <v>38.300000000000011</v>
      </c>
      <c r="DY31" s="143">
        <v>38.300000000000011</v>
      </c>
      <c r="DZ31" s="143">
        <v>38.599999999999994</v>
      </c>
      <c r="EA31" s="143">
        <v>37.699999999999989</v>
      </c>
      <c r="EB31" s="143">
        <v>36.900000000000006</v>
      </c>
      <c r="EC31" s="143">
        <v>35.5</v>
      </c>
      <c r="ED31" s="143">
        <v>10.400000000000006</v>
      </c>
      <c r="EE31" s="143">
        <v>8.9000000000000057</v>
      </c>
      <c r="EF31" s="143">
        <v>3.5999999999999943</v>
      </c>
      <c r="EG31" s="143">
        <v>3.7000000000000028</v>
      </c>
      <c r="EH31" s="143">
        <v>7.2999999999999972</v>
      </c>
      <c r="EI31" s="143">
        <v>13.900000000000006</v>
      </c>
      <c r="EJ31" s="143">
        <v>20.900000000000006</v>
      </c>
      <c r="EK31" s="143">
        <v>25.700000000000003</v>
      </c>
      <c r="EL31" s="143">
        <v>28.5</v>
      </c>
      <c r="EM31" s="143">
        <v>29.800000000000011</v>
      </c>
      <c r="EN31" s="143">
        <v>30.300000000000011</v>
      </c>
      <c r="EO31" s="143">
        <v>31.400000000000006</v>
      </c>
      <c r="EP31" s="143">
        <v>53</v>
      </c>
      <c r="EQ31" s="143">
        <v>58.900000000000006</v>
      </c>
      <c r="ER31" s="143">
        <v>72.199999999999989</v>
      </c>
      <c r="ES31" s="143">
        <v>73.199999999999989</v>
      </c>
      <c r="ET31" s="143">
        <v>67.5</v>
      </c>
      <c r="EU31" s="143">
        <v>56</v>
      </c>
      <c r="EV31" s="143">
        <v>44.400000000000006</v>
      </c>
      <c r="EW31" s="143">
        <v>37.199999999999989</v>
      </c>
      <c r="EX31" s="143">
        <v>30.099999999999994</v>
      </c>
      <c r="EY31" s="143">
        <v>26.1</v>
      </c>
      <c r="EZ31" s="143">
        <v>24.3</v>
      </c>
      <c r="FA31" s="143">
        <v>22.5</v>
      </c>
      <c r="FB31" s="162"/>
    </row>
    <row r="32" spans="1:158" ht="45" customHeight="1" x14ac:dyDescent="0.3">
      <c r="A32" s="158" t="str">
        <f>IF('0'!A1=1,"Товари проміжного споживання","Intermediate goods")</f>
        <v>Товари проміжного споживання</v>
      </c>
      <c r="B32" s="94" t="s">
        <v>42</v>
      </c>
      <c r="C32" s="94" t="s">
        <v>42</v>
      </c>
      <c r="D32" s="94" t="s">
        <v>42</v>
      </c>
      <c r="E32" s="94" t="s">
        <v>42</v>
      </c>
      <c r="F32" s="94" t="s">
        <v>42</v>
      </c>
      <c r="G32" s="94" t="s">
        <v>42</v>
      </c>
      <c r="H32" s="94" t="s">
        <v>42</v>
      </c>
      <c r="I32" s="94" t="s">
        <v>42</v>
      </c>
      <c r="J32" s="94" t="s">
        <v>42</v>
      </c>
      <c r="K32" s="94" t="s">
        <v>42</v>
      </c>
      <c r="L32" s="94" t="s">
        <v>42</v>
      </c>
      <c r="M32" s="94" t="s">
        <v>42</v>
      </c>
      <c r="N32" s="94" t="s">
        <v>42</v>
      </c>
      <c r="O32" s="94" t="s">
        <v>42</v>
      </c>
      <c r="P32" s="94" t="s">
        <v>42</v>
      </c>
      <c r="Q32" s="94" t="s">
        <v>42</v>
      </c>
      <c r="R32" s="94" t="s">
        <v>42</v>
      </c>
      <c r="S32" s="94" t="s">
        <v>42</v>
      </c>
      <c r="T32" s="94" t="s">
        <v>42</v>
      </c>
      <c r="U32" s="94" t="s">
        <v>42</v>
      </c>
      <c r="V32" s="94" t="s">
        <v>42</v>
      </c>
      <c r="W32" s="94" t="s">
        <v>42</v>
      </c>
      <c r="X32" s="94" t="s">
        <v>42</v>
      </c>
      <c r="Y32" s="94" t="s">
        <v>42</v>
      </c>
      <c r="Z32" s="94" t="s">
        <v>42</v>
      </c>
      <c r="AA32" s="94" t="s">
        <v>42</v>
      </c>
      <c r="AB32" s="94" t="s">
        <v>42</v>
      </c>
      <c r="AC32" s="94" t="s">
        <v>42</v>
      </c>
      <c r="AD32" s="94" t="s">
        <v>42</v>
      </c>
      <c r="AE32" s="94" t="s">
        <v>42</v>
      </c>
      <c r="AF32" s="94" t="s">
        <v>42</v>
      </c>
      <c r="AG32" s="94" t="s">
        <v>42</v>
      </c>
      <c r="AH32" s="94" t="s">
        <v>42</v>
      </c>
      <c r="AI32" s="94" t="s">
        <v>42</v>
      </c>
      <c r="AJ32" s="94" t="s">
        <v>42</v>
      </c>
      <c r="AK32" s="94" t="s">
        <v>42</v>
      </c>
      <c r="AL32" s="94" t="s">
        <v>42</v>
      </c>
      <c r="AM32" s="94" t="s">
        <v>42</v>
      </c>
      <c r="AN32" s="94" t="s">
        <v>42</v>
      </c>
      <c r="AO32" s="94" t="s">
        <v>42</v>
      </c>
      <c r="AP32" s="94" t="s">
        <v>42</v>
      </c>
      <c r="AQ32" s="94" t="s">
        <v>42</v>
      </c>
      <c r="AR32" s="94" t="s">
        <v>42</v>
      </c>
      <c r="AS32" s="94" t="s">
        <v>42</v>
      </c>
      <c r="AT32" s="94" t="s">
        <v>42</v>
      </c>
      <c r="AU32" s="94" t="s">
        <v>42</v>
      </c>
      <c r="AV32" s="94" t="s">
        <v>42</v>
      </c>
      <c r="AW32" s="94" t="s">
        <v>42</v>
      </c>
      <c r="AX32" s="94" t="s">
        <v>42</v>
      </c>
      <c r="AY32" s="94" t="s">
        <v>42</v>
      </c>
      <c r="AZ32" s="94" t="s">
        <v>42</v>
      </c>
      <c r="BA32" s="94" t="s">
        <v>42</v>
      </c>
      <c r="BB32" s="94" t="s">
        <v>42</v>
      </c>
      <c r="BC32" s="94" t="s">
        <v>42</v>
      </c>
      <c r="BD32" s="94" t="s">
        <v>42</v>
      </c>
      <c r="BE32" s="94" t="s">
        <v>42</v>
      </c>
      <c r="BF32" s="94" t="s">
        <v>42</v>
      </c>
      <c r="BG32" s="94" t="s">
        <v>42</v>
      </c>
      <c r="BH32" s="94" t="s">
        <v>42</v>
      </c>
      <c r="BI32" s="94" t="s">
        <v>42</v>
      </c>
      <c r="BJ32" s="4">
        <v>22.5</v>
      </c>
      <c r="BK32" s="4">
        <v>21.400000000000006</v>
      </c>
      <c r="BL32" s="4">
        <v>19.200000000000003</v>
      </c>
      <c r="BM32" s="4">
        <v>17.799999999999997</v>
      </c>
      <c r="BN32" s="4">
        <v>17.299999999999997</v>
      </c>
      <c r="BO32" s="4">
        <v>17.299999999999997</v>
      </c>
      <c r="BP32" s="4">
        <v>17.599999999999994</v>
      </c>
      <c r="BQ32" s="4">
        <v>17.599999999999994</v>
      </c>
      <c r="BR32" s="4">
        <v>17.400000000000006</v>
      </c>
      <c r="BS32" s="4">
        <v>16.900000000000006</v>
      </c>
      <c r="BT32" s="4">
        <v>16.200000000000003</v>
      </c>
      <c r="BU32" s="4">
        <v>15.5</v>
      </c>
      <c r="BV32" s="4">
        <v>2.9000000000000057</v>
      </c>
      <c r="BW32" s="4">
        <v>0.90000000000000568</v>
      </c>
      <c r="BX32" s="4">
        <v>1.2000000000000028</v>
      </c>
      <c r="BY32" s="4">
        <v>1.2999999999999972</v>
      </c>
      <c r="BZ32" s="4">
        <v>2.0999999999999899</v>
      </c>
      <c r="CA32" s="4">
        <v>2.2999999999999972</v>
      </c>
      <c r="CB32" s="4">
        <v>2.5</v>
      </c>
      <c r="CC32" s="4">
        <v>2.5</v>
      </c>
      <c r="CD32" s="4">
        <v>1.7000000000000028</v>
      </c>
      <c r="CE32" s="4">
        <v>0.59999999999999432</v>
      </c>
      <c r="CF32" s="4">
        <v>-0.5</v>
      </c>
      <c r="CG32" s="4">
        <v>-1.5999999999999943</v>
      </c>
      <c r="CH32" s="143">
        <v>-11.299999999999997</v>
      </c>
      <c r="CI32" s="143">
        <v>-9.9000000000000057</v>
      </c>
      <c r="CJ32" s="143">
        <v>-9.5999999999999943</v>
      </c>
      <c r="CK32" s="143">
        <v>-8.7000000000000028</v>
      </c>
      <c r="CL32" s="143">
        <v>-9.0999999999999943</v>
      </c>
      <c r="CM32" s="143">
        <v>-9.2000000000000028</v>
      </c>
      <c r="CN32" s="143">
        <v>-9</v>
      </c>
      <c r="CO32" s="143">
        <v>-8.5999999999999943</v>
      </c>
      <c r="CP32" s="143">
        <v>-7.4000000000000057</v>
      </c>
      <c r="CQ32" s="143">
        <v>-5.7000000000000028</v>
      </c>
      <c r="CR32" s="143">
        <v>-3.9000000000000057</v>
      </c>
      <c r="CS32" s="143">
        <v>-2</v>
      </c>
      <c r="CT32" s="143">
        <v>30.199999999999989</v>
      </c>
      <c r="CU32" s="143">
        <v>36.699999999999989</v>
      </c>
      <c r="CV32" s="143">
        <v>40.300000000000011</v>
      </c>
      <c r="CW32" s="143">
        <v>42.699999999999989</v>
      </c>
      <c r="CX32" s="143">
        <v>46.400000000000006</v>
      </c>
      <c r="CY32" s="143">
        <v>50.300000000000011</v>
      </c>
      <c r="CZ32" s="143">
        <v>53.599999999999994</v>
      </c>
      <c r="DA32" s="143">
        <v>55</v>
      </c>
      <c r="DB32" s="143">
        <v>54.5</v>
      </c>
      <c r="DC32" s="143">
        <v>52.800000000000011</v>
      </c>
      <c r="DD32" s="143">
        <v>51.599999999999994</v>
      </c>
      <c r="DE32" s="143">
        <v>49.900000000000006</v>
      </c>
      <c r="DF32" s="143">
        <v>31.099999999999994</v>
      </c>
      <c r="DG32" s="143">
        <v>25.5</v>
      </c>
      <c r="DH32" s="143">
        <v>23.599999999999994</v>
      </c>
      <c r="DI32" s="143">
        <v>22.700000000000003</v>
      </c>
      <c r="DJ32" s="143">
        <v>22</v>
      </c>
      <c r="DK32" s="143">
        <v>20.599999999999994</v>
      </c>
      <c r="DL32" s="143">
        <v>19.099999999999994</v>
      </c>
      <c r="DM32" s="143">
        <v>18.599999999999994</v>
      </c>
      <c r="DN32" s="143">
        <v>19</v>
      </c>
      <c r="DO32" s="143">
        <v>19.900000000000006</v>
      </c>
      <c r="DP32" s="143">
        <v>20.299999999999997</v>
      </c>
      <c r="DQ32" s="143">
        <v>20.799999999999997</v>
      </c>
      <c r="DR32" s="143">
        <v>23.799999999999997</v>
      </c>
      <c r="DS32" s="143">
        <v>22.599999999999994</v>
      </c>
      <c r="DT32" s="143">
        <v>21.700000000000003</v>
      </c>
      <c r="DU32" s="143">
        <v>20.599999999999994</v>
      </c>
      <c r="DV32" s="143">
        <v>19.099999999999994</v>
      </c>
      <c r="DW32" s="143">
        <v>17.900000000000006</v>
      </c>
      <c r="DX32" s="143">
        <v>17</v>
      </c>
      <c r="DY32" s="143">
        <v>16</v>
      </c>
      <c r="DZ32" s="143">
        <v>15.200000000000003</v>
      </c>
      <c r="EA32" s="143">
        <v>14.400000000000006</v>
      </c>
      <c r="EB32" s="143">
        <v>13.700000000000003</v>
      </c>
      <c r="EC32" s="143">
        <v>13.200000000000003</v>
      </c>
      <c r="ED32" s="143">
        <v>6.9000000000000057</v>
      </c>
      <c r="EE32" s="143">
        <v>6.7999999999999972</v>
      </c>
      <c r="EF32" s="143">
        <v>5.9000000000000057</v>
      </c>
      <c r="EG32" s="143">
        <v>5.0999999999999943</v>
      </c>
      <c r="EH32" s="143">
        <v>4.7000000000000028</v>
      </c>
      <c r="EI32" s="143">
        <v>4.9000000000000057</v>
      </c>
      <c r="EJ32" s="143">
        <v>5.0999999999999943</v>
      </c>
      <c r="EK32" s="143">
        <v>5.2999999999999972</v>
      </c>
      <c r="EL32" s="143">
        <v>5.7</v>
      </c>
      <c r="EM32" s="143">
        <v>6.0999999999999943</v>
      </c>
      <c r="EN32" s="143">
        <v>6.7000000000000028</v>
      </c>
      <c r="EO32" s="143">
        <v>7.0999999999999943</v>
      </c>
      <c r="EP32" s="143">
        <v>10.700000000000003</v>
      </c>
      <c r="EQ32" s="143">
        <v>10.400000000000006</v>
      </c>
      <c r="ER32" s="143">
        <v>10.700000000000003</v>
      </c>
      <c r="ES32" s="143">
        <v>10.799999999999997</v>
      </c>
      <c r="ET32" s="143">
        <v>10.5</v>
      </c>
      <c r="EU32" s="143">
        <v>10</v>
      </c>
      <c r="EV32" s="143">
        <v>9.5</v>
      </c>
      <c r="EW32" s="143">
        <v>9.2000000000000028</v>
      </c>
      <c r="EX32" s="143">
        <v>9.0999999999999943</v>
      </c>
      <c r="EY32" s="143">
        <v>8.9</v>
      </c>
      <c r="EZ32" s="143">
        <v>8.6999999999999993</v>
      </c>
      <c r="FA32" s="143">
        <v>8.5</v>
      </c>
      <c r="FB32" s="162"/>
    </row>
    <row r="33" spans="1:158" ht="45" customHeight="1" x14ac:dyDescent="0.3">
      <c r="A33" s="156" t="str">
        <f>IF('0'!A1=1,"Інвестиційні товари","Capital goods")</f>
        <v>Інвестиційні товари</v>
      </c>
      <c r="B33" s="94" t="s">
        <v>42</v>
      </c>
      <c r="C33" s="94" t="s">
        <v>42</v>
      </c>
      <c r="D33" s="94" t="s">
        <v>42</v>
      </c>
      <c r="E33" s="94" t="s">
        <v>42</v>
      </c>
      <c r="F33" s="94" t="s">
        <v>42</v>
      </c>
      <c r="G33" s="94" t="s">
        <v>42</v>
      </c>
      <c r="H33" s="94" t="s">
        <v>42</v>
      </c>
      <c r="I33" s="94" t="s">
        <v>42</v>
      </c>
      <c r="J33" s="94" t="s">
        <v>42</v>
      </c>
      <c r="K33" s="94" t="s">
        <v>42</v>
      </c>
      <c r="L33" s="94" t="s">
        <v>42</v>
      </c>
      <c r="M33" s="94" t="s">
        <v>42</v>
      </c>
      <c r="N33" s="94" t="s">
        <v>42</v>
      </c>
      <c r="O33" s="94" t="s">
        <v>42</v>
      </c>
      <c r="P33" s="94" t="s">
        <v>42</v>
      </c>
      <c r="Q33" s="94" t="s">
        <v>42</v>
      </c>
      <c r="R33" s="94" t="s">
        <v>42</v>
      </c>
      <c r="S33" s="94" t="s">
        <v>42</v>
      </c>
      <c r="T33" s="94" t="s">
        <v>42</v>
      </c>
      <c r="U33" s="94" t="s">
        <v>42</v>
      </c>
      <c r="V33" s="94" t="s">
        <v>42</v>
      </c>
      <c r="W33" s="94" t="s">
        <v>42</v>
      </c>
      <c r="X33" s="94" t="s">
        <v>42</v>
      </c>
      <c r="Y33" s="94" t="s">
        <v>42</v>
      </c>
      <c r="Z33" s="94" t="s">
        <v>42</v>
      </c>
      <c r="AA33" s="94" t="s">
        <v>42</v>
      </c>
      <c r="AB33" s="94" t="s">
        <v>42</v>
      </c>
      <c r="AC33" s="94" t="s">
        <v>42</v>
      </c>
      <c r="AD33" s="94" t="s">
        <v>42</v>
      </c>
      <c r="AE33" s="94" t="s">
        <v>42</v>
      </c>
      <c r="AF33" s="94" t="s">
        <v>42</v>
      </c>
      <c r="AG33" s="94" t="s">
        <v>42</v>
      </c>
      <c r="AH33" s="94" t="s">
        <v>42</v>
      </c>
      <c r="AI33" s="94" t="s">
        <v>42</v>
      </c>
      <c r="AJ33" s="94" t="s">
        <v>42</v>
      </c>
      <c r="AK33" s="94" t="s">
        <v>42</v>
      </c>
      <c r="AL33" s="94" t="s">
        <v>42</v>
      </c>
      <c r="AM33" s="94" t="s">
        <v>42</v>
      </c>
      <c r="AN33" s="94" t="s">
        <v>42</v>
      </c>
      <c r="AO33" s="94" t="s">
        <v>42</v>
      </c>
      <c r="AP33" s="94" t="s">
        <v>42</v>
      </c>
      <c r="AQ33" s="94" t="s">
        <v>42</v>
      </c>
      <c r="AR33" s="94" t="s">
        <v>42</v>
      </c>
      <c r="AS33" s="94" t="s">
        <v>42</v>
      </c>
      <c r="AT33" s="94" t="s">
        <v>42</v>
      </c>
      <c r="AU33" s="94" t="s">
        <v>42</v>
      </c>
      <c r="AV33" s="94" t="s">
        <v>42</v>
      </c>
      <c r="AW33" s="94" t="s">
        <v>42</v>
      </c>
      <c r="AX33" s="94" t="s">
        <v>42</v>
      </c>
      <c r="AY33" s="94" t="s">
        <v>42</v>
      </c>
      <c r="AZ33" s="94" t="s">
        <v>42</v>
      </c>
      <c r="BA33" s="94" t="s">
        <v>42</v>
      </c>
      <c r="BB33" s="94" t="s">
        <v>42</v>
      </c>
      <c r="BC33" s="94" t="s">
        <v>42</v>
      </c>
      <c r="BD33" s="94" t="s">
        <v>42</v>
      </c>
      <c r="BE33" s="94" t="s">
        <v>42</v>
      </c>
      <c r="BF33" s="94" t="s">
        <v>42</v>
      </c>
      <c r="BG33" s="94" t="s">
        <v>42</v>
      </c>
      <c r="BH33" s="94" t="s">
        <v>42</v>
      </c>
      <c r="BI33" s="94" t="s">
        <v>42</v>
      </c>
      <c r="BJ33" s="4">
        <v>18.400000000000006</v>
      </c>
      <c r="BK33" s="4">
        <v>17.400000000000006</v>
      </c>
      <c r="BL33" s="4">
        <v>17</v>
      </c>
      <c r="BM33" s="4">
        <v>16.599999999999994</v>
      </c>
      <c r="BN33" s="4">
        <v>16.200000000000003</v>
      </c>
      <c r="BO33" s="4">
        <v>15.900000000000006</v>
      </c>
      <c r="BP33" s="4">
        <v>15.599999999999994</v>
      </c>
      <c r="BQ33" s="4">
        <v>15.400000000000006</v>
      </c>
      <c r="BR33" s="4">
        <v>15.400000000000006</v>
      </c>
      <c r="BS33" s="4">
        <v>15.299999999999997</v>
      </c>
      <c r="BT33" s="4">
        <v>15.200000000000003</v>
      </c>
      <c r="BU33" s="4">
        <v>15</v>
      </c>
      <c r="BV33" s="4">
        <v>9.4000000000000057</v>
      </c>
      <c r="BW33" s="4">
        <v>8.9000000000000057</v>
      </c>
      <c r="BX33" s="4">
        <v>8.2000000000000028</v>
      </c>
      <c r="BY33" s="4">
        <v>7.7999999999999972</v>
      </c>
      <c r="BZ33" s="4">
        <v>7.5</v>
      </c>
      <c r="CA33" s="4">
        <v>7.4000000000000057</v>
      </c>
      <c r="CB33" s="4">
        <v>7.2000000000000028</v>
      </c>
      <c r="CC33" s="4">
        <v>7.0999999999999943</v>
      </c>
      <c r="CD33" s="4">
        <v>6.7999999999999972</v>
      </c>
      <c r="CE33" s="4">
        <v>6.5999999999999943</v>
      </c>
      <c r="CF33" s="4">
        <v>6.2999999999999972</v>
      </c>
      <c r="CG33" s="4">
        <v>5.9000000000000057</v>
      </c>
      <c r="CH33" s="143">
        <v>1.4000000000000057</v>
      </c>
      <c r="CI33" s="143">
        <v>1.7000000000000028</v>
      </c>
      <c r="CJ33" s="143">
        <v>2.0999999999999943</v>
      </c>
      <c r="CK33" s="143">
        <v>2.2999999999999972</v>
      </c>
      <c r="CL33" s="143">
        <v>2.2999999999999972</v>
      </c>
      <c r="CM33" s="143">
        <v>2.2000000000000028</v>
      </c>
      <c r="CN33" s="143">
        <v>2.2000000000000028</v>
      </c>
      <c r="CO33" s="143">
        <v>2.0999999999999943</v>
      </c>
      <c r="CP33" s="143">
        <v>1.9000000000000057</v>
      </c>
      <c r="CQ33" s="143">
        <v>1.9000000000000057</v>
      </c>
      <c r="CR33" s="143">
        <v>1.7999999999999972</v>
      </c>
      <c r="CS33" s="143">
        <v>2</v>
      </c>
      <c r="CT33" s="143">
        <v>4.0999999999999943</v>
      </c>
      <c r="CU33" s="143">
        <v>4.0999999999999943</v>
      </c>
      <c r="CV33" s="143">
        <v>4.2999999999999972</v>
      </c>
      <c r="CW33" s="143">
        <v>4.7999999999999972</v>
      </c>
      <c r="CX33" s="143">
        <v>5.5</v>
      </c>
      <c r="CY33" s="143">
        <v>5.9000000000000057</v>
      </c>
      <c r="CZ33" s="143">
        <v>6.7999999999999972</v>
      </c>
      <c r="DA33" s="143">
        <v>7.5999999999999943</v>
      </c>
      <c r="DB33" s="143">
        <v>8.2000000000000028</v>
      </c>
      <c r="DC33" s="143">
        <v>9</v>
      </c>
      <c r="DD33" s="143">
        <v>9.5999999999999943</v>
      </c>
      <c r="DE33" s="143">
        <v>10.099999999999994</v>
      </c>
      <c r="DF33" s="143">
        <v>18.599999999999994</v>
      </c>
      <c r="DG33" s="143">
        <v>17</v>
      </c>
      <c r="DH33" s="143">
        <v>16.799999999999997</v>
      </c>
      <c r="DI33" s="143">
        <v>17.599999999999994</v>
      </c>
      <c r="DJ33" s="143">
        <v>18.799999999999997</v>
      </c>
      <c r="DK33" s="143">
        <v>19.799999999999997</v>
      </c>
      <c r="DL33" s="143">
        <v>20</v>
      </c>
      <c r="DM33" s="143">
        <v>20.299999999999997</v>
      </c>
      <c r="DN33" s="143">
        <v>20.700000000000003</v>
      </c>
      <c r="DO33" s="143">
        <v>20.700000000000003</v>
      </c>
      <c r="DP33" s="143">
        <v>20.900000000000006</v>
      </c>
      <c r="DQ33" s="143">
        <v>21</v>
      </c>
      <c r="DR33" s="143">
        <v>20.299999999999997</v>
      </c>
      <c r="DS33" s="143">
        <v>22.700000000000003</v>
      </c>
      <c r="DT33" s="143">
        <v>23</v>
      </c>
      <c r="DU33" s="143">
        <v>22.400000000000006</v>
      </c>
      <c r="DV33" s="143">
        <v>21.099999999999994</v>
      </c>
      <c r="DW33" s="143">
        <v>20.099999999999994</v>
      </c>
      <c r="DX33" s="143">
        <v>19.599999999999994</v>
      </c>
      <c r="DY33" s="143">
        <v>19</v>
      </c>
      <c r="DZ33" s="143">
        <v>18.299999999999997</v>
      </c>
      <c r="EA33" s="143">
        <v>17.700000000000003</v>
      </c>
      <c r="EB33" s="143">
        <v>17.200000000000003</v>
      </c>
      <c r="EC33" s="143">
        <v>16.700000000000003</v>
      </c>
      <c r="ED33" s="143">
        <v>11.200000000000003</v>
      </c>
      <c r="EE33" s="143">
        <v>10.099999999999994</v>
      </c>
      <c r="EF33" s="143">
        <v>9.7000000000000028</v>
      </c>
      <c r="EG33" s="143">
        <v>8.9000000000000057</v>
      </c>
      <c r="EH33" s="143">
        <v>8.5</v>
      </c>
      <c r="EI33" s="143">
        <v>8.0999999999999943</v>
      </c>
      <c r="EJ33" s="143">
        <v>7.7999999999999972</v>
      </c>
      <c r="EK33" s="143">
        <v>7.7999999999999972</v>
      </c>
      <c r="EL33" s="143">
        <v>7.8</v>
      </c>
      <c r="EM33" s="143">
        <v>7.9000000000000057</v>
      </c>
      <c r="EN33" s="143">
        <v>7.9000000000000057</v>
      </c>
      <c r="EO33" s="143">
        <v>8</v>
      </c>
      <c r="EP33" s="143">
        <v>10.5</v>
      </c>
      <c r="EQ33" s="143">
        <v>10.400000000000006</v>
      </c>
      <c r="ER33" s="143">
        <v>10.299999999999997</v>
      </c>
      <c r="ES33" s="143">
        <v>10.400000000000006</v>
      </c>
      <c r="ET33" s="143">
        <v>10.299999999999997</v>
      </c>
      <c r="EU33" s="143">
        <v>10.299999999999997</v>
      </c>
      <c r="EV33" s="143">
        <v>10.099999999999994</v>
      </c>
      <c r="EW33" s="143">
        <v>9.7999999999999972</v>
      </c>
      <c r="EX33" s="143">
        <v>9.5</v>
      </c>
      <c r="EY33" s="143">
        <v>9.1999999999999993</v>
      </c>
      <c r="EZ33" s="143">
        <v>8.8000000000000007</v>
      </c>
      <c r="FA33" s="143">
        <v>8.4</v>
      </c>
      <c r="FB33" s="162"/>
    </row>
    <row r="34" spans="1:158" ht="45" customHeight="1" x14ac:dyDescent="0.3">
      <c r="A34" s="156" t="str">
        <f>IF('0'!A1=1,"Споживчі товари короткострокового використання","Consumer non-durables")</f>
        <v>Споживчі товари короткострокового використання</v>
      </c>
      <c r="B34" s="94" t="s">
        <v>42</v>
      </c>
      <c r="C34" s="94" t="s">
        <v>42</v>
      </c>
      <c r="D34" s="94" t="s">
        <v>42</v>
      </c>
      <c r="E34" s="94" t="s">
        <v>42</v>
      </c>
      <c r="F34" s="94" t="s">
        <v>42</v>
      </c>
      <c r="G34" s="94" t="s">
        <v>42</v>
      </c>
      <c r="H34" s="94" t="s">
        <v>42</v>
      </c>
      <c r="I34" s="94" t="s">
        <v>42</v>
      </c>
      <c r="J34" s="94" t="s">
        <v>42</v>
      </c>
      <c r="K34" s="94" t="s">
        <v>42</v>
      </c>
      <c r="L34" s="94" t="s">
        <v>42</v>
      </c>
      <c r="M34" s="94" t="s">
        <v>42</v>
      </c>
      <c r="N34" s="94" t="s">
        <v>42</v>
      </c>
      <c r="O34" s="94" t="s">
        <v>42</v>
      </c>
      <c r="P34" s="94" t="s">
        <v>42</v>
      </c>
      <c r="Q34" s="94" t="s">
        <v>42</v>
      </c>
      <c r="R34" s="94" t="s">
        <v>42</v>
      </c>
      <c r="S34" s="94" t="s">
        <v>42</v>
      </c>
      <c r="T34" s="94" t="s">
        <v>42</v>
      </c>
      <c r="U34" s="94" t="s">
        <v>42</v>
      </c>
      <c r="V34" s="94" t="s">
        <v>42</v>
      </c>
      <c r="W34" s="94" t="s">
        <v>42</v>
      </c>
      <c r="X34" s="94" t="s">
        <v>42</v>
      </c>
      <c r="Y34" s="94" t="s">
        <v>42</v>
      </c>
      <c r="Z34" s="94" t="s">
        <v>42</v>
      </c>
      <c r="AA34" s="94" t="s">
        <v>42</v>
      </c>
      <c r="AB34" s="94" t="s">
        <v>42</v>
      </c>
      <c r="AC34" s="94" t="s">
        <v>42</v>
      </c>
      <c r="AD34" s="94" t="s">
        <v>42</v>
      </c>
      <c r="AE34" s="94" t="s">
        <v>42</v>
      </c>
      <c r="AF34" s="94" t="s">
        <v>42</v>
      </c>
      <c r="AG34" s="94" t="s">
        <v>42</v>
      </c>
      <c r="AH34" s="94" t="s">
        <v>42</v>
      </c>
      <c r="AI34" s="94" t="s">
        <v>42</v>
      </c>
      <c r="AJ34" s="94" t="s">
        <v>42</v>
      </c>
      <c r="AK34" s="94" t="s">
        <v>42</v>
      </c>
      <c r="AL34" s="94" t="s">
        <v>42</v>
      </c>
      <c r="AM34" s="94" t="s">
        <v>42</v>
      </c>
      <c r="AN34" s="94" t="s">
        <v>42</v>
      </c>
      <c r="AO34" s="94" t="s">
        <v>42</v>
      </c>
      <c r="AP34" s="94" t="s">
        <v>42</v>
      </c>
      <c r="AQ34" s="94" t="s">
        <v>42</v>
      </c>
      <c r="AR34" s="94" t="s">
        <v>42</v>
      </c>
      <c r="AS34" s="94" t="s">
        <v>42</v>
      </c>
      <c r="AT34" s="94" t="s">
        <v>42</v>
      </c>
      <c r="AU34" s="94" t="s">
        <v>42</v>
      </c>
      <c r="AV34" s="94" t="s">
        <v>42</v>
      </c>
      <c r="AW34" s="94" t="s">
        <v>42</v>
      </c>
      <c r="AX34" s="94" t="s">
        <v>42</v>
      </c>
      <c r="AY34" s="94" t="s">
        <v>42</v>
      </c>
      <c r="AZ34" s="94" t="s">
        <v>42</v>
      </c>
      <c r="BA34" s="94" t="s">
        <v>42</v>
      </c>
      <c r="BB34" s="94" t="s">
        <v>42</v>
      </c>
      <c r="BC34" s="94" t="s">
        <v>42</v>
      </c>
      <c r="BD34" s="94" t="s">
        <v>42</v>
      </c>
      <c r="BE34" s="94" t="s">
        <v>42</v>
      </c>
      <c r="BF34" s="94" t="s">
        <v>42</v>
      </c>
      <c r="BG34" s="94" t="s">
        <v>42</v>
      </c>
      <c r="BH34" s="94" t="s">
        <v>42</v>
      </c>
      <c r="BI34" s="94" t="s">
        <v>42</v>
      </c>
      <c r="BJ34" s="4">
        <v>11.599999999999994</v>
      </c>
      <c r="BK34" s="4">
        <v>10.900000000000006</v>
      </c>
      <c r="BL34" s="4">
        <v>10.400000000000006</v>
      </c>
      <c r="BM34" s="4">
        <v>10.400000000000006</v>
      </c>
      <c r="BN34" s="4">
        <v>10.200000000000003</v>
      </c>
      <c r="BO34" s="4">
        <v>10</v>
      </c>
      <c r="BP34" s="4">
        <v>9.7000000000000028</v>
      </c>
      <c r="BQ34" s="4">
        <v>9.5999999999999943</v>
      </c>
      <c r="BR34" s="4">
        <v>9.5</v>
      </c>
      <c r="BS34" s="4">
        <v>9.5</v>
      </c>
      <c r="BT34" s="4">
        <v>9.4000000000000057</v>
      </c>
      <c r="BU34" s="4">
        <v>9.2000000000000028</v>
      </c>
      <c r="BV34" s="4">
        <v>6.2999999999999972</v>
      </c>
      <c r="BW34" s="4">
        <v>5.9000000000000057</v>
      </c>
      <c r="BX34" s="4">
        <v>5.5999999999999943</v>
      </c>
      <c r="BY34" s="4">
        <v>5.5</v>
      </c>
      <c r="BZ34" s="4">
        <v>5.5</v>
      </c>
      <c r="CA34" s="4">
        <v>5.7000000000000028</v>
      </c>
      <c r="CB34" s="4">
        <v>5.7999999999999972</v>
      </c>
      <c r="CC34" s="4">
        <v>5.7999999999999972</v>
      </c>
      <c r="CD34" s="4">
        <v>5.5999999999999943</v>
      </c>
      <c r="CE34" s="4">
        <v>5.2999999999999972</v>
      </c>
      <c r="CF34" s="4">
        <v>5</v>
      </c>
      <c r="CG34" s="4">
        <v>4.7999999999999972</v>
      </c>
      <c r="CH34" s="143">
        <v>2</v>
      </c>
      <c r="CI34" s="143">
        <v>2.5999999999999943</v>
      </c>
      <c r="CJ34" s="143">
        <v>3.2999999999999972</v>
      </c>
      <c r="CK34" s="143">
        <v>4</v>
      </c>
      <c r="CL34" s="143">
        <v>4.5</v>
      </c>
      <c r="CM34" s="143">
        <v>4.7999999999999972</v>
      </c>
      <c r="CN34" s="143">
        <v>5.0999999999999943</v>
      </c>
      <c r="CO34" s="143">
        <v>5.5999999999999943</v>
      </c>
      <c r="CP34" s="143">
        <v>6.2000000000000028</v>
      </c>
      <c r="CQ34" s="143">
        <v>6.9000000000000057</v>
      </c>
      <c r="CR34" s="143">
        <v>7.7999999999999972</v>
      </c>
      <c r="CS34" s="143">
        <v>8.7999999999999972</v>
      </c>
      <c r="CT34" s="143">
        <v>22.400000000000006</v>
      </c>
      <c r="CU34" s="143">
        <v>22.900000000000006</v>
      </c>
      <c r="CV34" s="143">
        <v>23.900000000000006</v>
      </c>
      <c r="CW34" s="143">
        <v>24.099999999999994</v>
      </c>
      <c r="CX34" s="143">
        <v>24.599999999999994</v>
      </c>
      <c r="CY34" s="143">
        <v>25</v>
      </c>
      <c r="CZ34" s="143">
        <v>25.099999999999994</v>
      </c>
      <c r="DA34" s="143">
        <v>24.900000000000006</v>
      </c>
      <c r="DB34" s="143">
        <v>24.400000000000006</v>
      </c>
      <c r="DC34" s="143">
        <v>23.700000000000003</v>
      </c>
      <c r="DD34" s="143">
        <v>23</v>
      </c>
      <c r="DE34" s="143">
        <v>22.299999999999997</v>
      </c>
      <c r="DF34" s="143">
        <v>15.099999999999994</v>
      </c>
      <c r="DG34" s="143">
        <v>15.099999999999994</v>
      </c>
      <c r="DH34" s="143">
        <v>15</v>
      </c>
      <c r="DI34" s="143">
        <v>15.400000000000006</v>
      </c>
      <c r="DJ34" s="143">
        <v>15.299999999999997</v>
      </c>
      <c r="DK34" s="143">
        <v>15.599999999999994</v>
      </c>
      <c r="DL34" s="143">
        <v>15.700000000000003</v>
      </c>
      <c r="DM34" s="143">
        <v>16.299999999999997</v>
      </c>
      <c r="DN34" s="143">
        <v>17.299999999999997</v>
      </c>
      <c r="DO34" s="143">
        <v>18.299999999999997</v>
      </c>
      <c r="DP34" s="143">
        <v>19.200000000000003</v>
      </c>
      <c r="DQ34" s="143">
        <v>19.900000000000006</v>
      </c>
      <c r="DR34" s="143">
        <v>26.299999999999997</v>
      </c>
      <c r="DS34" s="143">
        <v>25.700000000000003</v>
      </c>
      <c r="DT34" s="143">
        <v>24.599999999999994</v>
      </c>
      <c r="DU34" s="143">
        <v>23.200000000000003</v>
      </c>
      <c r="DV34" s="143">
        <v>22.099999999999994</v>
      </c>
      <c r="DW34" s="143">
        <v>21.400000000000006</v>
      </c>
      <c r="DX34" s="143">
        <v>20.900000000000006</v>
      </c>
      <c r="DY34" s="143">
        <v>20.400000000000006</v>
      </c>
      <c r="DZ34" s="143">
        <v>19.900000000000006</v>
      </c>
      <c r="EA34" s="143">
        <v>19</v>
      </c>
      <c r="EB34" s="143">
        <v>17.900000000000006</v>
      </c>
      <c r="EC34" s="143">
        <v>17.099999999999994</v>
      </c>
      <c r="ED34" s="143">
        <v>8.9000000000000057</v>
      </c>
      <c r="EE34" s="143">
        <v>9</v>
      </c>
      <c r="EF34" s="143">
        <v>8.7000000000000028</v>
      </c>
      <c r="EG34" s="143">
        <v>8.7000000000000028</v>
      </c>
      <c r="EH34" s="143">
        <v>9.2000000000000028</v>
      </c>
      <c r="EI34" s="143">
        <v>9.4000000000000057</v>
      </c>
      <c r="EJ34" s="143">
        <v>9.9000000000000057</v>
      </c>
      <c r="EK34" s="143">
        <v>10</v>
      </c>
      <c r="EL34" s="143">
        <v>10.1</v>
      </c>
      <c r="EM34" s="143">
        <v>10.5</v>
      </c>
      <c r="EN34" s="143">
        <v>11.200000000000003</v>
      </c>
      <c r="EO34" s="143">
        <v>11.900000000000006</v>
      </c>
      <c r="EP34" s="143">
        <v>19.299999999999997</v>
      </c>
      <c r="EQ34" s="143">
        <v>19</v>
      </c>
      <c r="ER34" s="143">
        <v>19.099999999999994</v>
      </c>
      <c r="ES34" s="143">
        <v>19.5</v>
      </c>
      <c r="ET34" s="143">
        <v>19.599999999999994</v>
      </c>
      <c r="EU34" s="143">
        <v>19.5</v>
      </c>
      <c r="EV34" s="143">
        <v>19.200000000000003</v>
      </c>
      <c r="EW34" s="143">
        <v>18.900000000000006</v>
      </c>
      <c r="EX34" s="143">
        <v>18.700000000000003</v>
      </c>
      <c r="EY34" s="143">
        <v>18.3</v>
      </c>
      <c r="EZ34" s="143">
        <v>17.8</v>
      </c>
      <c r="FA34" s="143">
        <v>17.2</v>
      </c>
      <c r="FB34" s="162"/>
    </row>
    <row r="35" spans="1:158" ht="45" customHeight="1" x14ac:dyDescent="0.3">
      <c r="A35" s="156" t="str">
        <f>IF('0'!A1=1,"Споживчі товари тривалого використання","Consumer durables")</f>
        <v>Споживчі товари тривалого використання</v>
      </c>
      <c r="B35" s="94" t="s">
        <v>42</v>
      </c>
      <c r="C35" s="94" t="s">
        <v>42</v>
      </c>
      <c r="D35" s="94" t="s">
        <v>42</v>
      </c>
      <c r="E35" s="94" t="s">
        <v>42</v>
      </c>
      <c r="F35" s="94" t="s">
        <v>42</v>
      </c>
      <c r="G35" s="94" t="s">
        <v>42</v>
      </c>
      <c r="H35" s="94" t="s">
        <v>42</v>
      </c>
      <c r="I35" s="94" t="s">
        <v>42</v>
      </c>
      <c r="J35" s="94" t="s">
        <v>42</v>
      </c>
      <c r="K35" s="94" t="s">
        <v>42</v>
      </c>
      <c r="L35" s="94" t="s">
        <v>42</v>
      </c>
      <c r="M35" s="94" t="s">
        <v>42</v>
      </c>
      <c r="N35" s="94" t="s">
        <v>42</v>
      </c>
      <c r="O35" s="94" t="s">
        <v>42</v>
      </c>
      <c r="P35" s="94" t="s">
        <v>42</v>
      </c>
      <c r="Q35" s="94" t="s">
        <v>42</v>
      </c>
      <c r="R35" s="94" t="s">
        <v>42</v>
      </c>
      <c r="S35" s="94" t="s">
        <v>42</v>
      </c>
      <c r="T35" s="94" t="s">
        <v>42</v>
      </c>
      <c r="U35" s="94" t="s">
        <v>42</v>
      </c>
      <c r="V35" s="94" t="s">
        <v>42</v>
      </c>
      <c r="W35" s="94" t="s">
        <v>42</v>
      </c>
      <c r="X35" s="94" t="s">
        <v>42</v>
      </c>
      <c r="Y35" s="94" t="s">
        <v>42</v>
      </c>
      <c r="Z35" s="94" t="s">
        <v>42</v>
      </c>
      <c r="AA35" s="94" t="s">
        <v>42</v>
      </c>
      <c r="AB35" s="94" t="s">
        <v>42</v>
      </c>
      <c r="AC35" s="94" t="s">
        <v>42</v>
      </c>
      <c r="AD35" s="94" t="s">
        <v>42</v>
      </c>
      <c r="AE35" s="94" t="s">
        <v>42</v>
      </c>
      <c r="AF35" s="94" t="s">
        <v>42</v>
      </c>
      <c r="AG35" s="94" t="s">
        <v>42</v>
      </c>
      <c r="AH35" s="94" t="s">
        <v>42</v>
      </c>
      <c r="AI35" s="94" t="s">
        <v>42</v>
      </c>
      <c r="AJ35" s="94" t="s">
        <v>42</v>
      </c>
      <c r="AK35" s="94" t="s">
        <v>42</v>
      </c>
      <c r="AL35" s="94" t="s">
        <v>42</v>
      </c>
      <c r="AM35" s="94" t="s">
        <v>42</v>
      </c>
      <c r="AN35" s="94" t="s">
        <v>42</v>
      </c>
      <c r="AO35" s="94" t="s">
        <v>42</v>
      </c>
      <c r="AP35" s="94" t="s">
        <v>42</v>
      </c>
      <c r="AQ35" s="94" t="s">
        <v>42</v>
      </c>
      <c r="AR35" s="94" t="s">
        <v>42</v>
      </c>
      <c r="AS35" s="94" t="s">
        <v>42</v>
      </c>
      <c r="AT35" s="94" t="s">
        <v>42</v>
      </c>
      <c r="AU35" s="94" t="s">
        <v>42</v>
      </c>
      <c r="AV35" s="94" t="s">
        <v>42</v>
      </c>
      <c r="AW35" s="94" t="s">
        <v>42</v>
      </c>
      <c r="AX35" s="94" t="s">
        <v>42</v>
      </c>
      <c r="AY35" s="94" t="s">
        <v>42</v>
      </c>
      <c r="AZ35" s="94" t="s">
        <v>42</v>
      </c>
      <c r="BA35" s="94" t="s">
        <v>42</v>
      </c>
      <c r="BB35" s="94" t="s">
        <v>42</v>
      </c>
      <c r="BC35" s="94" t="s">
        <v>42</v>
      </c>
      <c r="BD35" s="94" t="s">
        <v>42</v>
      </c>
      <c r="BE35" s="94" t="s">
        <v>42</v>
      </c>
      <c r="BF35" s="94" t="s">
        <v>42</v>
      </c>
      <c r="BG35" s="94" t="s">
        <v>42</v>
      </c>
      <c r="BH35" s="94" t="s">
        <v>42</v>
      </c>
      <c r="BI35" s="94" t="s">
        <v>42</v>
      </c>
      <c r="BJ35" s="4">
        <v>14.5</v>
      </c>
      <c r="BK35" s="4">
        <v>13.200000000000003</v>
      </c>
      <c r="BL35" s="4">
        <v>12.5</v>
      </c>
      <c r="BM35" s="4">
        <v>12</v>
      </c>
      <c r="BN35" s="4">
        <v>11.5</v>
      </c>
      <c r="BO35" s="4">
        <v>11.200000000000003</v>
      </c>
      <c r="BP35" s="4">
        <v>10.799999999999997</v>
      </c>
      <c r="BQ35" s="4">
        <v>10.599999999999994</v>
      </c>
      <c r="BR35" s="4">
        <v>10.599999999999994</v>
      </c>
      <c r="BS35" s="4">
        <v>10.5</v>
      </c>
      <c r="BT35" s="4">
        <v>10.299999999999997</v>
      </c>
      <c r="BU35" s="4">
        <v>10.099999999999994</v>
      </c>
      <c r="BV35" s="4">
        <v>4.5</v>
      </c>
      <c r="BW35" s="4">
        <v>5</v>
      </c>
      <c r="BX35" s="4">
        <v>5.2000000000000028</v>
      </c>
      <c r="BY35" s="4">
        <v>5.2999999999999972</v>
      </c>
      <c r="BZ35" s="4">
        <v>5.5</v>
      </c>
      <c r="CA35" s="4">
        <v>5.5999999999999943</v>
      </c>
      <c r="CB35" s="4">
        <v>5.7000000000000028</v>
      </c>
      <c r="CC35" s="4">
        <v>5.7000000000000028</v>
      </c>
      <c r="CD35" s="4">
        <v>5.2999999999999972</v>
      </c>
      <c r="CE35" s="4">
        <v>5.0999999999999943</v>
      </c>
      <c r="CF35" s="4">
        <v>5</v>
      </c>
      <c r="CG35" s="4">
        <v>4.7999999999999972</v>
      </c>
      <c r="CH35" s="143">
        <v>2.5999999999999943</v>
      </c>
      <c r="CI35" s="143">
        <v>2.4000000000000057</v>
      </c>
      <c r="CJ35" s="143">
        <v>2.4000000000000057</v>
      </c>
      <c r="CK35" s="143">
        <v>2.4000000000000057</v>
      </c>
      <c r="CL35" s="143">
        <v>2.2999999999999972</v>
      </c>
      <c r="CM35" s="143">
        <v>2.5</v>
      </c>
      <c r="CN35" s="143">
        <v>2.5999999999999943</v>
      </c>
      <c r="CO35" s="143">
        <v>2.9000000000000057</v>
      </c>
      <c r="CP35" s="143">
        <v>3.4000000000000057</v>
      </c>
      <c r="CQ35" s="143">
        <v>3.7000000000000028</v>
      </c>
      <c r="CR35" s="143">
        <v>4.0999999999999943</v>
      </c>
      <c r="CS35" s="143">
        <v>4.4000000000000057</v>
      </c>
      <c r="CT35" s="143">
        <v>12.599999999999994</v>
      </c>
      <c r="CU35" s="143">
        <v>13.599999999999994</v>
      </c>
      <c r="CV35" s="143">
        <v>13.599999999999994</v>
      </c>
      <c r="CW35" s="143">
        <v>14.299999999999997</v>
      </c>
      <c r="CX35" s="143">
        <v>15.599999999999994</v>
      </c>
      <c r="CY35" s="143">
        <v>16.400000000000006</v>
      </c>
      <c r="CZ35" s="143">
        <v>17.099999999999994</v>
      </c>
      <c r="DA35" s="143">
        <v>17.700000000000003</v>
      </c>
      <c r="DB35" s="143">
        <v>18</v>
      </c>
      <c r="DC35" s="143">
        <v>18.200000000000003</v>
      </c>
      <c r="DD35" s="143">
        <v>18.299999999999997</v>
      </c>
      <c r="DE35" s="143">
        <v>18.400000000000006</v>
      </c>
      <c r="DF35" s="143">
        <v>16.799999999999997</v>
      </c>
      <c r="DG35" s="143">
        <v>16.599999999999994</v>
      </c>
      <c r="DH35" s="143">
        <v>17.099999999999994</v>
      </c>
      <c r="DI35" s="143">
        <v>17.599999999999994</v>
      </c>
      <c r="DJ35" s="143">
        <v>17.299999999999997</v>
      </c>
      <c r="DK35" s="143">
        <v>17.400000000000006</v>
      </c>
      <c r="DL35" s="143">
        <v>17.5</v>
      </c>
      <c r="DM35" s="143">
        <v>17.900000000000006</v>
      </c>
      <c r="DN35" s="143">
        <v>18.400000000000006</v>
      </c>
      <c r="DO35" s="143">
        <v>18.799999999999997</v>
      </c>
      <c r="DP35" s="143">
        <v>19</v>
      </c>
      <c r="DQ35" s="143">
        <v>19.400000000000006</v>
      </c>
      <c r="DR35" s="143">
        <v>24.099999999999994</v>
      </c>
      <c r="DS35" s="143">
        <v>24</v>
      </c>
      <c r="DT35" s="143">
        <v>23.599999999999994</v>
      </c>
      <c r="DU35" s="143">
        <v>22.599999999999994</v>
      </c>
      <c r="DV35" s="143">
        <v>21.599999999999994</v>
      </c>
      <c r="DW35" s="143">
        <v>20.700000000000003</v>
      </c>
      <c r="DX35" s="143">
        <v>19.799999999999997</v>
      </c>
      <c r="DY35" s="143">
        <v>18.599999999999994</v>
      </c>
      <c r="DZ35" s="143">
        <v>17.400000000000006</v>
      </c>
      <c r="EA35" s="143">
        <v>16.400000000000006</v>
      </c>
      <c r="EB35" s="143">
        <v>15.599999999999994</v>
      </c>
      <c r="EC35" s="143">
        <v>14.900000000000006</v>
      </c>
      <c r="ED35" s="143">
        <v>5.4000000000000057</v>
      </c>
      <c r="EE35" s="143">
        <v>4.9000000000000057</v>
      </c>
      <c r="EF35" s="143">
        <v>4.7999999999999972</v>
      </c>
      <c r="EG35" s="143">
        <v>4.5999999999999943</v>
      </c>
      <c r="EH35" s="143">
        <v>4.7000000000000028</v>
      </c>
      <c r="EI35" s="143">
        <v>4.7000000000000028</v>
      </c>
      <c r="EJ35" s="143">
        <v>4.7000000000000028</v>
      </c>
      <c r="EK35" s="143">
        <v>4.7999999999999972</v>
      </c>
      <c r="EL35" s="143">
        <v>5</v>
      </c>
      <c r="EM35" s="143">
        <v>5.0999999999999943</v>
      </c>
      <c r="EN35" s="143">
        <v>5.2000000000000028</v>
      </c>
      <c r="EO35" s="143">
        <v>5.0999999999999943</v>
      </c>
      <c r="EP35" s="143">
        <v>5.4000000000000057</v>
      </c>
      <c r="EQ35" s="143">
        <v>5.5999999999999943</v>
      </c>
      <c r="ER35" s="143">
        <v>5.7999999999999972</v>
      </c>
      <c r="ES35" s="143">
        <v>6</v>
      </c>
      <c r="ET35" s="143">
        <v>6</v>
      </c>
      <c r="EU35" s="143">
        <v>6.0999999999999943</v>
      </c>
      <c r="EV35" s="143">
        <v>6.2000000000000028</v>
      </c>
      <c r="EW35" s="143">
        <v>6.4000000000000057</v>
      </c>
      <c r="EX35" s="143">
        <v>6.4000000000000057</v>
      </c>
      <c r="EY35" s="143">
        <v>6.6</v>
      </c>
      <c r="EZ35" s="143">
        <v>6.8</v>
      </c>
      <c r="FA35" s="143">
        <v>6.9</v>
      </c>
      <c r="FB35" s="162"/>
    </row>
    <row r="36" spans="1:158" ht="45" customHeight="1" thickBot="1" x14ac:dyDescent="0.35">
      <c r="A36" s="157" t="str">
        <f>IF('0'!A1=1,"Енергія","Energy")</f>
        <v>Енергія</v>
      </c>
      <c r="B36" s="144" t="s">
        <v>42</v>
      </c>
      <c r="C36" s="144" t="s">
        <v>42</v>
      </c>
      <c r="D36" s="144" t="s">
        <v>42</v>
      </c>
      <c r="E36" s="144" t="s">
        <v>42</v>
      </c>
      <c r="F36" s="144" t="s">
        <v>42</v>
      </c>
      <c r="G36" s="144" t="s">
        <v>42</v>
      </c>
      <c r="H36" s="144" t="s">
        <v>42</v>
      </c>
      <c r="I36" s="144" t="s">
        <v>42</v>
      </c>
      <c r="J36" s="144" t="s">
        <v>42</v>
      </c>
      <c r="K36" s="144" t="s">
        <v>42</v>
      </c>
      <c r="L36" s="144" t="s">
        <v>42</v>
      </c>
      <c r="M36" s="144" t="s">
        <v>42</v>
      </c>
      <c r="N36" s="144" t="s">
        <v>42</v>
      </c>
      <c r="O36" s="144" t="s">
        <v>42</v>
      </c>
      <c r="P36" s="144" t="s">
        <v>42</v>
      </c>
      <c r="Q36" s="144" t="s">
        <v>42</v>
      </c>
      <c r="R36" s="144" t="s">
        <v>42</v>
      </c>
      <c r="S36" s="144" t="s">
        <v>42</v>
      </c>
      <c r="T36" s="144" t="s">
        <v>42</v>
      </c>
      <c r="U36" s="144" t="s">
        <v>42</v>
      </c>
      <c r="V36" s="144" t="s">
        <v>42</v>
      </c>
      <c r="W36" s="144" t="s">
        <v>42</v>
      </c>
      <c r="X36" s="144" t="s">
        <v>42</v>
      </c>
      <c r="Y36" s="144" t="s">
        <v>42</v>
      </c>
      <c r="Z36" s="144" t="s">
        <v>42</v>
      </c>
      <c r="AA36" s="144" t="s">
        <v>42</v>
      </c>
      <c r="AB36" s="144" t="s">
        <v>42</v>
      </c>
      <c r="AC36" s="144" t="s">
        <v>42</v>
      </c>
      <c r="AD36" s="144" t="s">
        <v>42</v>
      </c>
      <c r="AE36" s="144" t="s">
        <v>42</v>
      </c>
      <c r="AF36" s="144" t="s">
        <v>42</v>
      </c>
      <c r="AG36" s="144" t="s">
        <v>42</v>
      </c>
      <c r="AH36" s="144" t="s">
        <v>42</v>
      </c>
      <c r="AI36" s="144" t="s">
        <v>42</v>
      </c>
      <c r="AJ36" s="144" t="s">
        <v>42</v>
      </c>
      <c r="AK36" s="144" t="s">
        <v>42</v>
      </c>
      <c r="AL36" s="144" t="s">
        <v>42</v>
      </c>
      <c r="AM36" s="144" t="s">
        <v>42</v>
      </c>
      <c r="AN36" s="144" t="s">
        <v>42</v>
      </c>
      <c r="AO36" s="144" t="s">
        <v>42</v>
      </c>
      <c r="AP36" s="144" t="s">
        <v>42</v>
      </c>
      <c r="AQ36" s="144" t="s">
        <v>42</v>
      </c>
      <c r="AR36" s="144" t="s">
        <v>42</v>
      </c>
      <c r="AS36" s="144" t="s">
        <v>42</v>
      </c>
      <c r="AT36" s="144" t="s">
        <v>42</v>
      </c>
      <c r="AU36" s="144" t="s">
        <v>42</v>
      </c>
      <c r="AV36" s="144" t="s">
        <v>42</v>
      </c>
      <c r="AW36" s="144" t="s">
        <v>42</v>
      </c>
      <c r="AX36" s="144" t="s">
        <v>42</v>
      </c>
      <c r="AY36" s="144" t="s">
        <v>42</v>
      </c>
      <c r="AZ36" s="144" t="s">
        <v>42</v>
      </c>
      <c r="BA36" s="144" t="s">
        <v>42</v>
      </c>
      <c r="BB36" s="144" t="s">
        <v>42</v>
      </c>
      <c r="BC36" s="144" t="s">
        <v>42</v>
      </c>
      <c r="BD36" s="144" t="s">
        <v>42</v>
      </c>
      <c r="BE36" s="144" t="s">
        <v>42</v>
      </c>
      <c r="BF36" s="144" t="s">
        <v>42</v>
      </c>
      <c r="BG36" s="144" t="s">
        <v>42</v>
      </c>
      <c r="BH36" s="144" t="s">
        <v>42</v>
      </c>
      <c r="BI36" s="144" t="s">
        <v>42</v>
      </c>
      <c r="BJ36" s="144">
        <v>29.800000000000011</v>
      </c>
      <c r="BK36" s="144">
        <v>28.400000000000006</v>
      </c>
      <c r="BL36" s="144">
        <v>25.799999999999997</v>
      </c>
      <c r="BM36" s="144">
        <v>23.299999999999997</v>
      </c>
      <c r="BN36" s="144">
        <v>23.200000000000003</v>
      </c>
      <c r="BO36" s="144">
        <v>23.599999999999994</v>
      </c>
      <c r="BP36" s="144">
        <v>23.599999999999994</v>
      </c>
      <c r="BQ36" s="144">
        <v>24.200000000000003</v>
      </c>
      <c r="BR36" s="144">
        <v>24.700000000000003</v>
      </c>
      <c r="BS36" s="144">
        <v>24.700000000000003</v>
      </c>
      <c r="BT36" s="144">
        <v>25</v>
      </c>
      <c r="BU36" s="144">
        <v>24.799999999999997</v>
      </c>
      <c r="BV36" s="144">
        <v>19.299999999999997</v>
      </c>
      <c r="BW36" s="144">
        <v>21.400000000000006</v>
      </c>
      <c r="BX36" s="144">
        <v>20</v>
      </c>
      <c r="BY36" s="144">
        <v>18.200000000000003</v>
      </c>
      <c r="BZ36" s="144">
        <v>17.099999999999994</v>
      </c>
      <c r="CA36" s="144">
        <v>14.700000000000003</v>
      </c>
      <c r="CB36" s="144">
        <v>13.700000000000003</v>
      </c>
      <c r="CC36" s="144">
        <v>12.5</v>
      </c>
      <c r="CD36" s="144">
        <v>11.5</v>
      </c>
      <c r="CE36" s="144">
        <v>10.799999999999997</v>
      </c>
      <c r="CF36" s="144">
        <v>9.2999999999999972</v>
      </c>
      <c r="CG36" s="144">
        <v>7.5999999999999943</v>
      </c>
      <c r="CH36" s="144">
        <v>-7.2999999999999972</v>
      </c>
      <c r="CI36" s="144">
        <v>-10</v>
      </c>
      <c r="CJ36" s="144">
        <v>-9</v>
      </c>
      <c r="CK36" s="144">
        <v>-8.2999999999999972</v>
      </c>
      <c r="CL36" s="144">
        <v>-8.5</v>
      </c>
      <c r="CM36" s="144">
        <v>-8.5</v>
      </c>
      <c r="CN36" s="144">
        <v>-9.7999999999999972</v>
      </c>
      <c r="CO36" s="144">
        <v>-10.299999999999997</v>
      </c>
      <c r="CP36" s="144">
        <v>-10.599999999999994</v>
      </c>
      <c r="CQ36" s="144">
        <v>-10.400000000000006</v>
      </c>
      <c r="CR36" s="144">
        <v>-9.5</v>
      </c>
      <c r="CS36" s="144">
        <v>-8.2000000000000028</v>
      </c>
      <c r="CT36" s="144">
        <v>7.0999999999999943</v>
      </c>
      <c r="CU36" s="144">
        <v>13.900000000000006</v>
      </c>
      <c r="CV36" s="144">
        <v>13.900000000000006</v>
      </c>
      <c r="CW36" s="144">
        <v>14.400000000000006</v>
      </c>
      <c r="CX36" s="144">
        <v>15.5</v>
      </c>
      <c r="CY36" s="144">
        <v>17.599999999999994</v>
      </c>
      <c r="CZ36" s="144">
        <v>19.900000000000006</v>
      </c>
      <c r="DA36" s="144">
        <v>24.400000000000006</v>
      </c>
      <c r="DB36" s="144">
        <v>29.199999999999989</v>
      </c>
      <c r="DC36" s="144">
        <v>39.5</v>
      </c>
      <c r="DD36" s="144">
        <v>49.699999999999989</v>
      </c>
      <c r="DE36" s="144">
        <v>60</v>
      </c>
      <c r="DF36" s="144">
        <v>195.89999999999998</v>
      </c>
      <c r="DG36" s="144">
        <v>170.5</v>
      </c>
      <c r="DH36" s="144">
        <v>161.39999999999998</v>
      </c>
      <c r="DI36" s="144">
        <v>153.5</v>
      </c>
      <c r="DJ36" s="144">
        <v>146</v>
      </c>
      <c r="DK36" s="144">
        <v>144.1</v>
      </c>
      <c r="DL36" s="144">
        <v>142.69999999999999</v>
      </c>
      <c r="DM36" s="144">
        <v>138.80000000000001</v>
      </c>
      <c r="DN36" s="144">
        <v>135.69999999999999</v>
      </c>
      <c r="DO36" s="144">
        <v>124.4</v>
      </c>
      <c r="DP36" s="144">
        <v>114.1</v>
      </c>
      <c r="DQ36" s="144">
        <v>105.30000000000001</v>
      </c>
      <c r="DR36" s="144">
        <v>33.400000000000006</v>
      </c>
      <c r="DS36" s="144">
        <v>38.400000000000006</v>
      </c>
      <c r="DT36" s="144">
        <v>39.900000000000006</v>
      </c>
      <c r="DU36" s="144">
        <v>41.699999999999989</v>
      </c>
      <c r="DV36" s="144">
        <v>42.300000000000011</v>
      </c>
      <c r="DW36" s="144">
        <v>41.900000000000006</v>
      </c>
      <c r="DX36" s="144">
        <v>42.199999999999989</v>
      </c>
      <c r="DY36" s="144">
        <v>41.599999999999994</v>
      </c>
      <c r="DZ36" s="144">
        <v>41.400000000000006</v>
      </c>
      <c r="EA36" s="144">
        <v>40.400000000000006</v>
      </c>
      <c r="EB36" s="144">
        <v>39.5</v>
      </c>
      <c r="EC36" s="144">
        <v>37.599999999999994</v>
      </c>
      <c r="ED36" s="144">
        <v>11</v>
      </c>
      <c r="EE36" s="144">
        <v>8.9000000000000057</v>
      </c>
      <c r="EF36" s="144">
        <v>4.2000000000000028</v>
      </c>
      <c r="EG36" s="144">
        <v>4.0999999999999943</v>
      </c>
      <c r="EH36" s="144">
        <v>7.2000000000000028</v>
      </c>
      <c r="EI36" s="144">
        <v>12.799999999999997</v>
      </c>
      <c r="EJ36" s="144">
        <v>18.599999999999994</v>
      </c>
      <c r="EK36" s="144">
        <v>22.599999999999994</v>
      </c>
      <c r="EL36" s="144">
        <v>24.8</v>
      </c>
      <c r="EM36" s="144">
        <v>25.599999999999994</v>
      </c>
      <c r="EN36" s="144">
        <v>26</v>
      </c>
      <c r="EO36" s="144">
        <v>26.900000000000006</v>
      </c>
      <c r="EP36" s="144">
        <v>44.599999999999994</v>
      </c>
      <c r="EQ36" s="144">
        <v>49.400000000000006</v>
      </c>
      <c r="ER36" s="144">
        <v>59.800000000000011</v>
      </c>
      <c r="ES36" s="144">
        <v>60.199999999999989</v>
      </c>
      <c r="ET36" s="144">
        <v>55.599999999999994</v>
      </c>
      <c r="EU36" s="144">
        <v>46.5</v>
      </c>
      <c r="EV36" s="144">
        <v>37.300000000000011</v>
      </c>
      <c r="EW36" s="144">
        <v>31.699999999999989</v>
      </c>
      <c r="EX36" s="144">
        <v>26</v>
      </c>
      <c r="EY36" s="144">
        <v>22.7</v>
      </c>
      <c r="EZ36" s="144">
        <v>21.2</v>
      </c>
      <c r="FA36" s="144">
        <v>19.7</v>
      </c>
      <c r="FB36" s="162"/>
    </row>
    <row r="37" spans="1:158" ht="15" thickTop="1" x14ac:dyDescent="0.3">
      <c r="AL37" s="88"/>
      <c r="AM37" s="88"/>
      <c r="AN37" s="88"/>
      <c r="AO37" s="88"/>
      <c r="AP37" s="88"/>
      <c r="AQ37" s="88"/>
      <c r="AR37" s="89"/>
      <c r="AS37" s="89"/>
      <c r="AT37" s="89"/>
      <c r="AU37" s="89"/>
      <c r="AV37" s="89"/>
    </row>
    <row r="38" spans="1:158" ht="86.25" customHeight="1" x14ac:dyDescent="0.3">
      <c r="A38" s="160" t="str">
        <f>'5'!A38</f>
        <v>*Дані наведено до  Класифікації видів економічної діяльності (ДК 009:2010).
 Починаючи з 2014 року дані наведено без урахування тимчасово окупованої території АР Крим, м. Севастополя та частини тимчасово окупованих територій у Донецькій та Луганській областях.</v>
      </c>
      <c r="J38" s="4"/>
      <c r="K38" s="4"/>
      <c r="L38" s="4"/>
      <c r="M38" s="4"/>
      <c r="N38" s="4"/>
      <c r="AL38" s="86"/>
      <c r="AM38" s="86"/>
      <c r="AN38" s="86"/>
      <c r="AO38" s="86"/>
      <c r="AP38" s="86"/>
      <c r="AQ38" s="86"/>
      <c r="AR38" s="87"/>
      <c r="AS38" s="87"/>
      <c r="AT38" s="87"/>
      <c r="AU38" s="87"/>
      <c r="AV38" s="87"/>
    </row>
    <row r="39" spans="1:158" x14ac:dyDescent="0.3">
      <c r="AL39" s="88"/>
      <c r="AM39" s="88"/>
      <c r="AN39" s="88"/>
      <c r="AO39" s="88"/>
      <c r="AP39" s="88"/>
      <c r="AQ39" s="88"/>
      <c r="AR39" s="89"/>
      <c r="AS39" s="89"/>
      <c r="AT39" s="89"/>
      <c r="AU39" s="89"/>
      <c r="AV39" s="89"/>
    </row>
    <row r="40" spans="1:158" x14ac:dyDescent="0.3">
      <c r="AL40" s="88"/>
      <c r="AM40" s="88"/>
      <c r="AN40" s="88"/>
      <c r="AO40" s="88"/>
      <c r="AP40" s="88"/>
      <c r="AQ40" s="88"/>
      <c r="AR40" s="89"/>
      <c r="AS40" s="89"/>
      <c r="AT40" s="89"/>
      <c r="AU40" s="89"/>
      <c r="AV40" s="89"/>
    </row>
    <row r="41" spans="1:158" x14ac:dyDescent="0.3">
      <c r="AL41" s="88"/>
      <c r="AM41" s="88"/>
      <c r="AN41" s="88"/>
      <c r="AO41" s="88"/>
      <c r="AP41" s="88"/>
      <c r="AQ41" s="88"/>
      <c r="AR41" s="89"/>
      <c r="AS41" s="89"/>
      <c r="AT41" s="89"/>
      <c r="AU41" s="89"/>
      <c r="AV41" s="89"/>
    </row>
    <row r="42" spans="1:158" x14ac:dyDescent="0.3">
      <c r="AL42" s="88"/>
      <c r="AM42" s="88"/>
      <c r="AN42" s="88"/>
      <c r="AO42" s="88"/>
      <c r="AP42" s="88"/>
      <c r="AQ42" s="88"/>
      <c r="AR42" s="89"/>
      <c r="AS42" s="89"/>
      <c r="AT42" s="89"/>
      <c r="AU42" s="89"/>
      <c r="AV42" s="89"/>
    </row>
    <row r="43" spans="1:158" x14ac:dyDescent="0.3">
      <c r="AL43" s="88"/>
      <c r="AM43" s="88"/>
      <c r="AN43" s="88"/>
      <c r="AO43" s="88"/>
      <c r="AP43" s="88"/>
      <c r="AQ43" s="88"/>
      <c r="AR43" s="89"/>
      <c r="AS43" s="89"/>
      <c r="AT43" s="89"/>
      <c r="AU43" s="89"/>
      <c r="AV43" s="89"/>
    </row>
    <row r="44" spans="1:158" x14ac:dyDescent="0.3">
      <c r="AL44" s="88"/>
      <c r="AM44" s="88"/>
      <c r="AN44" s="88"/>
      <c r="AO44" s="88"/>
      <c r="AP44" s="88"/>
      <c r="AQ44" s="88"/>
      <c r="AR44" s="89"/>
      <c r="AS44" s="89"/>
      <c r="AT44" s="89"/>
      <c r="AU44" s="89"/>
      <c r="AV44" s="89"/>
    </row>
    <row r="45" spans="1:158" x14ac:dyDescent="0.3">
      <c r="AL45" s="88"/>
      <c r="AM45" s="88"/>
      <c r="AN45" s="88"/>
      <c r="AO45" s="88"/>
      <c r="AP45" s="88"/>
      <c r="AQ45" s="88"/>
      <c r="AR45" s="89"/>
      <c r="AS45" s="89"/>
      <c r="AT45" s="89"/>
      <c r="AU45" s="89"/>
      <c r="AV45" s="89"/>
    </row>
    <row r="46" spans="1:158" x14ac:dyDescent="0.3">
      <c r="AL46" s="88"/>
      <c r="AM46" s="88"/>
      <c r="AN46" s="88"/>
      <c r="AO46" s="88"/>
      <c r="AP46" s="88"/>
      <c r="AQ46" s="88"/>
      <c r="AR46" s="89"/>
      <c r="AS46" s="89"/>
      <c r="AT46" s="89"/>
      <c r="AU46" s="89"/>
      <c r="AV46" s="89"/>
    </row>
    <row r="47" spans="1:158" x14ac:dyDescent="0.3">
      <c r="AL47" s="88"/>
      <c r="AM47" s="88"/>
      <c r="AN47" s="88"/>
      <c r="AO47" s="88"/>
      <c r="AP47" s="88"/>
      <c r="AQ47" s="88"/>
      <c r="AR47" s="89"/>
      <c r="AS47" s="89"/>
      <c r="AT47" s="89"/>
      <c r="AU47" s="89"/>
      <c r="AV47" s="89"/>
    </row>
    <row r="48" spans="1:158" x14ac:dyDescent="0.3">
      <c r="AL48" s="88"/>
      <c r="AM48" s="88"/>
      <c r="AN48" s="88"/>
      <c r="AO48" s="88"/>
      <c r="AP48" s="88"/>
      <c r="AQ48" s="88"/>
      <c r="AR48" s="89"/>
      <c r="AS48" s="89"/>
      <c r="AT48" s="89"/>
      <c r="AU48" s="89"/>
      <c r="AV48" s="89"/>
    </row>
    <row r="49" spans="38:48" x14ac:dyDescent="0.3">
      <c r="AL49" s="88"/>
      <c r="AM49" s="88"/>
      <c r="AN49" s="88"/>
      <c r="AO49" s="88"/>
      <c r="AP49" s="88"/>
      <c r="AQ49" s="88"/>
      <c r="AR49" s="89"/>
      <c r="AS49" s="89"/>
      <c r="AT49" s="89"/>
      <c r="AU49" s="89"/>
      <c r="AV49" s="89"/>
    </row>
    <row r="50" spans="38:48" x14ac:dyDescent="0.3">
      <c r="AL50" s="88"/>
      <c r="AM50" s="88"/>
      <c r="AN50" s="88"/>
      <c r="AO50" s="88"/>
      <c r="AP50" s="88"/>
      <c r="AQ50" s="88"/>
      <c r="AR50" s="89"/>
      <c r="AS50" s="89"/>
      <c r="AT50" s="89"/>
      <c r="AU50" s="89"/>
      <c r="AV50" s="89"/>
    </row>
    <row r="51" spans="38:48" x14ac:dyDescent="0.3">
      <c r="AL51" s="88"/>
      <c r="AM51" s="88"/>
      <c r="AN51" s="88"/>
      <c r="AO51" s="88"/>
      <c r="AP51" s="88"/>
      <c r="AQ51" s="88"/>
      <c r="AR51" s="89"/>
      <c r="AS51" s="89"/>
      <c r="AT51" s="89"/>
      <c r="AU51" s="89"/>
      <c r="AV51" s="89"/>
    </row>
    <row r="52" spans="38:48" x14ac:dyDescent="0.3">
      <c r="AL52" s="88"/>
      <c r="AM52" s="88"/>
      <c r="AN52" s="88"/>
      <c r="AO52" s="88"/>
      <c r="AP52" s="88"/>
      <c r="AQ52" s="88"/>
      <c r="AR52" s="89"/>
      <c r="AS52" s="89"/>
      <c r="AT52" s="89"/>
      <c r="AU52" s="89"/>
      <c r="AV52" s="89"/>
    </row>
    <row r="53" spans="38:48" x14ac:dyDescent="0.3">
      <c r="AL53" s="88"/>
      <c r="AM53" s="88"/>
      <c r="AN53" s="88"/>
      <c r="AO53" s="88"/>
      <c r="AP53" s="88"/>
      <c r="AQ53" s="88"/>
      <c r="AR53" s="89"/>
      <c r="AS53" s="89"/>
      <c r="AT53" s="89"/>
      <c r="AU53" s="89"/>
      <c r="AV53" s="89"/>
    </row>
    <row r="54" spans="38:48" x14ac:dyDescent="0.3">
      <c r="AL54" s="88"/>
      <c r="AM54" s="88"/>
      <c r="AN54" s="88"/>
      <c r="AO54" s="88"/>
      <c r="AP54" s="88"/>
      <c r="AQ54" s="88"/>
      <c r="AR54" s="89"/>
      <c r="AS54" s="89"/>
      <c r="AT54" s="89"/>
      <c r="AU54" s="89"/>
      <c r="AV54" s="89"/>
    </row>
    <row r="55" spans="38:48" x14ac:dyDescent="0.3">
      <c r="AL55" s="90"/>
      <c r="AM55" s="90"/>
      <c r="AN55" s="90"/>
      <c r="AO55" s="90"/>
      <c r="AP55" s="90"/>
      <c r="AQ55" s="90"/>
      <c r="AR55" s="89"/>
      <c r="AS55" s="89"/>
      <c r="AT55" s="89"/>
      <c r="AU55" s="89"/>
      <c r="AV55" s="89"/>
    </row>
    <row r="56" spans="38:48" x14ac:dyDescent="0.3">
      <c r="AL56" s="88"/>
      <c r="AM56" s="88"/>
      <c r="AN56" s="88"/>
      <c r="AO56" s="88"/>
      <c r="AP56" s="88"/>
      <c r="AQ56" s="88"/>
      <c r="AR56" s="89"/>
      <c r="AS56" s="89"/>
      <c r="AT56" s="89"/>
      <c r="AU56" s="89"/>
      <c r="AV56" s="89"/>
    </row>
    <row r="57" spans="38:48" x14ac:dyDescent="0.3">
      <c r="AL57" s="90"/>
      <c r="AM57" s="90"/>
      <c r="AN57" s="90"/>
      <c r="AO57" s="90"/>
      <c r="AP57" s="90"/>
      <c r="AQ57" s="90"/>
      <c r="AR57" s="89"/>
      <c r="AS57" s="89"/>
      <c r="AT57" s="89"/>
      <c r="AU57" s="89"/>
      <c r="AV57" s="89"/>
    </row>
    <row r="58" spans="38:48" x14ac:dyDescent="0.3">
      <c r="AL58" s="90"/>
      <c r="AM58" s="90"/>
      <c r="AN58" s="90"/>
      <c r="AO58" s="90"/>
      <c r="AP58" s="90"/>
      <c r="AQ58" s="90"/>
      <c r="AR58" s="89"/>
      <c r="AS58" s="89"/>
      <c r="AT58" s="89"/>
      <c r="AU58" s="89"/>
      <c r="AV58" s="89"/>
    </row>
    <row r="59" spans="38:48" x14ac:dyDescent="0.3">
      <c r="AL59" s="88"/>
      <c r="AM59" s="88"/>
      <c r="AN59" s="88"/>
      <c r="AO59" s="88"/>
      <c r="AP59" s="88"/>
      <c r="AQ59" s="88"/>
      <c r="AR59" s="89"/>
      <c r="AS59" s="89"/>
      <c r="AT59" s="89"/>
      <c r="AU59" s="89"/>
      <c r="AV59" s="89"/>
    </row>
  </sheetData>
  <hyperlinks>
    <hyperlink ref="A1" location="'0'!A1" display="'0'!A1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9">
    <tabColor theme="9" tint="0.79998168889431442"/>
  </sheetPr>
  <dimension ref="A1:FC58"/>
  <sheetViews>
    <sheetView showGridLines="0" showRowColHeaders="0" zoomScale="80" zoomScaleNormal="80" workbookViewId="0">
      <pane xSplit="1" ySplit="2" topLeftCell="EJ3" activePane="bottomRight" state="frozen"/>
      <selection pane="topRight" activeCell="B1" sqref="B1"/>
      <selection pane="bottomLeft" activeCell="A3" sqref="A3"/>
      <selection pane="bottomRight"/>
    </sheetView>
  </sheetViews>
  <sheetFormatPr defaultRowHeight="14.4" x14ac:dyDescent="0.3"/>
  <cols>
    <col min="1" max="1" width="45.77734375" customWidth="1"/>
    <col min="2" max="5" width="10.6640625" customWidth="1"/>
    <col min="6" max="157" width="10.77734375" customWidth="1"/>
  </cols>
  <sheetData>
    <row r="1" spans="1:159" ht="15" customHeight="1" x14ac:dyDescent="0.3">
      <c r="A1" s="136" t="str">
        <f>IF('0'!A1=1,"до змісту","to title")</f>
        <v>до змісту</v>
      </c>
    </row>
    <row r="2" spans="1:159" ht="51" customHeight="1" x14ac:dyDescent="0.3">
      <c r="A2" s="145" t="str">
        <f>IF('0'!A1=1,"Індекси цін виробників промислової продукції за 2013-2025 роки (до відповідного місяця попереднього року,%)*","Industrial Producer Price Indices 2013-2025   (to сorresponding month of the previous year, %)*")</f>
        <v>Індекси цін виробників промислової продукції за 2013-2025 роки (до відповідного місяця попереднього року,%)*</v>
      </c>
      <c r="B2" s="8">
        <v>41275</v>
      </c>
      <c r="C2" s="8">
        <v>41306</v>
      </c>
      <c r="D2" s="8">
        <v>41334</v>
      </c>
      <c r="E2" s="8">
        <v>41365</v>
      </c>
      <c r="F2" s="8">
        <v>41395</v>
      </c>
      <c r="G2" s="8">
        <v>41426</v>
      </c>
      <c r="H2" s="8">
        <v>41456</v>
      </c>
      <c r="I2" s="8">
        <v>41487</v>
      </c>
      <c r="J2" s="8">
        <v>41518</v>
      </c>
      <c r="K2" s="8">
        <v>41548</v>
      </c>
      <c r="L2" s="8">
        <v>41579</v>
      </c>
      <c r="M2" s="8">
        <v>41609</v>
      </c>
      <c r="N2" s="8">
        <v>41640</v>
      </c>
      <c r="O2" s="8">
        <v>41671</v>
      </c>
      <c r="P2" s="8">
        <v>41699</v>
      </c>
      <c r="Q2" s="8">
        <v>41730</v>
      </c>
      <c r="R2" s="8">
        <v>41760</v>
      </c>
      <c r="S2" s="8">
        <v>41791</v>
      </c>
      <c r="T2" s="8">
        <v>41821</v>
      </c>
      <c r="U2" s="8">
        <v>41852</v>
      </c>
      <c r="V2" s="8">
        <v>41883</v>
      </c>
      <c r="W2" s="8">
        <v>41913</v>
      </c>
      <c r="X2" s="8">
        <v>41944</v>
      </c>
      <c r="Y2" s="8">
        <v>41974</v>
      </c>
      <c r="Z2" s="8">
        <v>42005</v>
      </c>
      <c r="AA2" s="8">
        <v>42036</v>
      </c>
      <c r="AB2" s="8">
        <v>42064</v>
      </c>
      <c r="AC2" s="8">
        <v>42095</v>
      </c>
      <c r="AD2" s="8">
        <v>42125</v>
      </c>
      <c r="AE2" s="8">
        <v>42156</v>
      </c>
      <c r="AF2" s="8">
        <v>42186</v>
      </c>
      <c r="AG2" s="8">
        <v>42217</v>
      </c>
      <c r="AH2" s="8">
        <v>42248</v>
      </c>
      <c r="AI2" s="8">
        <v>42278</v>
      </c>
      <c r="AJ2" s="8">
        <v>42309</v>
      </c>
      <c r="AK2" s="8">
        <v>42339</v>
      </c>
      <c r="AL2" s="8">
        <v>42370</v>
      </c>
      <c r="AM2" s="8">
        <v>42401</v>
      </c>
      <c r="AN2" s="8">
        <v>42430</v>
      </c>
      <c r="AO2" s="8">
        <v>42461</v>
      </c>
      <c r="AP2" s="8">
        <v>42491</v>
      </c>
      <c r="AQ2" s="8">
        <v>42522</v>
      </c>
      <c r="AR2" s="8">
        <v>42552</v>
      </c>
      <c r="AS2" s="8">
        <v>42583</v>
      </c>
      <c r="AT2" s="8">
        <v>42614</v>
      </c>
      <c r="AU2" s="8">
        <v>42644</v>
      </c>
      <c r="AV2" s="8">
        <v>42675</v>
      </c>
      <c r="AW2" s="8">
        <v>42705</v>
      </c>
      <c r="AX2" s="8">
        <v>42736</v>
      </c>
      <c r="AY2" s="8">
        <v>42767</v>
      </c>
      <c r="AZ2" s="8">
        <v>42795</v>
      </c>
      <c r="BA2" s="8">
        <v>42826</v>
      </c>
      <c r="BB2" s="8">
        <v>42856</v>
      </c>
      <c r="BC2" s="8">
        <v>42887</v>
      </c>
      <c r="BD2" s="8">
        <v>42917</v>
      </c>
      <c r="BE2" s="8">
        <v>42948</v>
      </c>
      <c r="BF2" s="8">
        <v>42979</v>
      </c>
      <c r="BG2" s="8">
        <v>43009</v>
      </c>
      <c r="BH2" s="8">
        <v>43040</v>
      </c>
      <c r="BI2" s="8">
        <v>43070</v>
      </c>
      <c r="BJ2" s="8">
        <v>43101</v>
      </c>
      <c r="BK2" s="8">
        <v>43132</v>
      </c>
      <c r="BL2" s="8">
        <v>43160</v>
      </c>
      <c r="BM2" s="8">
        <v>43191</v>
      </c>
      <c r="BN2" s="8">
        <v>43221</v>
      </c>
      <c r="BO2" s="8">
        <v>43252</v>
      </c>
      <c r="BP2" s="8">
        <v>43282</v>
      </c>
      <c r="BQ2" s="8">
        <v>43313</v>
      </c>
      <c r="BR2" s="8">
        <v>43344</v>
      </c>
      <c r="BS2" s="8">
        <v>43374</v>
      </c>
      <c r="BT2" s="8">
        <v>43405</v>
      </c>
      <c r="BU2" s="8">
        <v>43435</v>
      </c>
      <c r="BV2" s="8">
        <v>43466</v>
      </c>
      <c r="BW2" s="8">
        <v>43497</v>
      </c>
      <c r="BX2" s="8">
        <v>43525</v>
      </c>
      <c r="BY2" s="8">
        <v>43556</v>
      </c>
      <c r="BZ2" s="8">
        <v>43586</v>
      </c>
      <c r="CA2" s="8">
        <v>43617</v>
      </c>
      <c r="CB2" s="8">
        <v>43647</v>
      </c>
      <c r="CC2" s="8">
        <v>43678</v>
      </c>
      <c r="CD2" s="8">
        <v>43709</v>
      </c>
      <c r="CE2" s="8">
        <v>43739</v>
      </c>
      <c r="CF2" s="8">
        <v>43770</v>
      </c>
      <c r="CG2" s="8">
        <v>43800</v>
      </c>
      <c r="CH2" s="8">
        <v>43831</v>
      </c>
      <c r="CI2" s="8">
        <v>43862</v>
      </c>
      <c r="CJ2" s="8">
        <v>43891</v>
      </c>
      <c r="CK2" s="8">
        <v>43922</v>
      </c>
      <c r="CL2" s="8">
        <v>43952</v>
      </c>
      <c r="CM2" s="8">
        <v>43983</v>
      </c>
      <c r="CN2" s="8">
        <v>44013</v>
      </c>
      <c r="CO2" s="8">
        <v>44044</v>
      </c>
      <c r="CP2" s="8">
        <v>44075</v>
      </c>
      <c r="CQ2" s="8">
        <v>44105</v>
      </c>
      <c r="CR2" s="8">
        <v>44136</v>
      </c>
      <c r="CS2" s="8">
        <v>44166</v>
      </c>
      <c r="CT2" s="8">
        <v>44197</v>
      </c>
      <c r="CU2" s="8">
        <v>44228</v>
      </c>
      <c r="CV2" s="8">
        <v>44256</v>
      </c>
      <c r="CW2" s="8">
        <v>44287</v>
      </c>
      <c r="CX2" s="8">
        <v>44317</v>
      </c>
      <c r="CY2" s="8">
        <v>44348</v>
      </c>
      <c r="CZ2" s="8">
        <v>44378</v>
      </c>
      <c r="DA2" s="8">
        <v>44409</v>
      </c>
      <c r="DB2" s="8">
        <v>44440</v>
      </c>
      <c r="DC2" s="8">
        <v>44470</v>
      </c>
      <c r="DD2" s="8">
        <v>44501</v>
      </c>
      <c r="DE2" s="8">
        <v>44531</v>
      </c>
      <c r="DF2" s="8">
        <v>44562</v>
      </c>
      <c r="DG2" s="8">
        <v>44593</v>
      </c>
      <c r="DH2" s="8">
        <v>44621</v>
      </c>
      <c r="DI2" s="8">
        <v>44652</v>
      </c>
      <c r="DJ2" s="8">
        <v>44682</v>
      </c>
      <c r="DK2" s="8">
        <v>44713</v>
      </c>
      <c r="DL2" s="8">
        <v>44743</v>
      </c>
      <c r="DM2" s="8">
        <v>44774</v>
      </c>
      <c r="DN2" s="8">
        <v>44805</v>
      </c>
      <c r="DO2" s="8">
        <v>44835</v>
      </c>
      <c r="DP2" s="8">
        <v>44866</v>
      </c>
      <c r="DQ2" s="8">
        <v>44896</v>
      </c>
      <c r="DR2" s="8">
        <v>44927</v>
      </c>
      <c r="DS2" s="8">
        <v>44958</v>
      </c>
      <c r="DT2" s="8">
        <v>44986</v>
      </c>
      <c r="DU2" s="8">
        <v>45017</v>
      </c>
      <c r="DV2" s="8">
        <v>45047</v>
      </c>
      <c r="DW2" s="8">
        <v>45078</v>
      </c>
      <c r="DX2" s="8">
        <v>45108</v>
      </c>
      <c r="DY2" s="8">
        <v>45139</v>
      </c>
      <c r="DZ2" s="8">
        <v>45170</v>
      </c>
      <c r="EA2" s="8">
        <v>45200</v>
      </c>
      <c r="EB2" s="8">
        <v>45231</v>
      </c>
      <c r="EC2" s="8">
        <v>45261</v>
      </c>
      <c r="ED2" s="8">
        <v>45292</v>
      </c>
      <c r="EE2" s="8">
        <v>45323</v>
      </c>
      <c r="EF2" s="8">
        <v>45352</v>
      </c>
      <c r="EG2" s="8">
        <v>45383</v>
      </c>
      <c r="EH2" s="8">
        <v>45413</v>
      </c>
      <c r="EI2" s="8">
        <v>45444</v>
      </c>
      <c r="EJ2" s="8">
        <v>45474</v>
      </c>
      <c r="EK2" s="8">
        <v>45505</v>
      </c>
      <c r="EL2" s="8">
        <v>45536</v>
      </c>
      <c r="EM2" s="8">
        <v>45566</v>
      </c>
      <c r="EN2" s="8">
        <v>45597</v>
      </c>
      <c r="EO2" s="8">
        <v>45627</v>
      </c>
      <c r="EP2" s="8">
        <v>45658</v>
      </c>
      <c r="EQ2" s="8">
        <v>45689</v>
      </c>
      <c r="ER2" s="8">
        <v>45717</v>
      </c>
      <c r="ES2" s="8">
        <v>45748</v>
      </c>
      <c r="ET2" s="8">
        <v>45778</v>
      </c>
      <c r="EU2" s="8">
        <v>45809</v>
      </c>
      <c r="EV2" s="8">
        <v>45839</v>
      </c>
      <c r="EW2" s="8">
        <v>45870</v>
      </c>
      <c r="EX2" s="8">
        <v>45901</v>
      </c>
      <c r="EY2" s="8">
        <v>45931</v>
      </c>
      <c r="EZ2" s="8">
        <v>45962</v>
      </c>
      <c r="FA2" s="8">
        <v>45992</v>
      </c>
    </row>
    <row r="3" spans="1:159" ht="45" customHeight="1" x14ac:dyDescent="0.3">
      <c r="A3" s="138" t="str">
        <f>IF('0'!A1=1,"Промисловість","Industry")</f>
        <v>Промисловість</v>
      </c>
      <c r="B3" s="5">
        <v>1.5</v>
      </c>
      <c r="C3" s="5">
        <v>-0.90000000000000568</v>
      </c>
      <c r="D3" s="5">
        <v>0.20000000000000284</v>
      </c>
      <c r="E3" s="5">
        <v>-1</v>
      </c>
      <c r="F3" s="5">
        <v>1.9000000000000057</v>
      </c>
      <c r="G3" s="5">
        <v>-1.5999999999999943</v>
      </c>
      <c r="H3" s="5">
        <v>-1.5999999999999943</v>
      </c>
      <c r="I3" s="5">
        <v>-0.90000000000000568</v>
      </c>
      <c r="J3" s="5">
        <v>-0.90000000000000568</v>
      </c>
      <c r="K3" s="5">
        <v>0.79999999999999716</v>
      </c>
      <c r="L3" s="5">
        <v>-0.5</v>
      </c>
      <c r="M3" s="5">
        <v>1.7000000000000028</v>
      </c>
      <c r="N3" s="5">
        <v>2</v>
      </c>
      <c r="O3" s="5">
        <v>3.2999999999999972</v>
      </c>
      <c r="P3" s="5">
        <v>3.9000000000000057</v>
      </c>
      <c r="Q3" s="5">
        <v>7.5</v>
      </c>
      <c r="R3" s="5">
        <v>8.7999999999999972</v>
      </c>
      <c r="S3" s="5">
        <v>15.900000000000006</v>
      </c>
      <c r="T3" s="5">
        <v>22.5</v>
      </c>
      <c r="U3" s="5">
        <v>24.200000000000003</v>
      </c>
      <c r="V3" s="5">
        <v>26.900000000000006</v>
      </c>
      <c r="W3" s="5">
        <v>25.900000000000006</v>
      </c>
      <c r="X3" s="5">
        <v>32.800000000000011</v>
      </c>
      <c r="Y3" s="5">
        <v>31.800000000000011</v>
      </c>
      <c r="Z3" s="5">
        <v>34.099999999999994</v>
      </c>
      <c r="AA3" s="5">
        <v>41</v>
      </c>
      <c r="AB3" s="5">
        <v>51.699999999999989</v>
      </c>
      <c r="AC3" s="5">
        <v>48.599999999999994</v>
      </c>
      <c r="AD3" s="5">
        <v>42</v>
      </c>
      <c r="AE3" s="5">
        <v>37.900000000000006</v>
      </c>
      <c r="AF3" s="5">
        <v>37</v>
      </c>
      <c r="AG3" s="5">
        <v>33</v>
      </c>
      <c r="AH3" s="5">
        <v>32.5</v>
      </c>
      <c r="AI3" s="5">
        <v>30.199999999999989</v>
      </c>
      <c r="AJ3" s="5">
        <v>25.099999999999994</v>
      </c>
      <c r="AK3" s="5">
        <v>25.400000000000006</v>
      </c>
      <c r="AL3" s="5">
        <v>21.200000000000003</v>
      </c>
      <c r="AM3" s="5">
        <v>17.400000000000006</v>
      </c>
      <c r="AN3" s="5">
        <v>10.5</v>
      </c>
      <c r="AO3" s="5">
        <v>10.1</v>
      </c>
      <c r="AP3" s="5">
        <v>16.399999999999999</v>
      </c>
      <c r="AQ3" s="5">
        <v>15.7</v>
      </c>
      <c r="AR3" s="5">
        <v>18.3</v>
      </c>
      <c r="AS3" s="5">
        <v>18.899999999999999</v>
      </c>
      <c r="AT3" s="5">
        <v>19.600000000000001</v>
      </c>
      <c r="AU3" s="5">
        <v>29.2</v>
      </c>
      <c r="AV3" s="5">
        <v>32</v>
      </c>
      <c r="AW3" s="5">
        <v>35.700000000000003</v>
      </c>
      <c r="AX3" s="5">
        <v>36.799999999999997</v>
      </c>
      <c r="AY3" s="5">
        <v>38.900000000000006</v>
      </c>
      <c r="AZ3" s="5">
        <v>38.299999999999997</v>
      </c>
      <c r="BA3" s="5">
        <v>35.6</v>
      </c>
      <c r="BB3" s="5">
        <v>27.1</v>
      </c>
      <c r="BC3" s="5">
        <v>26.299999999999997</v>
      </c>
      <c r="BD3" s="5">
        <v>23.3</v>
      </c>
      <c r="BE3" s="5">
        <v>23.6</v>
      </c>
      <c r="BF3" s="5">
        <v>22.4</v>
      </c>
      <c r="BG3" s="5">
        <v>18.8</v>
      </c>
      <c r="BH3" s="5">
        <v>18.399999999999999</v>
      </c>
      <c r="BI3" s="150">
        <v>16.5</v>
      </c>
      <c r="BJ3" s="150">
        <v>22</v>
      </c>
      <c r="BK3" s="150">
        <v>19.599999999999994</v>
      </c>
      <c r="BL3" s="150">
        <v>15.900000000000006</v>
      </c>
      <c r="BM3" s="150">
        <v>14.099999999999994</v>
      </c>
      <c r="BN3" s="150">
        <v>16.5</v>
      </c>
      <c r="BO3" s="150">
        <v>18.400000000000006</v>
      </c>
      <c r="BP3" s="150">
        <v>18.099999999999994</v>
      </c>
      <c r="BQ3" s="150">
        <v>19.299999999999997</v>
      </c>
      <c r="BR3" s="150">
        <v>18.900000000000006</v>
      </c>
      <c r="BS3" s="150">
        <v>16.599999999999994</v>
      </c>
      <c r="BT3" s="150">
        <v>16.5</v>
      </c>
      <c r="BU3" s="150">
        <v>17.400000000000006</v>
      </c>
      <c r="BV3" s="150">
        <v>10.400000000000006</v>
      </c>
      <c r="BW3" s="150">
        <v>10.200000000000003</v>
      </c>
      <c r="BX3" s="150">
        <v>8.9000000000000057</v>
      </c>
      <c r="BY3" s="150">
        <v>9.2000000000000028</v>
      </c>
      <c r="BZ3" s="150">
        <v>8.5</v>
      </c>
      <c r="CA3" s="150">
        <v>4.5</v>
      </c>
      <c r="CB3" s="150">
        <v>6.7000000000000028</v>
      </c>
      <c r="CC3" s="150">
        <v>4.5</v>
      </c>
      <c r="CD3" s="150">
        <v>1.7000000000000028</v>
      </c>
      <c r="CE3" s="150">
        <v>0.20000000000000284</v>
      </c>
      <c r="CF3" s="150">
        <v>-4.5</v>
      </c>
      <c r="CG3" s="150">
        <v>-7.4000000000000057</v>
      </c>
      <c r="CH3" s="150">
        <v>-5.9000000000000057</v>
      </c>
      <c r="CI3" s="150">
        <v>-6.7999999999999972</v>
      </c>
      <c r="CJ3" s="150">
        <v>-4.2000000000000028</v>
      </c>
      <c r="CK3" s="150">
        <v>-2.5999999999999943</v>
      </c>
      <c r="CL3" s="150">
        <v>-5.0999999999999943</v>
      </c>
      <c r="CM3" s="150">
        <v>-4.5999999999999943</v>
      </c>
      <c r="CN3" s="150">
        <v>-7.5</v>
      </c>
      <c r="CO3" s="150">
        <v>-4.7000000000000028</v>
      </c>
      <c r="CP3" s="150">
        <v>-1.7000000000000028</v>
      </c>
      <c r="CQ3" s="150">
        <v>3.2000000000000028</v>
      </c>
      <c r="CR3" s="150">
        <v>8.5999999999999943</v>
      </c>
      <c r="CS3" s="150">
        <v>14.5</v>
      </c>
      <c r="CT3" s="150">
        <v>17.599999999999994</v>
      </c>
      <c r="CU3" s="150">
        <v>26.599999999999994</v>
      </c>
      <c r="CV3" s="150">
        <v>26.299999999999997</v>
      </c>
      <c r="CW3" s="150">
        <v>27.799999999999997</v>
      </c>
      <c r="CX3" s="150">
        <v>33.099999999999994</v>
      </c>
      <c r="CY3" s="150">
        <v>39.099999999999994</v>
      </c>
      <c r="CZ3" s="150">
        <v>42.199999999999989</v>
      </c>
      <c r="DA3" s="150">
        <v>46.5</v>
      </c>
      <c r="DB3" s="150">
        <v>45.099999999999994</v>
      </c>
      <c r="DC3" s="150">
        <v>57.199999999999989</v>
      </c>
      <c r="DD3" s="150">
        <v>60.699999999999989</v>
      </c>
      <c r="DE3" s="150">
        <v>62.199999999999989</v>
      </c>
      <c r="DF3" s="150">
        <v>69.099999999999994</v>
      </c>
      <c r="DG3" s="150">
        <v>53.5</v>
      </c>
      <c r="DH3" s="150">
        <v>51.400000000000006</v>
      </c>
      <c r="DI3" s="150">
        <v>48.199999999999989</v>
      </c>
      <c r="DJ3" s="150">
        <v>44.5</v>
      </c>
      <c r="DK3" s="150">
        <v>47.699999999999989</v>
      </c>
      <c r="DL3" s="150">
        <v>46.400000000000006</v>
      </c>
      <c r="DM3" s="150">
        <v>46.699999999999989</v>
      </c>
      <c r="DN3" s="150">
        <v>51.599999999999994</v>
      </c>
      <c r="DO3" s="150">
        <v>41.800000000000011</v>
      </c>
      <c r="DP3" s="150">
        <v>38.800000000000011</v>
      </c>
      <c r="DQ3" s="150">
        <v>38.199999999999989</v>
      </c>
      <c r="DR3" s="150">
        <v>28.800000000000011</v>
      </c>
      <c r="DS3" s="150">
        <v>31.699999999999989</v>
      </c>
      <c r="DT3" s="150">
        <v>28.800000000000011</v>
      </c>
      <c r="DU3" s="150">
        <v>27.799999999999997</v>
      </c>
      <c r="DV3" s="150">
        <v>24.099999999999994</v>
      </c>
      <c r="DW3" s="150">
        <v>22.5</v>
      </c>
      <c r="DX3" s="150">
        <v>24.700000000000003</v>
      </c>
      <c r="DY3" s="150">
        <v>22.599999999999994</v>
      </c>
      <c r="DZ3" s="150">
        <v>24.200000000000003</v>
      </c>
      <c r="EA3" s="150">
        <v>21.599999999999994</v>
      </c>
      <c r="EB3" s="150">
        <v>20.799999999999997</v>
      </c>
      <c r="EC3" s="150">
        <v>16.200000000000003</v>
      </c>
      <c r="ED3" s="150">
        <v>10.299999999999997</v>
      </c>
      <c r="EE3" s="150">
        <v>7.7000000000000028</v>
      </c>
      <c r="EF3" s="150">
        <v>-0.20000000000000284</v>
      </c>
      <c r="EG3" s="150">
        <v>4.9000000000000057</v>
      </c>
      <c r="EH3" s="150">
        <v>14.799999999999997</v>
      </c>
      <c r="EI3" s="150">
        <v>26.700000000000003</v>
      </c>
      <c r="EJ3" s="150">
        <v>33.300000000000011</v>
      </c>
      <c r="EK3" s="150">
        <v>31.199999999999989</v>
      </c>
      <c r="EL3" s="150">
        <v>27.1</v>
      </c>
      <c r="EM3" s="150">
        <v>24.5</v>
      </c>
      <c r="EN3" s="150">
        <v>24.099999999999994</v>
      </c>
      <c r="EO3" s="150">
        <v>27.599999999999994</v>
      </c>
      <c r="EP3" s="150">
        <v>32.5</v>
      </c>
      <c r="EQ3" s="150">
        <v>37</v>
      </c>
      <c r="ER3" s="150">
        <v>51.900000000000006</v>
      </c>
      <c r="ES3" s="150">
        <v>41.599999999999994</v>
      </c>
      <c r="ET3" s="150">
        <v>28.900000000000006</v>
      </c>
      <c r="EU3" s="150">
        <v>13.099999999999994</v>
      </c>
      <c r="EV3" s="150">
        <v>4.7000000000000028</v>
      </c>
      <c r="EW3" s="150">
        <v>7.2999999999999972</v>
      </c>
      <c r="EX3" s="150">
        <v>1.2999999999999972</v>
      </c>
      <c r="EY3" s="150">
        <v>5.5</v>
      </c>
      <c r="EZ3" s="150">
        <v>9.9</v>
      </c>
      <c r="FA3" s="150">
        <v>8.1999999999999993</v>
      </c>
      <c r="FB3" s="150"/>
    </row>
    <row r="4" spans="1:159" ht="45" customHeight="1" x14ac:dyDescent="0.3">
      <c r="A4" s="139" t="str">
        <f>IF('0'!A1=1,"Добувна промисловість і розроблення кар'єрів","Mining and quarrying")</f>
        <v>Добувна промисловість і розроблення кар'єрів</v>
      </c>
      <c r="B4" s="4">
        <v>-4.2000000000000028</v>
      </c>
      <c r="C4" s="4">
        <v>-6.7000000000000028</v>
      </c>
      <c r="D4" s="4">
        <v>-9.2000000000000028</v>
      </c>
      <c r="E4" s="4">
        <v>-4.2000000000000028</v>
      </c>
      <c r="F4" s="4">
        <v>-1.9000000000000057</v>
      </c>
      <c r="G4" s="4">
        <v>-0.90000000000000568</v>
      </c>
      <c r="H4" s="4">
        <v>-5.2000000000000028</v>
      </c>
      <c r="I4" s="4">
        <v>-4.7000000000000028</v>
      </c>
      <c r="J4" s="4">
        <v>-4.5</v>
      </c>
      <c r="K4" s="4">
        <v>0.90000000000000568</v>
      </c>
      <c r="L4" s="4">
        <v>4.5</v>
      </c>
      <c r="M4" s="4">
        <v>5.7999999999999972</v>
      </c>
      <c r="N4" s="4">
        <v>2.4000000000000057</v>
      </c>
      <c r="O4" s="4">
        <v>3.2000000000000028</v>
      </c>
      <c r="P4" s="4">
        <v>5</v>
      </c>
      <c r="Q4" s="4">
        <v>3.2000000000000028</v>
      </c>
      <c r="R4" s="4">
        <v>6.5999999999999943</v>
      </c>
      <c r="S4" s="4">
        <v>11</v>
      </c>
      <c r="T4" s="4">
        <v>16</v>
      </c>
      <c r="U4" s="4">
        <v>22</v>
      </c>
      <c r="V4" s="4">
        <v>26.400000000000006</v>
      </c>
      <c r="W4" s="4">
        <v>21.700000000000003</v>
      </c>
      <c r="X4" s="4">
        <v>23.299999999999997</v>
      </c>
      <c r="Y4" s="4">
        <v>24.299999999999997</v>
      </c>
      <c r="Z4" s="4">
        <v>25.299999999999997</v>
      </c>
      <c r="AA4" s="4">
        <v>34</v>
      </c>
      <c r="AB4" s="4">
        <v>46.5</v>
      </c>
      <c r="AC4" s="4">
        <v>57.900000000000006</v>
      </c>
      <c r="AD4" s="4">
        <v>44.699999999999989</v>
      </c>
      <c r="AE4" s="4">
        <v>40</v>
      </c>
      <c r="AF4" s="4">
        <v>42.800000000000011</v>
      </c>
      <c r="AG4" s="4">
        <v>31.300000000000011</v>
      </c>
      <c r="AH4" s="4">
        <v>27</v>
      </c>
      <c r="AI4" s="4">
        <v>30.400000000000006</v>
      </c>
      <c r="AJ4" s="4">
        <v>25</v>
      </c>
      <c r="AK4" s="4">
        <v>17.599999999999994</v>
      </c>
      <c r="AL4" s="4">
        <v>12.700000000000003</v>
      </c>
      <c r="AM4" s="4">
        <v>11.799999999999997</v>
      </c>
      <c r="AN4" s="4">
        <v>8.6999999999999993</v>
      </c>
      <c r="AO4" s="4">
        <v>10.3</v>
      </c>
      <c r="AP4" s="4">
        <v>37.9</v>
      </c>
      <c r="AQ4" s="4">
        <v>35.299999999999997</v>
      </c>
      <c r="AR4" s="4">
        <v>27.9</v>
      </c>
      <c r="AS4" s="4">
        <v>34.5</v>
      </c>
      <c r="AT4" s="4">
        <v>44.6</v>
      </c>
      <c r="AU4" s="4">
        <v>46.8</v>
      </c>
      <c r="AV4" s="4">
        <v>56.2</v>
      </c>
      <c r="AW4" s="4">
        <v>85.1</v>
      </c>
      <c r="AX4" s="4">
        <v>109.1</v>
      </c>
      <c r="AY4" s="4">
        <v>101</v>
      </c>
      <c r="AZ4" s="4">
        <v>94.7</v>
      </c>
      <c r="BA4" s="4">
        <v>75.7</v>
      </c>
      <c r="BB4" s="4">
        <v>32.4</v>
      </c>
      <c r="BC4" s="4">
        <v>30.5</v>
      </c>
      <c r="BD4" s="4">
        <v>35.700000000000003</v>
      </c>
      <c r="BE4" s="4">
        <v>39.6</v>
      </c>
      <c r="BF4" s="4">
        <v>35.1</v>
      </c>
      <c r="BG4" s="4">
        <v>37.799999999999997</v>
      </c>
      <c r="BH4" s="4">
        <v>43.8</v>
      </c>
      <c r="BI4" s="143">
        <v>30.4</v>
      </c>
      <c r="BJ4" s="143">
        <v>23.099999999999994</v>
      </c>
      <c r="BK4" s="143">
        <v>23.5</v>
      </c>
      <c r="BL4" s="143">
        <v>12.700000000000003</v>
      </c>
      <c r="BM4" s="143">
        <v>8.2999999999999972</v>
      </c>
      <c r="BN4" s="143">
        <v>18.900000000000006</v>
      </c>
      <c r="BO4" s="143">
        <v>25</v>
      </c>
      <c r="BP4" s="143">
        <v>26.299999999999997</v>
      </c>
      <c r="BQ4" s="143">
        <v>20.900000000000006</v>
      </c>
      <c r="BR4" s="143">
        <v>17.700000000000003</v>
      </c>
      <c r="BS4" s="143">
        <v>17.5</v>
      </c>
      <c r="BT4" s="143">
        <v>13.700000000000003</v>
      </c>
      <c r="BU4" s="143">
        <v>18.200000000000003</v>
      </c>
      <c r="BV4" s="143">
        <v>8.4000000000000057</v>
      </c>
      <c r="BW4" s="143">
        <v>6.7999999999999972</v>
      </c>
      <c r="BX4" s="143">
        <v>14.400000000000006</v>
      </c>
      <c r="BY4" s="143">
        <v>11</v>
      </c>
      <c r="BZ4" s="143">
        <v>19.900000000000006</v>
      </c>
      <c r="CA4" s="143">
        <v>18.700000000000003</v>
      </c>
      <c r="CB4" s="143">
        <v>13.5</v>
      </c>
      <c r="CC4" s="143">
        <v>11</v>
      </c>
      <c r="CD4" s="143">
        <v>-3.0999999999999943</v>
      </c>
      <c r="CE4" s="143">
        <v>-12.700000000000003</v>
      </c>
      <c r="CF4" s="143">
        <v>-17.200000000000003</v>
      </c>
      <c r="CG4" s="143">
        <v>-22.799999999999997</v>
      </c>
      <c r="CH4" s="143">
        <v>-16.599999999999994</v>
      </c>
      <c r="CI4" s="143">
        <v>-18.599999999999994</v>
      </c>
      <c r="CJ4" s="143">
        <v>-23.700000000000003</v>
      </c>
      <c r="CK4" s="143">
        <v>-26.799999999999997</v>
      </c>
      <c r="CL4" s="143">
        <v>-32.400000000000006</v>
      </c>
      <c r="CM4" s="143">
        <v>-36.299999999999997</v>
      </c>
      <c r="CN4" s="143">
        <v>-34</v>
      </c>
      <c r="CO4" s="143">
        <v>-25.900000000000006</v>
      </c>
      <c r="CP4" s="143">
        <v>-8.4000000000000057</v>
      </c>
      <c r="CQ4" s="143">
        <v>14.200000000000003</v>
      </c>
      <c r="CR4" s="143">
        <v>20.400000000000006</v>
      </c>
      <c r="CS4" s="143">
        <v>29.5</v>
      </c>
      <c r="CT4" s="143">
        <v>38.400000000000006</v>
      </c>
      <c r="CU4" s="143">
        <v>70.800000000000011</v>
      </c>
      <c r="CV4" s="143">
        <v>83</v>
      </c>
      <c r="CW4" s="143">
        <v>100.6</v>
      </c>
      <c r="CX4" s="143">
        <v>115.30000000000001</v>
      </c>
      <c r="CY4" s="143">
        <v>151.6</v>
      </c>
      <c r="CZ4" s="143">
        <v>159.10000000000002</v>
      </c>
      <c r="DA4" s="143">
        <v>130.19999999999999</v>
      </c>
      <c r="DB4" s="143">
        <v>84.9</v>
      </c>
      <c r="DC4" s="143">
        <v>53</v>
      </c>
      <c r="DD4" s="143">
        <v>55.699999999999989</v>
      </c>
      <c r="DE4" s="143">
        <v>56.5</v>
      </c>
      <c r="DF4" s="143">
        <v>48</v>
      </c>
      <c r="DG4" s="143">
        <v>45</v>
      </c>
      <c r="DH4" s="143">
        <v>43.199999999999989</v>
      </c>
      <c r="DI4" s="143">
        <v>39.099999999999994</v>
      </c>
      <c r="DJ4" s="143">
        <v>45.400000000000006</v>
      </c>
      <c r="DK4" s="143">
        <v>29.199999999999989</v>
      </c>
      <c r="DL4" s="143">
        <v>25.5</v>
      </c>
      <c r="DM4" s="143">
        <v>26</v>
      </c>
      <c r="DN4" s="143">
        <v>50.300000000000011</v>
      </c>
      <c r="DO4" s="143">
        <v>62.900000000000006</v>
      </c>
      <c r="DP4" s="143">
        <v>58.300000000000011</v>
      </c>
      <c r="DQ4" s="143">
        <v>64.699999999999989</v>
      </c>
      <c r="DR4" s="143">
        <v>60.199999999999989</v>
      </c>
      <c r="DS4" s="143">
        <v>43.900000000000006</v>
      </c>
      <c r="DT4" s="143">
        <v>44.699999999999989</v>
      </c>
      <c r="DU4" s="143">
        <v>38.800000000000011</v>
      </c>
      <c r="DV4" s="143">
        <v>24</v>
      </c>
      <c r="DW4" s="143">
        <v>25.900000000000006</v>
      </c>
      <c r="DX4" s="143">
        <v>27.299999999999997</v>
      </c>
      <c r="DY4" s="143">
        <v>33.699999999999989</v>
      </c>
      <c r="DZ4" s="143">
        <v>33.400000000000006</v>
      </c>
      <c r="EA4" s="143">
        <v>34.300000000000011</v>
      </c>
      <c r="EB4" s="143">
        <v>26.900000000000006</v>
      </c>
      <c r="EC4" s="143">
        <v>14.900000000000006</v>
      </c>
      <c r="ED4" s="143">
        <v>11.400000000000006</v>
      </c>
      <c r="EE4" s="143">
        <v>3.5</v>
      </c>
      <c r="EF4" s="143">
        <v>-0.29999999999999716</v>
      </c>
      <c r="EG4" s="143">
        <v>2.7999999999999972</v>
      </c>
      <c r="EH4" s="143">
        <v>9.5</v>
      </c>
      <c r="EI4" s="143">
        <v>10.799999999999997</v>
      </c>
      <c r="EJ4" s="143">
        <v>10.099999999999994</v>
      </c>
      <c r="EK4" s="143">
        <v>7.4000000000000057</v>
      </c>
      <c r="EL4" s="143">
        <v>0.4</v>
      </c>
      <c r="EM4" s="143">
        <v>-0.40000000000000568</v>
      </c>
      <c r="EN4" s="143">
        <v>2.5</v>
      </c>
      <c r="EO4" s="143">
        <v>5.7999999999999972</v>
      </c>
      <c r="EP4" s="143">
        <v>7.0999999999999943</v>
      </c>
      <c r="EQ4" s="143">
        <v>7.7000000000000028</v>
      </c>
      <c r="ER4" s="143">
        <v>9.7999999999999972</v>
      </c>
      <c r="ES4" s="143">
        <v>5.7999999999999972</v>
      </c>
      <c r="ET4" s="143">
        <v>3</v>
      </c>
      <c r="EU4" s="143">
        <v>0.70000000000000284</v>
      </c>
      <c r="EV4" s="143">
        <v>4.4000000000000057</v>
      </c>
      <c r="EW4" s="143">
        <v>5.2000000000000028</v>
      </c>
      <c r="EX4" s="143">
        <v>7</v>
      </c>
      <c r="EY4" s="143">
        <v>4.5</v>
      </c>
      <c r="EZ4" s="143">
        <v>0.9</v>
      </c>
      <c r="FA4" s="143">
        <v>-0.3</v>
      </c>
      <c r="FB4" s="150"/>
    </row>
    <row r="5" spans="1:159" ht="45" customHeight="1" x14ac:dyDescent="0.3">
      <c r="A5" s="149" t="str">
        <f>IF('0'!A1=1,"добування кам'яного вугілля","manufacturing of coal")</f>
        <v>добування кам'яного вугілля</v>
      </c>
      <c r="B5" s="4">
        <v>0.59999999999999432</v>
      </c>
      <c r="C5" s="4">
        <v>-6.7000000000000028</v>
      </c>
      <c r="D5" s="4">
        <v>-11.900000000000006</v>
      </c>
      <c r="E5" s="4">
        <v>-14.200000000000003</v>
      </c>
      <c r="F5" s="4">
        <v>-9.2000000000000028</v>
      </c>
      <c r="G5" s="4">
        <v>-7.9000000000000057</v>
      </c>
      <c r="H5" s="4">
        <v>-7.7999999999999972</v>
      </c>
      <c r="I5" s="4">
        <v>-7.7000000000000028</v>
      </c>
      <c r="J5" s="4">
        <v>-8.2999999999999972</v>
      </c>
      <c r="K5" s="4">
        <v>-8.0999999999999943</v>
      </c>
      <c r="L5" s="4">
        <v>-4.9000000000000057</v>
      </c>
      <c r="M5" s="4">
        <v>-2.2000000000000028</v>
      </c>
      <c r="N5" s="4">
        <v>-5</v>
      </c>
      <c r="O5" s="4">
        <v>-2.4000000000000057</v>
      </c>
      <c r="P5" s="4">
        <v>-6.0999999999999943</v>
      </c>
      <c r="Q5" s="4">
        <v>-5.2000000000000028</v>
      </c>
      <c r="R5" s="4">
        <v>-7.7999999999999972</v>
      </c>
      <c r="S5" s="4">
        <v>4.2000000000000028</v>
      </c>
      <c r="T5" s="4">
        <v>6.4000000000000057</v>
      </c>
      <c r="U5" s="4">
        <v>14.099999999999994</v>
      </c>
      <c r="V5" s="4">
        <v>29.800000000000011</v>
      </c>
      <c r="W5" s="4">
        <v>33.599999999999994</v>
      </c>
      <c r="X5" s="4">
        <v>39.699999999999989</v>
      </c>
      <c r="Y5" s="4">
        <v>36.099999999999994</v>
      </c>
      <c r="Z5" s="4">
        <v>40.800000000000011</v>
      </c>
      <c r="AA5" s="4">
        <v>41</v>
      </c>
      <c r="AB5" s="4">
        <v>49.599999999999994</v>
      </c>
      <c r="AC5" s="4">
        <v>48</v>
      </c>
      <c r="AD5" s="4">
        <v>48</v>
      </c>
      <c r="AE5" s="4">
        <v>33.400000000000006</v>
      </c>
      <c r="AF5" s="4">
        <v>32.400000000000006</v>
      </c>
      <c r="AG5" s="4">
        <v>25.400000000000006</v>
      </c>
      <c r="AH5" s="4">
        <v>17.400000000000006</v>
      </c>
      <c r="AI5" s="4">
        <v>7.2999999999999972</v>
      </c>
      <c r="AJ5" s="4">
        <v>0.5</v>
      </c>
      <c r="AK5" s="4">
        <v>-0.79999999999999716</v>
      </c>
      <c r="AL5" s="4">
        <v>3.5</v>
      </c>
      <c r="AM5" s="4">
        <v>21.5</v>
      </c>
      <c r="AN5" s="4">
        <v>20.7</v>
      </c>
      <c r="AO5" s="4">
        <v>21.2</v>
      </c>
      <c r="AP5" s="4">
        <v>20.7</v>
      </c>
      <c r="AQ5" s="4">
        <v>11</v>
      </c>
      <c r="AR5" s="4">
        <v>9.9</v>
      </c>
      <c r="AS5" s="4">
        <v>7.9</v>
      </c>
      <c r="AT5" s="4">
        <v>2.5</v>
      </c>
      <c r="AU5" s="4">
        <v>15.3</v>
      </c>
      <c r="AV5" s="4">
        <v>15.5</v>
      </c>
      <c r="AW5" s="4">
        <v>40.4</v>
      </c>
      <c r="AX5" s="4">
        <v>43.5</v>
      </c>
      <c r="AY5" s="4">
        <v>21</v>
      </c>
      <c r="AZ5" s="4">
        <v>20.5</v>
      </c>
      <c r="BA5" s="4">
        <v>35.4</v>
      </c>
      <c r="BB5" s="4">
        <v>37.1</v>
      </c>
      <c r="BC5" s="4">
        <v>49.800000000000011</v>
      </c>
      <c r="BD5" s="4">
        <v>51.9</v>
      </c>
      <c r="BE5" s="4">
        <v>63.8</v>
      </c>
      <c r="BF5" s="4">
        <v>70.5</v>
      </c>
      <c r="BG5" s="4">
        <v>61.2</v>
      </c>
      <c r="BH5" s="4">
        <v>75.3</v>
      </c>
      <c r="BI5" s="143">
        <v>47.8</v>
      </c>
      <c r="BJ5" s="143">
        <v>37.099999999999994</v>
      </c>
      <c r="BK5" s="143">
        <v>39.099999999999994</v>
      </c>
      <c r="BL5" s="143">
        <v>39.099999999999994</v>
      </c>
      <c r="BM5" s="143">
        <v>22</v>
      </c>
      <c r="BN5" s="143">
        <v>25.900000000000006</v>
      </c>
      <c r="BO5" s="143">
        <v>25.299999999999997</v>
      </c>
      <c r="BP5" s="143">
        <v>24.400000000000006</v>
      </c>
      <c r="BQ5" s="143">
        <v>20.400000000000006</v>
      </c>
      <c r="BR5" s="143">
        <v>15.599999999999994</v>
      </c>
      <c r="BS5" s="143">
        <v>14.599999999999994</v>
      </c>
      <c r="BT5" s="143">
        <v>5.2999999999999972</v>
      </c>
      <c r="BU5" s="143">
        <v>21.599999999999994</v>
      </c>
      <c r="BV5" s="143">
        <v>11.400000000000006</v>
      </c>
      <c r="BW5" s="143">
        <v>11.299999999999997</v>
      </c>
      <c r="BX5" s="143">
        <v>11.099999999999994</v>
      </c>
      <c r="BY5" s="143">
        <v>11.5</v>
      </c>
      <c r="BZ5" s="143">
        <v>7.5999999999999943</v>
      </c>
      <c r="CA5" s="143">
        <v>7.2999999999999972</v>
      </c>
      <c r="CB5" s="143">
        <v>-4.5999999999999943</v>
      </c>
      <c r="CC5" s="143">
        <v>-1.9000000000000057</v>
      </c>
      <c r="CD5" s="143">
        <v>-4</v>
      </c>
      <c r="CE5" s="143">
        <v>-12.5</v>
      </c>
      <c r="CF5" s="143">
        <v>-21.700000000000003</v>
      </c>
      <c r="CG5" s="143">
        <v>-23.599999999999994</v>
      </c>
      <c r="CH5" s="143">
        <v>-31.5</v>
      </c>
      <c r="CI5" s="143">
        <v>-34.099999999999994</v>
      </c>
      <c r="CJ5" s="143">
        <v>-34.5</v>
      </c>
      <c r="CK5" s="143">
        <v>-34.400000000000006</v>
      </c>
      <c r="CL5" s="143">
        <v>-33.200000000000003</v>
      </c>
      <c r="CM5" s="143">
        <v>-34.799999999999997</v>
      </c>
      <c r="CN5" s="143">
        <v>-27.099999999999994</v>
      </c>
      <c r="CO5" s="143">
        <v>-31.099999999999994</v>
      </c>
      <c r="CP5" s="143">
        <v>-30.099999999999994</v>
      </c>
      <c r="CQ5" s="143">
        <v>-18.900000000000006</v>
      </c>
      <c r="CR5" s="143">
        <v>-8.2000000000000028</v>
      </c>
      <c r="CS5" s="143">
        <v>-7.2999999999999972</v>
      </c>
      <c r="CT5" s="143">
        <v>1.2000000000000028</v>
      </c>
      <c r="CU5" s="143">
        <v>11.599999999999994</v>
      </c>
      <c r="CV5" s="143">
        <v>14.599999999999994</v>
      </c>
      <c r="CW5" s="143">
        <v>14.299999999999997</v>
      </c>
      <c r="CX5" s="143">
        <v>10.299999999999997</v>
      </c>
      <c r="CY5" s="143">
        <v>12.5</v>
      </c>
      <c r="CZ5" s="143">
        <v>26.5</v>
      </c>
      <c r="DA5" s="143">
        <v>29.900000000000006</v>
      </c>
      <c r="DB5" s="143">
        <v>36</v>
      </c>
      <c r="DC5" s="143">
        <v>42.099999999999994</v>
      </c>
      <c r="DD5" s="143">
        <v>53.599999999999994</v>
      </c>
      <c r="DE5" s="143">
        <v>150.6</v>
      </c>
      <c r="DF5" s="143">
        <v>142.5</v>
      </c>
      <c r="DG5" s="143">
        <v>128.1</v>
      </c>
      <c r="DH5" s="143">
        <v>125.19999999999999</v>
      </c>
      <c r="DI5" s="143">
        <v>140.6</v>
      </c>
      <c r="DJ5" s="143">
        <v>202.10000000000002</v>
      </c>
      <c r="DK5" s="143">
        <v>199.89999999999998</v>
      </c>
      <c r="DL5" s="143">
        <v>175</v>
      </c>
      <c r="DM5" s="143">
        <v>123.5</v>
      </c>
      <c r="DN5" s="143">
        <v>121.80000000000001</v>
      </c>
      <c r="DO5" s="143">
        <v>105.30000000000001</v>
      </c>
      <c r="DP5" s="143">
        <v>97.6</v>
      </c>
      <c r="DQ5" s="143">
        <v>80.300000000000011</v>
      </c>
      <c r="DR5" s="143">
        <v>80.5</v>
      </c>
      <c r="DS5" s="143">
        <v>80.599999999999994</v>
      </c>
      <c r="DT5" s="143">
        <v>86.4</v>
      </c>
      <c r="DU5" s="143">
        <v>76.199999999999989</v>
      </c>
      <c r="DV5" s="143">
        <v>43.099999999999994</v>
      </c>
      <c r="DW5" s="143">
        <v>46.800000000000011</v>
      </c>
      <c r="DX5" s="143">
        <v>43</v>
      </c>
      <c r="DY5" s="143">
        <v>73.800000000000011</v>
      </c>
      <c r="DZ5" s="143">
        <v>70.300000000000011</v>
      </c>
      <c r="EA5" s="143">
        <v>75.400000000000006</v>
      </c>
      <c r="EB5" s="143">
        <v>59.099999999999994</v>
      </c>
      <c r="EC5" s="143">
        <v>8.0999999999999943</v>
      </c>
      <c r="ED5" s="143">
        <v>8.5999999999999943</v>
      </c>
      <c r="EE5" s="143">
        <v>8.7999999999999972</v>
      </c>
      <c r="EF5" s="143">
        <v>5.0999999999999943</v>
      </c>
      <c r="EG5" s="143">
        <v>2.5</v>
      </c>
      <c r="EH5" s="143">
        <v>2.2000000000000028</v>
      </c>
      <c r="EI5" s="143">
        <v>1.2000000000000028</v>
      </c>
      <c r="EJ5" s="143">
        <v>0.79999999999999716</v>
      </c>
      <c r="EK5" s="143">
        <v>2.5999999999999943</v>
      </c>
      <c r="EL5" s="143">
        <v>1</v>
      </c>
      <c r="EM5" s="143">
        <v>-3.2000000000000028</v>
      </c>
      <c r="EN5" s="143">
        <v>1.2999999999999972</v>
      </c>
      <c r="EO5" s="143">
        <v>1</v>
      </c>
      <c r="EP5" s="143">
        <v>0.59999999999999432</v>
      </c>
      <c r="EQ5" s="143">
        <v>9.9999999999994316E-2</v>
      </c>
      <c r="ER5" s="143">
        <v>0</v>
      </c>
      <c r="ES5" s="143">
        <v>1.5</v>
      </c>
      <c r="ET5" s="143">
        <v>2.2999999999999972</v>
      </c>
      <c r="EU5" s="143">
        <v>2.0999999999999943</v>
      </c>
      <c r="EV5" s="143">
        <v>2.7999999999999972</v>
      </c>
      <c r="EW5" s="143">
        <v>-0.70000000000000284</v>
      </c>
      <c r="EX5" s="143">
        <v>-0.5</v>
      </c>
      <c r="EY5" s="143">
        <v>-0.2</v>
      </c>
      <c r="EZ5" s="143">
        <v>0</v>
      </c>
      <c r="FA5" s="143">
        <v>0.2</v>
      </c>
      <c r="FB5" s="150"/>
    </row>
    <row r="6" spans="1:159" ht="45" customHeight="1" x14ac:dyDescent="0.3">
      <c r="A6" s="149" t="str">
        <f>IF('0'!A1=1,"добування сирої нафти та природного газу","extraction of crude petroleum and natural gas")</f>
        <v>добування сирої нафти та природного газу</v>
      </c>
      <c r="B6" s="4">
        <v>8.0999999999999943</v>
      </c>
      <c r="C6" s="4">
        <v>9.2000000000000028</v>
      </c>
      <c r="D6" s="4">
        <v>5.5</v>
      </c>
      <c r="E6" s="4">
        <v>1.2000000000000028</v>
      </c>
      <c r="F6" s="4">
        <v>5.7000000000000028</v>
      </c>
      <c r="G6" s="4">
        <v>12</v>
      </c>
      <c r="H6" s="4">
        <v>10.400000000000006</v>
      </c>
      <c r="I6" s="4">
        <v>10.900000000000006</v>
      </c>
      <c r="J6" s="4">
        <v>10.099999999999994</v>
      </c>
      <c r="K6" s="4">
        <v>4.5999999999999943</v>
      </c>
      <c r="L6" s="4">
        <v>6.5999999999999943</v>
      </c>
      <c r="M6" s="4">
        <v>7</v>
      </c>
      <c r="N6" s="4">
        <v>-1.0999999999999943</v>
      </c>
      <c r="O6" s="4">
        <v>-3.7999999999999972</v>
      </c>
      <c r="P6" s="4">
        <v>-1.7000000000000028</v>
      </c>
      <c r="Q6" s="4">
        <v>5.4000000000000057</v>
      </c>
      <c r="R6" s="4">
        <v>5.7999999999999972</v>
      </c>
      <c r="S6" s="4">
        <v>6.4000000000000057</v>
      </c>
      <c r="T6" s="4">
        <v>25.5</v>
      </c>
      <c r="U6" s="4">
        <v>24</v>
      </c>
      <c r="V6" s="4">
        <v>25.599999999999994</v>
      </c>
      <c r="W6" s="4">
        <v>16.599999999999994</v>
      </c>
      <c r="X6" s="4">
        <v>16.099999999999994</v>
      </c>
      <c r="Y6" s="4">
        <v>15.799999999999997</v>
      </c>
      <c r="Z6" s="4">
        <v>18.200000000000003</v>
      </c>
      <c r="AA6" s="4">
        <v>17.200000000000003</v>
      </c>
      <c r="AB6" s="4">
        <v>50.699999999999989</v>
      </c>
      <c r="AC6" s="4">
        <v>172.89999999999998</v>
      </c>
      <c r="AD6" s="4">
        <v>171.7</v>
      </c>
      <c r="AE6" s="4">
        <v>166.89999999999998</v>
      </c>
      <c r="AF6" s="4">
        <v>125.4</v>
      </c>
      <c r="AG6" s="4">
        <v>113</v>
      </c>
      <c r="AH6" s="4">
        <v>109.4</v>
      </c>
      <c r="AI6" s="4">
        <v>127.4</v>
      </c>
      <c r="AJ6" s="4">
        <v>126.6</v>
      </c>
      <c r="AK6" s="4">
        <v>120.30000000000001</v>
      </c>
      <c r="AL6" s="4">
        <v>89.4</v>
      </c>
      <c r="AM6" s="4">
        <v>98.199999999999989</v>
      </c>
      <c r="AN6" s="4">
        <v>70.400000000000006</v>
      </c>
      <c r="AO6" s="4">
        <v>-11.5</v>
      </c>
      <c r="AP6" s="4">
        <v>47.5</v>
      </c>
      <c r="AQ6" s="4">
        <v>51</v>
      </c>
      <c r="AR6" s="4">
        <v>51</v>
      </c>
      <c r="AS6" s="4">
        <v>52.2</v>
      </c>
      <c r="AT6" s="4">
        <v>65.3</v>
      </c>
      <c r="AU6" s="4">
        <v>72.400000000000006</v>
      </c>
      <c r="AV6" s="4">
        <v>68.400000000000006</v>
      </c>
      <c r="AW6" s="4">
        <v>76.5</v>
      </c>
      <c r="AX6" s="4">
        <v>123.8</v>
      </c>
      <c r="AY6" s="4">
        <v>116.19999999999999</v>
      </c>
      <c r="AZ6" s="4">
        <v>88.3</v>
      </c>
      <c r="BA6" s="4">
        <v>94.1</v>
      </c>
      <c r="BB6" s="4">
        <v>12</v>
      </c>
      <c r="BC6" s="4">
        <v>8.9000000000000057</v>
      </c>
      <c r="BD6" s="4">
        <v>10</v>
      </c>
      <c r="BE6" s="4">
        <v>17.899999999999999</v>
      </c>
      <c r="BF6" s="4">
        <v>13.3</v>
      </c>
      <c r="BG6" s="4">
        <v>8.6</v>
      </c>
      <c r="BH6" s="4">
        <v>14.6</v>
      </c>
      <c r="BI6" s="143">
        <v>16.100000000000001</v>
      </c>
      <c r="BJ6" s="143">
        <v>11.099999999999994</v>
      </c>
      <c r="BK6" s="143">
        <v>8.2000000000000028</v>
      </c>
      <c r="BL6" s="143">
        <v>8.9000000000000057</v>
      </c>
      <c r="BM6" s="143">
        <v>8.4000000000000057</v>
      </c>
      <c r="BN6" s="143">
        <v>15.200000000000003</v>
      </c>
      <c r="BO6" s="143">
        <v>18</v>
      </c>
      <c r="BP6" s="143">
        <v>18</v>
      </c>
      <c r="BQ6" s="143">
        <v>16.099999999999994</v>
      </c>
      <c r="BR6" s="143">
        <v>16</v>
      </c>
      <c r="BS6" s="143">
        <v>17</v>
      </c>
      <c r="BT6" s="143">
        <v>28.900000000000006</v>
      </c>
      <c r="BU6" s="143">
        <v>16</v>
      </c>
      <c r="BV6" s="143">
        <v>17.5</v>
      </c>
      <c r="BW6" s="143">
        <v>20.700000000000003</v>
      </c>
      <c r="BX6" s="143">
        <v>19.700000000000003</v>
      </c>
      <c r="BY6" s="143">
        <v>19.099999999999994</v>
      </c>
      <c r="BZ6" s="143">
        <v>13.700000000000003</v>
      </c>
      <c r="CA6" s="143">
        <v>13.099999999999994</v>
      </c>
      <c r="CB6" s="143">
        <v>-1.2000000000000028</v>
      </c>
      <c r="CC6" s="143">
        <v>-13.299999999999997</v>
      </c>
      <c r="CD6" s="143">
        <v>-19.5</v>
      </c>
      <c r="CE6" s="143">
        <v>-25.200000000000003</v>
      </c>
      <c r="CF6" s="143">
        <v>-29.299999999999997</v>
      </c>
      <c r="CG6" s="143">
        <v>-32.299999999999997</v>
      </c>
      <c r="CH6" s="143">
        <v>-20.5</v>
      </c>
      <c r="CI6" s="143">
        <v>-25.400000000000006</v>
      </c>
      <c r="CJ6" s="143">
        <v>-33.299999999999997</v>
      </c>
      <c r="CK6" s="143">
        <v>-47.9</v>
      </c>
      <c r="CL6" s="143">
        <v>-53.2</v>
      </c>
      <c r="CM6" s="143">
        <v>-62.2</v>
      </c>
      <c r="CN6" s="143">
        <v>-59.3</v>
      </c>
      <c r="CO6" s="143">
        <v>-40.5</v>
      </c>
      <c r="CP6" s="143">
        <v>-22</v>
      </c>
      <c r="CQ6" s="143">
        <v>9.7999999999999972</v>
      </c>
      <c r="CR6" s="143">
        <v>20.799999999999997</v>
      </c>
      <c r="CS6" s="143">
        <v>28.599999999999994</v>
      </c>
      <c r="CT6" s="143">
        <v>24.599999999999994</v>
      </c>
      <c r="CU6" s="143">
        <v>44.5</v>
      </c>
      <c r="CV6" s="143">
        <v>61.199999999999989</v>
      </c>
      <c r="CW6" s="143">
        <v>105.9</v>
      </c>
      <c r="CX6" s="143">
        <v>139.9</v>
      </c>
      <c r="CY6" s="143">
        <v>236.60000000000002</v>
      </c>
      <c r="CZ6" s="143">
        <v>246</v>
      </c>
      <c r="DA6" s="143">
        <v>174.5</v>
      </c>
      <c r="DB6" s="143">
        <v>130.80000000000001</v>
      </c>
      <c r="DC6" s="143">
        <v>89.199999999999989</v>
      </c>
      <c r="DD6" s="143">
        <v>74.5</v>
      </c>
      <c r="DE6" s="143">
        <v>79.599999999999994</v>
      </c>
      <c r="DF6" s="143">
        <v>61.099999999999994</v>
      </c>
      <c r="DG6" s="143">
        <v>107.9</v>
      </c>
      <c r="DH6" s="143">
        <v>100.4</v>
      </c>
      <c r="DI6" s="143">
        <v>92.699999999999989</v>
      </c>
      <c r="DJ6" s="143">
        <v>92.9</v>
      </c>
      <c r="DK6" s="143">
        <v>75.199999999999989</v>
      </c>
      <c r="DL6" s="143">
        <v>80.599999999999994</v>
      </c>
      <c r="DM6" s="143">
        <v>84.4</v>
      </c>
      <c r="DN6" s="143">
        <v>101.69999999999999</v>
      </c>
      <c r="DO6" s="143">
        <v>105.6</v>
      </c>
      <c r="DP6" s="143">
        <v>99.699999999999989</v>
      </c>
      <c r="DQ6" s="143">
        <v>71</v>
      </c>
      <c r="DR6" s="143">
        <v>77.099999999999994</v>
      </c>
      <c r="DS6" s="143">
        <v>46</v>
      </c>
      <c r="DT6" s="143">
        <v>48.5</v>
      </c>
      <c r="DU6" s="143">
        <v>45.400000000000006</v>
      </c>
      <c r="DV6" s="143">
        <v>28.300000000000011</v>
      </c>
      <c r="DW6" s="143">
        <v>25.200000000000003</v>
      </c>
      <c r="DX6" s="143">
        <v>28.400000000000006</v>
      </c>
      <c r="DY6" s="143">
        <v>32.5</v>
      </c>
      <c r="DZ6" s="143">
        <v>28.5</v>
      </c>
      <c r="EA6" s="143">
        <v>22</v>
      </c>
      <c r="EB6" s="143">
        <v>13.900000000000006</v>
      </c>
      <c r="EC6" s="143">
        <v>16.099999999999994</v>
      </c>
      <c r="ED6" s="143">
        <v>12.799999999999997</v>
      </c>
      <c r="EE6" s="143">
        <v>-3.0999999999999943</v>
      </c>
      <c r="EF6" s="143">
        <v>-2</v>
      </c>
      <c r="EG6" s="143">
        <v>5.7000000000000028</v>
      </c>
      <c r="EH6" s="143">
        <v>18.200000000000003</v>
      </c>
      <c r="EI6" s="143">
        <v>17.5</v>
      </c>
      <c r="EJ6" s="143">
        <v>17</v>
      </c>
      <c r="EK6" s="143">
        <v>9.2000000000000028</v>
      </c>
      <c r="EL6" s="143">
        <v>-3.1</v>
      </c>
      <c r="EM6" s="143">
        <v>-4.7000000000000028</v>
      </c>
      <c r="EN6" s="143">
        <v>-1.9000000000000057</v>
      </c>
      <c r="EO6" s="143">
        <v>8.7000000000000028</v>
      </c>
      <c r="EP6" s="143">
        <v>10.599999999999994</v>
      </c>
      <c r="EQ6" s="143">
        <v>11.200000000000003</v>
      </c>
      <c r="ER6" s="143">
        <v>12.700000000000003</v>
      </c>
      <c r="ES6" s="143">
        <v>6.9000000000000057</v>
      </c>
      <c r="ET6" s="143">
        <v>3.7000000000000028</v>
      </c>
      <c r="EU6" s="143">
        <v>1.9000000000000057</v>
      </c>
      <c r="EV6" s="143">
        <v>8</v>
      </c>
      <c r="EW6" s="143">
        <v>9.7999999999999972</v>
      </c>
      <c r="EX6" s="143">
        <v>8.7999999999999972</v>
      </c>
      <c r="EY6" s="143">
        <v>5.5</v>
      </c>
      <c r="EZ6" s="143">
        <v>0.5</v>
      </c>
      <c r="FA6" s="143">
        <v>-0.9</v>
      </c>
      <c r="FB6" s="150"/>
    </row>
    <row r="7" spans="1:159" ht="45" customHeight="1" x14ac:dyDescent="0.3">
      <c r="A7" s="149" t="str">
        <f>IF('0'!A1=1,"добування металевих руд","mining of metal ores")</f>
        <v>добування металевих руд</v>
      </c>
      <c r="B7" s="4">
        <v>-15.700000000000003</v>
      </c>
      <c r="C7" s="4">
        <v>-15.700000000000003</v>
      </c>
      <c r="D7" s="4">
        <v>-15.900000000000006</v>
      </c>
      <c r="E7" s="4">
        <v>2.7999999999999972</v>
      </c>
      <c r="F7" s="4">
        <v>1.9000000000000057</v>
      </c>
      <c r="G7" s="4">
        <v>1.2999999999999972</v>
      </c>
      <c r="H7" s="4">
        <v>-10.200000000000003</v>
      </c>
      <c r="I7" s="4">
        <v>-8.7999999999999972</v>
      </c>
      <c r="J7" s="4">
        <v>-7.2000000000000028</v>
      </c>
      <c r="K7" s="4">
        <v>7.9000000000000057</v>
      </c>
      <c r="L7" s="4">
        <v>13.200000000000003</v>
      </c>
      <c r="M7" s="4">
        <v>13.599999999999994</v>
      </c>
      <c r="N7" s="4">
        <v>12.700000000000003</v>
      </c>
      <c r="O7" s="4">
        <v>13.5</v>
      </c>
      <c r="P7" s="4">
        <v>20.700000000000003</v>
      </c>
      <c r="Q7" s="4">
        <v>6.9000000000000057</v>
      </c>
      <c r="R7" s="4">
        <v>17.5</v>
      </c>
      <c r="S7" s="4">
        <v>17.599999999999994</v>
      </c>
      <c r="T7" s="4">
        <v>20.599999999999994</v>
      </c>
      <c r="U7" s="4">
        <v>29.5</v>
      </c>
      <c r="V7" s="4">
        <v>26</v>
      </c>
      <c r="W7" s="4">
        <v>15.099999999999994</v>
      </c>
      <c r="X7" s="4">
        <v>14.099999999999994</v>
      </c>
      <c r="Y7" s="4">
        <v>19.900000000000006</v>
      </c>
      <c r="Z7" s="4">
        <v>17.099999999999994</v>
      </c>
      <c r="AA7" s="4">
        <v>33.699999999999989</v>
      </c>
      <c r="AB7" s="4">
        <v>41.800000000000011</v>
      </c>
      <c r="AC7" s="4">
        <v>23.900000000000006</v>
      </c>
      <c r="AD7" s="4">
        <v>-2</v>
      </c>
      <c r="AE7" s="4">
        <v>-0.29999999999999716</v>
      </c>
      <c r="AF7" s="4">
        <v>14.799999999999997</v>
      </c>
      <c r="AG7" s="4">
        <v>1.5</v>
      </c>
      <c r="AH7" s="4">
        <v>0.20000000000000284</v>
      </c>
      <c r="AI7" s="4">
        <v>11</v>
      </c>
      <c r="AJ7" s="4">
        <v>5</v>
      </c>
      <c r="AK7" s="4">
        <v>-8.9000000000000057</v>
      </c>
      <c r="AL7" s="4">
        <v>-11.200000000000003</v>
      </c>
      <c r="AM7" s="4">
        <v>-20.099999999999994</v>
      </c>
      <c r="AN7" s="4">
        <v>-22.7</v>
      </c>
      <c r="AO7" s="4">
        <v>6.9</v>
      </c>
      <c r="AP7" s="4">
        <v>33.200000000000003</v>
      </c>
      <c r="AQ7" s="4">
        <v>29.9</v>
      </c>
      <c r="AR7" s="4">
        <v>15</v>
      </c>
      <c r="AS7" s="4">
        <v>26.6</v>
      </c>
      <c r="AT7" s="4">
        <v>45.2</v>
      </c>
      <c r="AU7" s="4">
        <v>38</v>
      </c>
      <c r="AV7" s="4">
        <v>60.6</v>
      </c>
      <c r="AW7" s="4">
        <v>107.2</v>
      </c>
      <c r="AX7" s="4">
        <v>135.19999999999999</v>
      </c>
      <c r="AY7" s="4">
        <v>138.5</v>
      </c>
      <c r="AZ7" s="4">
        <v>142.6</v>
      </c>
      <c r="BA7" s="4">
        <v>87</v>
      </c>
      <c r="BB7" s="4">
        <v>35.9</v>
      </c>
      <c r="BC7" s="4">
        <v>27.700000000000003</v>
      </c>
      <c r="BD7" s="4">
        <v>36.1</v>
      </c>
      <c r="BE7" s="4">
        <v>36.1</v>
      </c>
      <c r="BF7" s="4">
        <v>29.3</v>
      </c>
      <c r="BG7" s="4">
        <v>41.2</v>
      </c>
      <c r="BH7" s="4">
        <v>46.9</v>
      </c>
      <c r="BI7" s="143">
        <v>29.3</v>
      </c>
      <c r="BJ7" s="143">
        <v>21.099999999999994</v>
      </c>
      <c r="BK7" s="143">
        <v>23.299999999999997</v>
      </c>
      <c r="BL7" s="143">
        <v>-0.70000000000000284</v>
      </c>
      <c r="BM7" s="143">
        <v>-2.5999999999999943</v>
      </c>
      <c r="BN7" s="143">
        <v>16.099999999999994</v>
      </c>
      <c r="BO7" s="143">
        <v>29.199999999999989</v>
      </c>
      <c r="BP7" s="143">
        <v>32.300000000000011</v>
      </c>
      <c r="BQ7" s="143">
        <v>23.5</v>
      </c>
      <c r="BR7" s="143">
        <v>17.5</v>
      </c>
      <c r="BS7" s="143">
        <v>17</v>
      </c>
      <c r="BT7" s="143">
        <v>4.5999999999999943</v>
      </c>
      <c r="BU7" s="143">
        <v>14.599999999999994</v>
      </c>
      <c r="BV7" s="143">
        <v>-2.9000000000000057</v>
      </c>
      <c r="BW7" s="143">
        <v>-7.5999999999999943</v>
      </c>
      <c r="BX7" s="143">
        <v>10</v>
      </c>
      <c r="BY7" s="143">
        <v>2.2999999999999972</v>
      </c>
      <c r="BZ7" s="143">
        <v>31.599999999999994</v>
      </c>
      <c r="CA7" s="143">
        <v>29.300000000000011</v>
      </c>
      <c r="CB7" s="143">
        <v>37.199999999999989</v>
      </c>
      <c r="CC7" s="143">
        <v>42.800000000000011</v>
      </c>
      <c r="CD7" s="143">
        <v>8.2000000000000028</v>
      </c>
      <c r="CE7" s="143">
        <v>-7.2000000000000028</v>
      </c>
      <c r="CF7" s="143">
        <v>-11.099999999999994</v>
      </c>
      <c r="CG7" s="143">
        <v>-21.400000000000006</v>
      </c>
      <c r="CH7" s="143">
        <v>-11.799999999999997</v>
      </c>
      <c r="CI7" s="143">
        <v>-11.299999999999997</v>
      </c>
      <c r="CJ7" s="143">
        <v>-17.5</v>
      </c>
      <c r="CK7" s="143">
        <v>-11.400000000000006</v>
      </c>
      <c r="CL7" s="143">
        <v>-21.900000000000006</v>
      </c>
      <c r="CM7" s="143">
        <v>-20.200000000000003</v>
      </c>
      <c r="CN7" s="143">
        <v>-21.799999999999997</v>
      </c>
      <c r="CO7" s="143">
        <v>-22.400000000000006</v>
      </c>
      <c r="CP7" s="143">
        <v>5.7999999999999972</v>
      </c>
      <c r="CQ7" s="143">
        <v>28.300000000000011</v>
      </c>
      <c r="CR7" s="143">
        <v>28.599999999999994</v>
      </c>
      <c r="CS7" s="143">
        <v>44.599999999999994</v>
      </c>
      <c r="CT7" s="143">
        <v>64.900000000000006</v>
      </c>
      <c r="CU7" s="143">
        <v>124.4</v>
      </c>
      <c r="CV7" s="143">
        <v>139.9</v>
      </c>
      <c r="CW7" s="143">
        <v>151.19999999999999</v>
      </c>
      <c r="CX7" s="143">
        <v>168.8</v>
      </c>
      <c r="CY7" s="143">
        <v>198.7</v>
      </c>
      <c r="CZ7" s="143">
        <v>196.7</v>
      </c>
      <c r="DA7" s="143">
        <v>168.89999999999998</v>
      </c>
      <c r="DB7" s="143">
        <v>75.199999999999989</v>
      </c>
      <c r="DC7" s="143">
        <v>27.400000000000006</v>
      </c>
      <c r="DD7" s="143">
        <v>37.699999999999989</v>
      </c>
      <c r="DE7" s="143">
        <v>5.4000000000000057</v>
      </c>
      <c r="DF7" s="143">
        <v>4.4000000000000057</v>
      </c>
      <c r="DG7" s="143">
        <v>-14.5</v>
      </c>
      <c r="DH7" s="143">
        <v>-12.799999999999997</v>
      </c>
      <c r="DI7" s="143">
        <v>-17.900000000000006</v>
      </c>
      <c r="DJ7" s="143">
        <v>-20.5</v>
      </c>
      <c r="DK7" s="143">
        <v>-35.400000000000006</v>
      </c>
      <c r="DL7" s="143">
        <v>-39.1</v>
      </c>
      <c r="DM7" s="143">
        <v>-33</v>
      </c>
      <c r="DN7" s="143">
        <v>-4.2999999999999972</v>
      </c>
      <c r="DO7" s="143">
        <v>16.799999999999997</v>
      </c>
      <c r="DP7" s="143">
        <v>12.599999999999994</v>
      </c>
      <c r="DQ7" s="143">
        <v>36.800000000000011</v>
      </c>
      <c r="DR7" s="143">
        <v>25.200000000000003</v>
      </c>
      <c r="DS7" s="143">
        <v>13.599999999999994</v>
      </c>
      <c r="DT7" s="143">
        <v>12.799999999999997</v>
      </c>
      <c r="DU7" s="143">
        <v>7</v>
      </c>
      <c r="DV7" s="143">
        <v>2.0999999999999943</v>
      </c>
      <c r="DW7" s="143">
        <v>6.5</v>
      </c>
      <c r="DX7" s="143">
        <v>9</v>
      </c>
      <c r="DY7" s="143">
        <v>5.9000000000000057</v>
      </c>
      <c r="DZ7" s="143">
        <v>9.7000000000000028</v>
      </c>
      <c r="EA7" s="143">
        <v>15</v>
      </c>
      <c r="EB7" s="143">
        <v>13.200000000000003</v>
      </c>
      <c r="EC7" s="143">
        <v>17.700000000000003</v>
      </c>
      <c r="ED7" s="143">
        <v>9.2000000000000028</v>
      </c>
      <c r="EE7" s="143">
        <v>3.2000000000000028</v>
      </c>
      <c r="EF7" s="143">
        <v>-8.4000000000000057</v>
      </c>
      <c r="EG7" s="143">
        <v>-4.9000000000000057</v>
      </c>
      <c r="EH7" s="143">
        <v>3.7999999999999972</v>
      </c>
      <c r="EI7" s="143">
        <v>11.400000000000006</v>
      </c>
      <c r="EJ7" s="143">
        <v>10</v>
      </c>
      <c r="EK7" s="143">
        <v>7.5999999999999943</v>
      </c>
      <c r="EL7" s="143">
        <v>1.3</v>
      </c>
      <c r="EM7" s="143">
        <v>5.7999999999999972</v>
      </c>
      <c r="EN7" s="143">
        <v>7.2999999999999972</v>
      </c>
      <c r="EO7" s="143">
        <v>5.5999999999999943</v>
      </c>
      <c r="EP7" s="143">
        <v>8.4000000000000057</v>
      </c>
      <c r="EQ7" s="143">
        <v>11.099999999999994</v>
      </c>
      <c r="ER7" s="143">
        <v>18.799999999999997</v>
      </c>
      <c r="ES7" s="143">
        <v>10.799999999999997</v>
      </c>
      <c r="ET7" s="143">
        <v>4</v>
      </c>
      <c r="EU7" s="143">
        <v>-1.2000000000000028</v>
      </c>
      <c r="EV7" s="143">
        <v>-1.7999999999999972</v>
      </c>
      <c r="EW7" s="143">
        <v>2</v>
      </c>
      <c r="EX7" s="143">
        <v>12.200000000000003</v>
      </c>
      <c r="EY7" s="143">
        <v>7.2</v>
      </c>
      <c r="EZ7" s="143">
        <v>1.2</v>
      </c>
      <c r="FA7" s="143">
        <v>-1.9</v>
      </c>
      <c r="FB7" s="150"/>
    </row>
    <row r="8" spans="1:159" ht="45" customHeight="1" x14ac:dyDescent="0.3">
      <c r="A8" s="139" t="str">
        <f>IF('0'!A1=1,"Переробна промисловість","manufacturing")</f>
        <v>Переробна промисловість</v>
      </c>
      <c r="B8" s="4">
        <v>-0.20000000000000284</v>
      </c>
      <c r="C8" s="4">
        <v>0.5</v>
      </c>
      <c r="D8" s="4">
        <v>-0.29999999999999716</v>
      </c>
      <c r="E8" s="4">
        <v>-1.7999999999999972</v>
      </c>
      <c r="F8" s="4">
        <v>-2.7000000000000028</v>
      </c>
      <c r="G8" s="4">
        <v>-2.0999999999999943</v>
      </c>
      <c r="H8" s="4">
        <v>-0.5</v>
      </c>
      <c r="I8" s="4">
        <v>0</v>
      </c>
      <c r="J8" s="4">
        <v>-0.5</v>
      </c>
      <c r="K8" s="4">
        <v>-0.79999999999999716</v>
      </c>
      <c r="L8" s="4">
        <v>-0.40000000000000568</v>
      </c>
      <c r="M8" s="4">
        <v>-0.20000000000000284</v>
      </c>
      <c r="N8" s="4">
        <v>0.29999999999999716</v>
      </c>
      <c r="O8" s="4">
        <v>0.40000000000000568</v>
      </c>
      <c r="P8" s="4">
        <v>4</v>
      </c>
      <c r="Q8" s="4">
        <v>12.599999999999994</v>
      </c>
      <c r="R8" s="4">
        <v>17.400000000000006</v>
      </c>
      <c r="S8" s="4">
        <v>19.5</v>
      </c>
      <c r="T8" s="4">
        <v>20.799999999999997</v>
      </c>
      <c r="U8" s="4">
        <v>23</v>
      </c>
      <c r="V8" s="4">
        <v>25.799999999999997</v>
      </c>
      <c r="W8" s="4">
        <v>28.199999999999989</v>
      </c>
      <c r="X8" s="4">
        <v>31.900000000000006</v>
      </c>
      <c r="Y8" s="4">
        <v>34.300000000000011</v>
      </c>
      <c r="Z8" s="4">
        <v>37.300000000000011</v>
      </c>
      <c r="AA8" s="4">
        <v>47</v>
      </c>
      <c r="AB8" s="4">
        <v>55.300000000000011</v>
      </c>
      <c r="AC8" s="4">
        <v>45.599999999999994</v>
      </c>
      <c r="AD8" s="4">
        <v>39.800000000000011</v>
      </c>
      <c r="AE8" s="4">
        <v>38.400000000000006</v>
      </c>
      <c r="AF8" s="4">
        <v>37.400000000000006</v>
      </c>
      <c r="AG8" s="4">
        <v>35</v>
      </c>
      <c r="AH8" s="4">
        <v>31.900000000000006</v>
      </c>
      <c r="AI8" s="4">
        <v>29.699999999999989</v>
      </c>
      <c r="AJ8" s="4">
        <v>26.700000000000003</v>
      </c>
      <c r="AK8" s="4">
        <v>23.799999999999997</v>
      </c>
      <c r="AL8" s="4">
        <v>21.299999999999997</v>
      </c>
      <c r="AM8" s="4">
        <v>13.200000000000003</v>
      </c>
      <c r="AN8" s="4">
        <v>6.2</v>
      </c>
      <c r="AO8" s="4">
        <v>7.2</v>
      </c>
      <c r="AP8" s="4">
        <v>12</v>
      </c>
      <c r="AQ8" s="4">
        <v>13.1</v>
      </c>
      <c r="AR8" s="4">
        <v>14</v>
      </c>
      <c r="AS8" s="4">
        <v>13</v>
      </c>
      <c r="AT8" s="4">
        <v>15.4</v>
      </c>
      <c r="AU8" s="4">
        <v>18.100000000000001</v>
      </c>
      <c r="AV8" s="4">
        <v>18.899999999999999</v>
      </c>
      <c r="AW8" s="4">
        <v>22.6</v>
      </c>
      <c r="AX8" s="4">
        <v>25.6</v>
      </c>
      <c r="AY8" s="4">
        <v>28.900000000000006</v>
      </c>
      <c r="AZ8" s="4">
        <v>27.5</v>
      </c>
      <c r="BA8" s="4">
        <v>25.4</v>
      </c>
      <c r="BB8" s="4">
        <v>21.1</v>
      </c>
      <c r="BC8" s="4">
        <v>18.700000000000003</v>
      </c>
      <c r="BD8" s="4">
        <v>17.8</v>
      </c>
      <c r="BE8" s="4">
        <v>20.100000000000001</v>
      </c>
      <c r="BF8" s="4">
        <v>19.899999999999999</v>
      </c>
      <c r="BG8" s="4">
        <v>20.7</v>
      </c>
      <c r="BH8" s="4">
        <v>20.7</v>
      </c>
      <c r="BI8" s="143">
        <v>18.5</v>
      </c>
      <c r="BJ8" s="143">
        <v>18</v>
      </c>
      <c r="BK8" s="143">
        <v>15.200000000000003</v>
      </c>
      <c r="BL8" s="143">
        <v>13.700000000000003</v>
      </c>
      <c r="BM8" s="143">
        <v>13.900000000000006</v>
      </c>
      <c r="BN8" s="143">
        <v>13.599999999999994</v>
      </c>
      <c r="BO8" s="143">
        <v>13.599999999999994</v>
      </c>
      <c r="BP8" s="143">
        <v>13.200000000000003</v>
      </c>
      <c r="BQ8" s="143">
        <v>13.700000000000003</v>
      </c>
      <c r="BR8" s="143">
        <v>13.5</v>
      </c>
      <c r="BS8" s="143">
        <v>11.299999999999997</v>
      </c>
      <c r="BT8" s="143">
        <v>9.7999999999999972</v>
      </c>
      <c r="BU8" s="143">
        <v>13</v>
      </c>
      <c r="BV8" s="143">
        <v>4.5999999999999943</v>
      </c>
      <c r="BW8" s="143">
        <v>2.5999999999999943</v>
      </c>
      <c r="BX8" s="143">
        <v>2.7999999999999972</v>
      </c>
      <c r="BY8" s="143">
        <v>3.0999999999999943</v>
      </c>
      <c r="BZ8" s="143">
        <v>2.5</v>
      </c>
      <c r="CA8" s="143">
        <v>2.5</v>
      </c>
      <c r="CB8" s="143">
        <v>1.7999999999999972</v>
      </c>
      <c r="CC8" s="143">
        <v>-9.9999999999994316E-2</v>
      </c>
      <c r="CD8" s="143">
        <v>-1.9000000000000057</v>
      </c>
      <c r="CE8" s="143">
        <v>-4.5999999999999943</v>
      </c>
      <c r="CF8" s="143">
        <v>-6</v>
      </c>
      <c r="CG8" s="143">
        <v>-5.7000000000000028</v>
      </c>
      <c r="CH8" s="143">
        <v>-5.5</v>
      </c>
      <c r="CI8" s="143">
        <v>-3.7999999999999972</v>
      </c>
      <c r="CJ8" s="143">
        <v>-3</v>
      </c>
      <c r="CK8" s="143">
        <v>-2.4000000000000057</v>
      </c>
      <c r="CL8" s="143">
        <v>-3.5999999999999943</v>
      </c>
      <c r="CM8" s="143">
        <v>-2.5999999999999943</v>
      </c>
      <c r="CN8" s="143">
        <v>-0.5</v>
      </c>
      <c r="CO8" s="143">
        <v>1.7000000000000028</v>
      </c>
      <c r="CP8" s="143">
        <v>4</v>
      </c>
      <c r="CQ8" s="143">
        <v>8.4000000000000057</v>
      </c>
      <c r="CR8" s="143">
        <v>12.5</v>
      </c>
      <c r="CS8" s="143">
        <v>15.700000000000003</v>
      </c>
      <c r="CT8" s="143">
        <v>19.799999999999997</v>
      </c>
      <c r="CU8" s="143">
        <v>23.799999999999997</v>
      </c>
      <c r="CV8" s="143">
        <v>26.900000000000006</v>
      </c>
      <c r="CW8" s="143">
        <v>28</v>
      </c>
      <c r="CX8" s="143">
        <v>34.099999999999994</v>
      </c>
      <c r="CY8" s="143">
        <v>35.800000000000011</v>
      </c>
      <c r="CZ8" s="143">
        <v>37.800000000000011</v>
      </c>
      <c r="DA8" s="143">
        <v>34.699999999999989</v>
      </c>
      <c r="DB8" s="143">
        <v>31.5</v>
      </c>
      <c r="DC8" s="143">
        <v>29.400000000000006</v>
      </c>
      <c r="DD8" s="143">
        <v>28.300000000000011</v>
      </c>
      <c r="DE8" s="143">
        <v>28.099999999999994</v>
      </c>
      <c r="DF8" s="143">
        <v>25.900000000000006</v>
      </c>
      <c r="DG8" s="143">
        <v>21.599999999999994</v>
      </c>
      <c r="DH8" s="143">
        <v>22</v>
      </c>
      <c r="DI8" s="143">
        <v>25</v>
      </c>
      <c r="DJ8" s="143">
        <v>25.200000000000003</v>
      </c>
      <c r="DK8" s="143">
        <v>25.599999999999994</v>
      </c>
      <c r="DL8" s="143">
        <v>22.599999999999994</v>
      </c>
      <c r="DM8" s="143">
        <v>26.400000000000006</v>
      </c>
      <c r="DN8" s="143">
        <v>28</v>
      </c>
      <c r="DO8" s="143">
        <v>28.800000000000011</v>
      </c>
      <c r="DP8" s="143">
        <v>27.900000000000006</v>
      </c>
      <c r="DQ8" s="143">
        <v>26.5</v>
      </c>
      <c r="DR8" s="143">
        <v>25.799999999999997</v>
      </c>
      <c r="DS8" s="143">
        <v>25.900000000000006</v>
      </c>
      <c r="DT8" s="143">
        <v>22.400000000000006</v>
      </c>
      <c r="DU8" s="143">
        <v>19.5</v>
      </c>
      <c r="DV8" s="143">
        <v>16.200000000000003</v>
      </c>
      <c r="DW8" s="143">
        <v>14.400000000000006</v>
      </c>
      <c r="DX8" s="143">
        <v>13.700000000000003</v>
      </c>
      <c r="DY8" s="143">
        <v>12.200000000000003</v>
      </c>
      <c r="DZ8" s="143">
        <v>11.299999999999997</v>
      </c>
      <c r="EA8" s="143">
        <v>9.4000000000000057</v>
      </c>
      <c r="EB8" s="143">
        <v>8.5</v>
      </c>
      <c r="EC8" s="143">
        <v>8.2000000000000028</v>
      </c>
      <c r="ED8" s="143">
        <v>8.7000000000000028</v>
      </c>
      <c r="EE8" s="143">
        <v>8.7999999999999972</v>
      </c>
      <c r="EF8" s="143">
        <v>8.0999999999999943</v>
      </c>
      <c r="EG8" s="143">
        <v>6.4000000000000057</v>
      </c>
      <c r="EH8" s="143">
        <v>6.2999999999999972</v>
      </c>
      <c r="EI8" s="143">
        <v>7.2000000000000028</v>
      </c>
      <c r="EJ8" s="143">
        <v>9.5999999999999943</v>
      </c>
      <c r="EK8" s="143">
        <v>9.2000000000000028</v>
      </c>
      <c r="EL8" s="143">
        <v>10</v>
      </c>
      <c r="EM8" s="143">
        <v>11.400000000000006</v>
      </c>
      <c r="EN8" s="143">
        <v>13.200000000000003</v>
      </c>
      <c r="EO8" s="143">
        <v>14</v>
      </c>
      <c r="EP8" s="143">
        <v>13.700000000000003</v>
      </c>
      <c r="EQ8" s="143">
        <v>13</v>
      </c>
      <c r="ER8" s="143">
        <v>13.200000000000003</v>
      </c>
      <c r="ES8" s="143">
        <v>14.200000000000003</v>
      </c>
      <c r="ET8" s="143">
        <v>13.900000000000006</v>
      </c>
      <c r="EU8" s="143">
        <v>13.099999999999994</v>
      </c>
      <c r="EV8" s="143">
        <v>11.5</v>
      </c>
      <c r="EW8" s="143">
        <v>11.400000000000006</v>
      </c>
      <c r="EX8" s="143">
        <v>11.099999999999994</v>
      </c>
      <c r="EY8" s="143">
        <v>10.4</v>
      </c>
      <c r="EZ8" s="143">
        <v>9.1999999999999993</v>
      </c>
      <c r="FA8" s="143">
        <v>8.8000000000000007</v>
      </c>
      <c r="FB8" s="150"/>
      <c r="FC8" s="143"/>
    </row>
    <row r="9" spans="1:159" ht="45" customHeight="1" x14ac:dyDescent="0.3">
      <c r="A9" s="139" t="str">
        <f>IF('0'!A1=1,"Виробництво харчових продуктів, напоїв і тютюнових виробів","manufacture of food products, beverages and tobacco products")</f>
        <v>Виробництво харчових продуктів, напоїв і тютюнових виробів</v>
      </c>
      <c r="B9" s="4">
        <v>4.2999999999999972</v>
      </c>
      <c r="C9" s="4">
        <v>4.5999999999999943</v>
      </c>
      <c r="D9" s="4">
        <v>4.2000000000000028</v>
      </c>
      <c r="E9" s="4">
        <v>3.9000000000000057</v>
      </c>
      <c r="F9" s="4">
        <v>3.0999999999999943</v>
      </c>
      <c r="G9" s="4">
        <v>4</v>
      </c>
      <c r="H9" s="4">
        <v>5.2999999999999972</v>
      </c>
      <c r="I9" s="4">
        <v>5.2000000000000028</v>
      </c>
      <c r="J9" s="4">
        <v>3.7000000000000028</v>
      </c>
      <c r="K9" s="4">
        <v>2.7000000000000028</v>
      </c>
      <c r="L9" s="4">
        <v>3.2999999999999972</v>
      </c>
      <c r="M9" s="4">
        <v>3.7999999999999972</v>
      </c>
      <c r="N9" s="4">
        <v>3.7000000000000028</v>
      </c>
      <c r="O9" s="4">
        <v>3.5</v>
      </c>
      <c r="P9" s="4">
        <v>5.9000000000000057</v>
      </c>
      <c r="Q9" s="4">
        <v>11.900000000000006</v>
      </c>
      <c r="R9" s="4">
        <v>15.099999999999994</v>
      </c>
      <c r="S9" s="4">
        <v>16.599999999999994</v>
      </c>
      <c r="T9" s="4">
        <v>15.799999999999997</v>
      </c>
      <c r="U9" s="4">
        <v>18.900000000000006</v>
      </c>
      <c r="V9" s="4">
        <v>20.700000000000003</v>
      </c>
      <c r="W9" s="4">
        <v>22.599999999999994</v>
      </c>
      <c r="X9" s="4">
        <v>24.299999999999997</v>
      </c>
      <c r="Y9" s="4">
        <v>27.299999999999997</v>
      </c>
      <c r="Z9" s="4">
        <v>32.099999999999994</v>
      </c>
      <c r="AA9" s="4">
        <v>41.699999999999989</v>
      </c>
      <c r="AB9" s="4">
        <v>52.599999999999994</v>
      </c>
      <c r="AC9" s="4">
        <v>49.199999999999989</v>
      </c>
      <c r="AD9" s="4">
        <v>45.099999999999994</v>
      </c>
      <c r="AE9" s="4">
        <v>44.099999999999994</v>
      </c>
      <c r="AF9" s="4">
        <v>44.699999999999989</v>
      </c>
      <c r="AG9" s="4">
        <v>42.699999999999989</v>
      </c>
      <c r="AH9" s="4">
        <v>41.800000000000011</v>
      </c>
      <c r="AI9" s="4">
        <v>40.800000000000011</v>
      </c>
      <c r="AJ9" s="4">
        <v>39.800000000000011</v>
      </c>
      <c r="AK9" s="4">
        <v>36.400000000000006</v>
      </c>
      <c r="AL9" s="4">
        <v>32.900000000000006</v>
      </c>
      <c r="AM9" s="4">
        <v>25.5</v>
      </c>
      <c r="AN9" s="4">
        <v>14.7</v>
      </c>
      <c r="AO9" s="4">
        <v>11.3</v>
      </c>
      <c r="AP9" s="4">
        <v>11.6</v>
      </c>
      <c r="AQ9" s="4">
        <v>10.7</v>
      </c>
      <c r="AR9" s="4">
        <v>13</v>
      </c>
      <c r="AS9" s="4">
        <v>11.5</v>
      </c>
      <c r="AT9" s="4">
        <v>14.4</v>
      </c>
      <c r="AU9" s="4">
        <v>15.5</v>
      </c>
      <c r="AV9" s="4">
        <v>14.8</v>
      </c>
      <c r="AW9" s="4">
        <v>16.2</v>
      </c>
      <c r="AX9" s="4">
        <v>16.399999999999999</v>
      </c>
      <c r="AY9" s="4">
        <v>16.700000000000003</v>
      </c>
      <c r="AZ9" s="4">
        <v>16.600000000000001</v>
      </c>
      <c r="BA9" s="4">
        <v>16.3</v>
      </c>
      <c r="BB9" s="4">
        <v>16.899999999999999</v>
      </c>
      <c r="BC9" s="4">
        <v>16.5</v>
      </c>
      <c r="BD9" s="4">
        <v>14.7</v>
      </c>
      <c r="BE9" s="4">
        <v>15.7</v>
      </c>
      <c r="BF9" s="4">
        <v>14.1</v>
      </c>
      <c r="BG9" s="4">
        <v>13.3</v>
      </c>
      <c r="BH9" s="4">
        <v>13.5</v>
      </c>
      <c r="BI9" s="143">
        <v>12.5</v>
      </c>
      <c r="BJ9" s="143">
        <v>11.900000000000006</v>
      </c>
      <c r="BK9" s="143">
        <v>10.900000000000006</v>
      </c>
      <c r="BL9" s="143">
        <v>10.299999999999997</v>
      </c>
      <c r="BM9" s="143">
        <v>10.700000000000003</v>
      </c>
      <c r="BN9" s="143">
        <v>10</v>
      </c>
      <c r="BO9" s="143">
        <v>9.5999999999999943</v>
      </c>
      <c r="BP9" s="143">
        <v>8.4000000000000057</v>
      </c>
      <c r="BQ9" s="143">
        <v>8.9000000000000057</v>
      </c>
      <c r="BR9" s="143">
        <v>9.2000000000000028</v>
      </c>
      <c r="BS9" s="143">
        <v>9.5999999999999943</v>
      </c>
      <c r="BT9" s="143">
        <v>8.5999999999999943</v>
      </c>
      <c r="BU9" s="143">
        <v>9.5999999999999943</v>
      </c>
      <c r="BV9" s="143">
        <v>6.2999999999999972</v>
      </c>
      <c r="BW9" s="143">
        <v>5</v>
      </c>
      <c r="BX9" s="143">
        <v>4.4000000000000057</v>
      </c>
      <c r="BY9" s="143">
        <v>5.0999999999999943</v>
      </c>
      <c r="BZ9" s="143">
        <v>5</v>
      </c>
      <c r="CA9" s="143">
        <v>6.2000000000000028</v>
      </c>
      <c r="CB9" s="143">
        <v>6</v>
      </c>
      <c r="CC9" s="143">
        <v>4.5999999999999943</v>
      </c>
      <c r="CD9" s="143">
        <v>3.0999999999999943</v>
      </c>
      <c r="CE9" s="143">
        <v>1.2000000000000028</v>
      </c>
      <c r="CF9" s="143">
        <v>0.70000000000000284</v>
      </c>
      <c r="CG9" s="143">
        <v>1.7999999999999972</v>
      </c>
      <c r="CH9" s="143">
        <v>0.90000000000000568</v>
      </c>
      <c r="CI9" s="143">
        <v>2.5</v>
      </c>
      <c r="CJ9" s="143">
        <v>4.2000000000000028</v>
      </c>
      <c r="CK9" s="143">
        <v>5.7999999999999972</v>
      </c>
      <c r="CL9" s="143">
        <v>6.2000000000000028</v>
      </c>
      <c r="CM9" s="143">
        <v>6.0999999999999943</v>
      </c>
      <c r="CN9" s="143">
        <v>7.2999999999999972</v>
      </c>
      <c r="CO9" s="143">
        <v>9.2000000000000028</v>
      </c>
      <c r="CP9" s="143">
        <v>11.299999999999997</v>
      </c>
      <c r="CQ9" s="143">
        <v>15.299999999999997</v>
      </c>
      <c r="CR9" s="143">
        <v>19.599999999999994</v>
      </c>
      <c r="CS9" s="143">
        <v>21.900000000000006</v>
      </c>
      <c r="CT9" s="143">
        <v>26.099999999999994</v>
      </c>
      <c r="CU9" s="143">
        <v>27.299999999999997</v>
      </c>
      <c r="CV9" s="143">
        <v>30.300000000000011</v>
      </c>
      <c r="CW9" s="143">
        <v>28.400000000000006</v>
      </c>
      <c r="CX9" s="143">
        <v>30.099999999999994</v>
      </c>
      <c r="CY9" s="143">
        <v>29.800000000000011</v>
      </c>
      <c r="CZ9" s="143">
        <v>29.199999999999989</v>
      </c>
      <c r="DA9" s="143">
        <v>26.599999999999994</v>
      </c>
      <c r="DB9" s="143">
        <v>23.099999999999994</v>
      </c>
      <c r="DC9" s="143">
        <v>20.5</v>
      </c>
      <c r="DD9" s="143">
        <v>17.799999999999997</v>
      </c>
      <c r="DE9" s="143">
        <v>16.900000000000006</v>
      </c>
      <c r="DF9" s="143">
        <v>15.700000000000003</v>
      </c>
      <c r="DG9" s="143">
        <v>15.099999999999994</v>
      </c>
      <c r="DH9" s="143">
        <v>14.700000000000003</v>
      </c>
      <c r="DI9" s="143">
        <v>16.5</v>
      </c>
      <c r="DJ9" s="143">
        <v>15.299999999999997</v>
      </c>
      <c r="DK9" s="143">
        <v>15.900000000000006</v>
      </c>
      <c r="DL9" s="143">
        <v>15.099999999999994</v>
      </c>
      <c r="DM9" s="143">
        <v>19.700000000000003</v>
      </c>
      <c r="DN9" s="143">
        <v>23</v>
      </c>
      <c r="DO9" s="143">
        <v>25.799999999999997</v>
      </c>
      <c r="DP9" s="143">
        <v>26.099999999999994</v>
      </c>
      <c r="DQ9" s="143">
        <v>24.200000000000003</v>
      </c>
      <c r="DR9" s="143">
        <v>24.200000000000003</v>
      </c>
      <c r="DS9" s="143">
        <v>23.200000000000003</v>
      </c>
      <c r="DT9" s="143">
        <v>20.599999999999994</v>
      </c>
      <c r="DU9" s="143">
        <v>17.599999999999994</v>
      </c>
      <c r="DV9" s="143">
        <v>15.900000000000006</v>
      </c>
      <c r="DW9" s="143">
        <v>17.099999999999994</v>
      </c>
      <c r="DX9" s="143">
        <v>16.400000000000006</v>
      </c>
      <c r="DY9" s="143">
        <v>17</v>
      </c>
      <c r="DZ9" s="143">
        <v>14.799999999999997</v>
      </c>
      <c r="EA9" s="143">
        <v>10.900000000000006</v>
      </c>
      <c r="EB9" s="143">
        <v>6.9000000000000057</v>
      </c>
      <c r="EC9" s="143">
        <v>7.2000000000000028</v>
      </c>
      <c r="ED9" s="143">
        <v>8.2999999999999972</v>
      </c>
      <c r="EE9" s="143">
        <v>8.5999999999999943</v>
      </c>
      <c r="EF9" s="143">
        <v>7.7999999999999972</v>
      </c>
      <c r="EG9" s="143">
        <v>8.5999999999999943</v>
      </c>
      <c r="EH9" s="143">
        <v>11</v>
      </c>
      <c r="EI9" s="143">
        <v>10.599999999999994</v>
      </c>
      <c r="EJ9" s="143">
        <v>14</v>
      </c>
      <c r="EK9" s="143">
        <v>10.5</v>
      </c>
      <c r="EL9" s="143">
        <v>11.7</v>
      </c>
      <c r="EM9" s="143">
        <v>14.700000000000003</v>
      </c>
      <c r="EN9" s="143">
        <v>20.299999999999997</v>
      </c>
      <c r="EO9" s="143">
        <v>21</v>
      </c>
      <c r="EP9" s="143">
        <v>20.599999999999994</v>
      </c>
      <c r="EQ9" s="143">
        <v>20.200000000000003</v>
      </c>
      <c r="ER9" s="143">
        <v>21.299999999999997</v>
      </c>
      <c r="ES9" s="143">
        <v>23.099999999999994</v>
      </c>
      <c r="ET9" s="143">
        <v>21.900000000000006</v>
      </c>
      <c r="EU9" s="143">
        <v>21</v>
      </c>
      <c r="EV9" s="143">
        <v>18.900000000000006</v>
      </c>
      <c r="EW9" s="143">
        <v>19.5</v>
      </c>
      <c r="EX9" s="143">
        <v>19.200000000000003</v>
      </c>
      <c r="EY9" s="143">
        <v>17</v>
      </c>
      <c r="EZ9" s="143">
        <v>14.6</v>
      </c>
      <c r="FA9" s="143">
        <v>13.6</v>
      </c>
      <c r="FB9" s="150"/>
    </row>
    <row r="10" spans="1:159" ht="45" customHeight="1" x14ac:dyDescent="0.3">
      <c r="A10" s="149" t="str">
        <f>IF('0'!A1=1,"виробництво м'яса та м'ясних продуктів","processing and preserving of meat and production of meat products")</f>
        <v>виробництво м'яса та м'ясних продуктів</v>
      </c>
      <c r="B10" s="4">
        <v>2.7999999999999972</v>
      </c>
      <c r="C10" s="4">
        <v>1.7000000000000028</v>
      </c>
      <c r="D10" s="4">
        <v>0.29999999999999716</v>
      </c>
      <c r="E10" s="4">
        <v>-1.2000000000000028</v>
      </c>
      <c r="F10" s="4">
        <v>-0.90000000000000568</v>
      </c>
      <c r="G10" s="4">
        <v>-1.0999999999999943</v>
      </c>
      <c r="H10" s="4">
        <v>-0.40000000000000568</v>
      </c>
      <c r="I10" s="4">
        <v>-9.9999999999994316E-2</v>
      </c>
      <c r="J10" s="4">
        <v>-0.90000000000000568</v>
      </c>
      <c r="K10" s="4">
        <v>-1.2999999999999972</v>
      </c>
      <c r="L10" s="4">
        <v>-2.2000000000000028</v>
      </c>
      <c r="M10" s="4">
        <v>-1.2000000000000028</v>
      </c>
      <c r="N10" s="4">
        <v>-2.2999999999999972</v>
      </c>
      <c r="O10" s="4">
        <v>-1.9000000000000057</v>
      </c>
      <c r="P10" s="4">
        <v>-0.70000000000000284</v>
      </c>
      <c r="Q10" s="4">
        <v>2.5</v>
      </c>
      <c r="R10" s="4">
        <v>3.7000000000000028</v>
      </c>
      <c r="S10" s="4">
        <v>8.0999999999999943</v>
      </c>
      <c r="T10" s="4">
        <v>14.799999999999997</v>
      </c>
      <c r="U10" s="4">
        <v>16.099999999999994</v>
      </c>
      <c r="V10" s="4">
        <v>22.099999999999994</v>
      </c>
      <c r="W10" s="4">
        <v>24.299999999999997</v>
      </c>
      <c r="X10" s="4">
        <v>28.5</v>
      </c>
      <c r="Y10" s="4">
        <v>31.400000000000006</v>
      </c>
      <c r="Z10" s="4">
        <v>30.699999999999989</v>
      </c>
      <c r="AA10" s="4">
        <v>29.900000000000006</v>
      </c>
      <c r="AB10" s="4">
        <v>44.099999999999994</v>
      </c>
      <c r="AC10" s="4">
        <v>41.800000000000011</v>
      </c>
      <c r="AD10" s="4">
        <v>44.900000000000006</v>
      </c>
      <c r="AE10" s="4">
        <v>38.400000000000006</v>
      </c>
      <c r="AF10" s="4">
        <v>33.199999999999989</v>
      </c>
      <c r="AG10" s="4">
        <v>33</v>
      </c>
      <c r="AH10" s="4">
        <v>26.599999999999994</v>
      </c>
      <c r="AI10" s="4">
        <v>25.700000000000003</v>
      </c>
      <c r="AJ10" s="4">
        <v>23.299999999999997</v>
      </c>
      <c r="AK10" s="4">
        <v>22.400000000000006</v>
      </c>
      <c r="AL10" s="4">
        <v>22</v>
      </c>
      <c r="AM10" s="4">
        <v>21.400000000000006</v>
      </c>
      <c r="AN10" s="4">
        <v>10.3</v>
      </c>
      <c r="AO10" s="4">
        <v>10.4</v>
      </c>
      <c r="AP10" s="4">
        <v>5.8</v>
      </c>
      <c r="AQ10" s="4">
        <v>7</v>
      </c>
      <c r="AR10" s="4">
        <v>7.3</v>
      </c>
      <c r="AS10" s="4">
        <v>5.7</v>
      </c>
      <c r="AT10" s="4">
        <v>10.1</v>
      </c>
      <c r="AU10" s="4">
        <v>9.1999999999999993</v>
      </c>
      <c r="AV10" s="4">
        <v>10.199999999999999</v>
      </c>
      <c r="AW10" s="4">
        <v>9.8000000000000007</v>
      </c>
      <c r="AX10" s="4">
        <v>12.3</v>
      </c>
      <c r="AY10" s="4">
        <v>19.5</v>
      </c>
      <c r="AZ10" s="4">
        <v>18.600000000000001</v>
      </c>
      <c r="BA10" s="4">
        <v>18</v>
      </c>
      <c r="BB10" s="4">
        <v>20.9</v>
      </c>
      <c r="BC10" s="4">
        <v>24.700000000000003</v>
      </c>
      <c r="BD10" s="4">
        <v>26.3</v>
      </c>
      <c r="BE10" s="4">
        <v>29.7</v>
      </c>
      <c r="BF10" s="4">
        <v>29.5</v>
      </c>
      <c r="BG10" s="4">
        <v>29.3</v>
      </c>
      <c r="BH10" s="4">
        <v>28.7</v>
      </c>
      <c r="BI10" s="143">
        <v>29</v>
      </c>
      <c r="BJ10" s="143">
        <v>29.900000000000006</v>
      </c>
      <c r="BK10" s="143">
        <v>23.5</v>
      </c>
      <c r="BL10" s="143">
        <v>23.900000000000006</v>
      </c>
      <c r="BM10" s="143">
        <v>22.400000000000006</v>
      </c>
      <c r="BN10" s="143">
        <v>18.400000000000006</v>
      </c>
      <c r="BO10" s="143">
        <v>13.599999999999994</v>
      </c>
      <c r="BP10" s="143">
        <v>4</v>
      </c>
      <c r="BQ10" s="143">
        <v>3.7000000000000028</v>
      </c>
      <c r="BR10" s="143">
        <v>2.7999999999999972</v>
      </c>
      <c r="BS10" s="143">
        <v>7.0999999999999943</v>
      </c>
      <c r="BT10" s="143">
        <v>4.5999999999999943</v>
      </c>
      <c r="BU10" s="143">
        <v>12.299999999999997</v>
      </c>
      <c r="BV10" s="143">
        <v>2.5999999999999943</v>
      </c>
      <c r="BW10" s="143">
        <v>1.0999999999999943</v>
      </c>
      <c r="BX10" s="143">
        <v>0</v>
      </c>
      <c r="BY10" s="143">
        <v>1.7000000000000028</v>
      </c>
      <c r="BZ10" s="143">
        <v>4.7000000000000028</v>
      </c>
      <c r="CA10" s="143">
        <v>6.5</v>
      </c>
      <c r="CB10" s="143">
        <v>12</v>
      </c>
      <c r="CC10" s="143">
        <v>9.5</v>
      </c>
      <c r="CD10" s="143">
        <v>5</v>
      </c>
      <c r="CE10" s="143">
        <v>1.0999999999999943</v>
      </c>
      <c r="CF10" s="143">
        <v>1.7000000000000028</v>
      </c>
      <c r="CG10" s="143">
        <v>0.20000000000000284</v>
      </c>
      <c r="CH10" s="143">
        <v>-0.40000000000000568</v>
      </c>
      <c r="CI10" s="143">
        <v>0.59999999999999432</v>
      </c>
      <c r="CJ10" s="143">
        <v>1.9000000000000057</v>
      </c>
      <c r="CK10" s="143">
        <v>-1.4000000000000057</v>
      </c>
      <c r="CL10" s="143">
        <v>-1.5</v>
      </c>
      <c r="CM10" s="143">
        <v>-3</v>
      </c>
      <c r="CN10" s="143">
        <v>-1.7999999999999972</v>
      </c>
      <c r="CO10" s="143">
        <v>-0.59999999999999432</v>
      </c>
      <c r="CP10" s="143">
        <v>0.29999999999999716</v>
      </c>
      <c r="CQ10" s="143">
        <v>1.5999999999999943</v>
      </c>
      <c r="CR10" s="143">
        <v>2.2000000000000028</v>
      </c>
      <c r="CS10" s="143">
        <v>2.9000000000000057</v>
      </c>
      <c r="CT10" s="143">
        <v>4.0999999999999943</v>
      </c>
      <c r="CU10" s="143">
        <v>8.5</v>
      </c>
      <c r="CV10" s="143">
        <v>9.7000000000000028</v>
      </c>
      <c r="CW10" s="143">
        <v>12</v>
      </c>
      <c r="CX10" s="143">
        <v>12.900000000000006</v>
      </c>
      <c r="CY10" s="143">
        <v>13.900000000000006</v>
      </c>
      <c r="CZ10" s="143">
        <v>14.200000000000003</v>
      </c>
      <c r="DA10" s="143">
        <v>13.299999999999997</v>
      </c>
      <c r="DB10" s="143">
        <v>14.299999999999997</v>
      </c>
      <c r="DC10" s="143">
        <v>14.5</v>
      </c>
      <c r="DD10" s="143">
        <v>14.799999999999997</v>
      </c>
      <c r="DE10" s="143">
        <v>17.5</v>
      </c>
      <c r="DF10" s="143">
        <v>19.700000000000003</v>
      </c>
      <c r="DG10" s="143">
        <v>16.700000000000003</v>
      </c>
      <c r="DH10" s="143">
        <v>14.700000000000003</v>
      </c>
      <c r="DI10" s="143">
        <v>16.099999999999994</v>
      </c>
      <c r="DJ10" s="143">
        <v>17.400000000000006</v>
      </c>
      <c r="DK10" s="143">
        <v>20.700000000000003</v>
      </c>
      <c r="DL10" s="143">
        <v>19.099999999999994</v>
      </c>
      <c r="DM10" s="143">
        <v>21.900000000000006</v>
      </c>
      <c r="DN10" s="143">
        <v>32.099999999999994</v>
      </c>
      <c r="DO10" s="143">
        <v>31.300000000000011</v>
      </c>
      <c r="DP10" s="143">
        <v>28</v>
      </c>
      <c r="DQ10" s="143">
        <v>27.299999999999997</v>
      </c>
      <c r="DR10" s="143">
        <v>23.599999999999994</v>
      </c>
      <c r="DS10" s="143">
        <v>24.299999999999997</v>
      </c>
      <c r="DT10" s="143">
        <v>28.300000000000011</v>
      </c>
      <c r="DU10" s="143">
        <v>27.200000000000003</v>
      </c>
      <c r="DV10" s="143">
        <v>27.200000000000003</v>
      </c>
      <c r="DW10" s="143">
        <v>24.599999999999994</v>
      </c>
      <c r="DX10" s="143">
        <v>26</v>
      </c>
      <c r="DY10" s="143">
        <v>24.400000000000006</v>
      </c>
      <c r="DZ10" s="143">
        <v>18.599999999999994</v>
      </c>
      <c r="EA10" s="143">
        <v>17.099999999999994</v>
      </c>
      <c r="EB10" s="143">
        <v>19.400000000000006</v>
      </c>
      <c r="EC10" s="143">
        <v>18.200000000000003</v>
      </c>
      <c r="ED10" s="143">
        <v>26.299999999999997</v>
      </c>
      <c r="EE10" s="143">
        <v>27.599999999999994</v>
      </c>
      <c r="EF10" s="143">
        <v>23.400000000000006</v>
      </c>
      <c r="EG10" s="143">
        <v>19.5</v>
      </c>
      <c r="EH10" s="143">
        <v>17.900000000000006</v>
      </c>
      <c r="EI10" s="143">
        <v>15.599999999999994</v>
      </c>
      <c r="EJ10" s="143">
        <v>15.400000000000006</v>
      </c>
      <c r="EK10" s="143">
        <v>16.400000000000006</v>
      </c>
      <c r="EL10" s="143">
        <v>12.4</v>
      </c>
      <c r="EM10" s="143">
        <v>13.5</v>
      </c>
      <c r="EN10" s="143">
        <v>16.099999999999994</v>
      </c>
      <c r="EO10" s="143">
        <v>17.599999999999994</v>
      </c>
      <c r="EP10" s="143">
        <v>11.5</v>
      </c>
      <c r="EQ10" s="143">
        <v>10.200000000000003</v>
      </c>
      <c r="ER10" s="143">
        <v>12.299999999999997</v>
      </c>
      <c r="ES10" s="143">
        <v>17.400000000000006</v>
      </c>
      <c r="ET10" s="143">
        <v>21.400000000000006</v>
      </c>
      <c r="EU10" s="143">
        <v>24.099999999999994</v>
      </c>
      <c r="EV10" s="143">
        <v>25.099999999999994</v>
      </c>
      <c r="EW10" s="143">
        <v>23.400000000000006</v>
      </c>
      <c r="EX10" s="143">
        <v>25.900000000000006</v>
      </c>
      <c r="EY10" s="143">
        <v>24.9</v>
      </c>
      <c r="EZ10" s="143">
        <v>22.1</v>
      </c>
      <c r="FA10" s="143">
        <v>19.600000000000001</v>
      </c>
      <c r="FB10" s="150"/>
    </row>
    <row r="11" spans="1:159" ht="45" customHeight="1" x14ac:dyDescent="0.3">
      <c r="A11" s="149" t="str">
        <f>IF('0'!A1=1,"виробництво молочних продуктів","manufacture of dairy products")</f>
        <v>виробництво молочних продуктів</v>
      </c>
      <c r="B11" s="4">
        <v>-2.7000000000000028</v>
      </c>
      <c r="C11" s="4">
        <v>-2.5</v>
      </c>
      <c r="D11" s="4">
        <v>-0.40000000000000568</v>
      </c>
      <c r="E11" s="4">
        <v>2.4000000000000057</v>
      </c>
      <c r="F11" s="4">
        <v>3.4000000000000057</v>
      </c>
      <c r="G11" s="4">
        <v>5.2000000000000028</v>
      </c>
      <c r="H11" s="4">
        <v>8.0999999999999943</v>
      </c>
      <c r="I11" s="4">
        <v>9.5</v>
      </c>
      <c r="J11" s="4">
        <v>10.799999999999997</v>
      </c>
      <c r="K11" s="4">
        <v>12.099999999999994</v>
      </c>
      <c r="L11" s="4">
        <v>14.099999999999994</v>
      </c>
      <c r="M11" s="4">
        <v>15.299999999999997</v>
      </c>
      <c r="N11" s="4">
        <v>16.900000000000006</v>
      </c>
      <c r="O11" s="4">
        <v>18.299999999999997</v>
      </c>
      <c r="P11" s="4">
        <v>19.599999999999994</v>
      </c>
      <c r="Q11" s="4">
        <v>19.900000000000006</v>
      </c>
      <c r="R11" s="4">
        <v>19.099999999999994</v>
      </c>
      <c r="S11" s="4">
        <v>17.799999999999997</v>
      </c>
      <c r="T11" s="4">
        <v>15.400000000000006</v>
      </c>
      <c r="U11" s="4">
        <v>14.099999999999994</v>
      </c>
      <c r="V11" s="4">
        <v>13.700000000000003</v>
      </c>
      <c r="W11" s="4">
        <v>12</v>
      </c>
      <c r="X11" s="4">
        <v>9.9000000000000057</v>
      </c>
      <c r="Y11" s="4">
        <v>9.2999999999999972</v>
      </c>
      <c r="Z11" s="4">
        <v>10.700000000000003</v>
      </c>
      <c r="AA11" s="4">
        <v>10.299999999999997</v>
      </c>
      <c r="AB11" s="4">
        <v>16.900000000000006</v>
      </c>
      <c r="AC11" s="4">
        <v>19.5</v>
      </c>
      <c r="AD11" s="4">
        <v>20.400000000000006</v>
      </c>
      <c r="AE11" s="4">
        <v>21.299999999999997</v>
      </c>
      <c r="AF11" s="4">
        <v>23.299999999999997</v>
      </c>
      <c r="AG11" s="4">
        <v>24.700000000000003</v>
      </c>
      <c r="AH11" s="4">
        <v>22.700000000000003</v>
      </c>
      <c r="AI11" s="4">
        <v>23.799999999999997</v>
      </c>
      <c r="AJ11" s="4">
        <v>26.799999999999997</v>
      </c>
      <c r="AK11" s="4">
        <v>30</v>
      </c>
      <c r="AL11" s="4">
        <v>27.900000000000006</v>
      </c>
      <c r="AM11" s="4">
        <v>28.699999999999989</v>
      </c>
      <c r="AN11" s="4">
        <v>22.4</v>
      </c>
      <c r="AO11" s="4">
        <v>17.7</v>
      </c>
      <c r="AP11" s="4">
        <v>14.8</v>
      </c>
      <c r="AQ11" s="4">
        <v>13.8</v>
      </c>
      <c r="AR11" s="4">
        <v>12.7</v>
      </c>
      <c r="AS11" s="4">
        <v>13</v>
      </c>
      <c r="AT11" s="4">
        <v>17.3</v>
      </c>
      <c r="AU11" s="4">
        <v>22.2</v>
      </c>
      <c r="AV11" s="4">
        <v>22.2</v>
      </c>
      <c r="AW11" s="4">
        <v>24.5</v>
      </c>
      <c r="AX11" s="4">
        <v>27.5</v>
      </c>
      <c r="AY11" s="4">
        <v>27.400000000000006</v>
      </c>
      <c r="AZ11" s="4">
        <v>26.6</v>
      </c>
      <c r="BA11" s="4">
        <v>26.8</v>
      </c>
      <c r="BB11" s="4">
        <v>27</v>
      </c>
      <c r="BC11" s="4">
        <v>28.099999999999994</v>
      </c>
      <c r="BD11" s="4">
        <v>28.9</v>
      </c>
      <c r="BE11" s="4">
        <v>28.2</v>
      </c>
      <c r="BF11" s="4">
        <v>25.7</v>
      </c>
      <c r="BG11" s="4">
        <v>22</v>
      </c>
      <c r="BH11" s="4">
        <v>22.4</v>
      </c>
      <c r="BI11" s="143">
        <v>18.3</v>
      </c>
      <c r="BJ11" s="143">
        <v>14.900000000000006</v>
      </c>
      <c r="BK11" s="143">
        <v>14.099999999999994</v>
      </c>
      <c r="BL11" s="143">
        <v>12.700000000000003</v>
      </c>
      <c r="BM11" s="143">
        <v>13.299999999999997</v>
      </c>
      <c r="BN11" s="143">
        <v>13.700000000000003</v>
      </c>
      <c r="BO11" s="143">
        <v>14.200000000000003</v>
      </c>
      <c r="BP11" s="143">
        <v>12.5</v>
      </c>
      <c r="BQ11" s="143">
        <v>12.5</v>
      </c>
      <c r="BR11" s="143">
        <v>12.799999999999997</v>
      </c>
      <c r="BS11" s="143">
        <v>11</v>
      </c>
      <c r="BT11" s="143">
        <v>9.5</v>
      </c>
      <c r="BU11" s="143">
        <v>12.5</v>
      </c>
      <c r="BV11" s="143">
        <v>10.5</v>
      </c>
      <c r="BW11" s="143">
        <v>10.799999999999997</v>
      </c>
      <c r="BX11" s="143">
        <v>11.400000000000006</v>
      </c>
      <c r="BY11" s="143">
        <v>10.799999999999997</v>
      </c>
      <c r="BZ11" s="143">
        <v>11.700000000000003</v>
      </c>
      <c r="CA11" s="143">
        <v>10.5</v>
      </c>
      <c r="CB11" s="143">
        <v>10.700000000000003</v>
      </c>
      <c r="CC11" s="143">
        <v>10.799999999999997</v>
      </c>
      <c r="CD11" s="143">
        <v>11.200000000000003</v>
      </c>
      <c r="CE11" s="143">
        <v>10.599999999999994</v>
      </c>
      <c r="CF11" s="143">
        <v>9.5999999999999943</v>
      </c>
      <c r="CG11" s="143">
        <v>8.7999999999999972</v>
      </c>
      <c r="CH11" s="143">
        <v>7.2999999999999972</v>
      </c>
      <c r="CI11" s="143">
        <v>7.4000000000000057</v>
      </c>
      <c r="CJ11" s="143">
        <v>7.2000000000000028</v>
      </c>
      <c r="CK11" s="143">
        <v>8.9000000000000057</v>
      </c>
      <c r="CL11" s="143">
        <v>7.4000000000000057</v>
      </c>
      <c r="CM11" s="143">
        <v>7.7999999999999972</v>
      </c>
      <c r="CN11" s="143">
        <v>7.0999999999999943</v>
      </c>
      <c r="CO11" s="143">
        <v>7.4000000000000057</v>
      </c>
      <c r="CP11" s="143">
        <v>6.9000000000000057</v>
      </c>
      <c r="CQ11" s="143">
        <v>6.9000000000000057</v>
      </c>
      <c r="CR11" s="143">
        <v>7.4000000000000057</v>
      </c>
      <c r="CS11" s="143">
        <v>6.5</v>
      </c>
      <c r="CT11" s="143">
        <v>7.9000000000000057</v>
      </c>
      <c r="CU11" s="143">
        <v>7.7999999999999972</v>
      </c>
      <c r="CV11" s="143">
        <v>8.2999999999999972</v>
      </c>
      <c r="CW11" s="143">
        <v>8.2999999999999972</v>
      </c>
      <c r="CX11" s="143">
        <v>11.299999999999997</v>
      </c>
      <c r="CY11" s="143">
        <v>12.599999999999994</v>
      </c>
      <c r="CZ11" s="143">
        <v>13.700000000000003</v>
      </c>
      <c r="DA11" s="143">
        <v>13.400000000000006</v>
      </c>
      <c r="DB11" s="143">
        <v>13.599999999999994</v>
      </c>
      <c r="DC11" s="143">
        <v>15.200000000000003</v>
      </c>
      <c r="DD11" s="143">
        <v>15.299999999999997</v>
      </c>
      <c r="DE11" s="143">
        <v>19.5</v>
      </c>
      <c r="DF11" s="143">
        <v>21.200000000000003</v>
      </c>
      <c r="DG11" s="143">
        <v>24.599999999999994</v>
      </c>
      <c r="DH11" s="143">
        <v>25.099999999999994</v>
      </c>
      <c r="DI11" s="143">
        <v>24.799999999999997</v>
      </c>
      <c r="DJ11" s="143">
        <v>24.900000000000006</v>
      </c>
      <c r="DK11" s="143">
        <v>25.099999999999994</v>
      </c>
      <c r="DL11" s="143">
        <v>26.099999999999994</v>
      </c>
      <c r="DM11" s="143">
        <v>27.200000000000003</v>
      </c>
      <c r="DN11" s="143">
        <v>27.099999999999994</v>
      </c>
      <c r="DO11" s="143">
        <v>27.700000000000003</v>
      </c>
      <c r="DP11" s="143">
        <v>27</v>
      </c>
      <c r="DQ11" s="143">
        <v>24.200000000000003</v>
      </c>
      <c r="DR11" s="143">
        <v>24.799999999999997</v>
      </c>
      <c r="DS11" s="143">
        <v>20.299999999999997</v>
      </c>
      <c r="DT11" s="143">
        <v>19.099999999999994</v>
      </c>
      <c r="DU11" s="143">
        <v>17.400000000000006</v>
      </c>
      <c r="DV11" s="143">
        <v>15.299999999999997</v>
      </c>
      <c r="DW11" s="143">
        <v>13.599999999999994</v>
      </c>
      <c r="DX11" s="143">
        <v>12.5</v>
      </c>
      <c r="DY11" s="143">
        <v>10.700000000000003</v>
      </c>
      <c r="DZ11" s="143">
        <v>9.5</v>
      </c>
      <c r="EA11" s="143">
        <v>8.7999999999999972</v>
      </c>
      <c r="EB11" s="143">
        <v>9.4000000000000057</v>
      </c>
      <c r="EC11" s="143">
        <v>10.900000000000006</v>
      </c>
      <c r="ED11" s="143">
        <v>10.200000000000003</v>
      </c>
      <c r="EE11" s="143">
        <v>10.900000000000006</v>
      </c>
      <c r="EF11" s="143">
        <v>10.5</v>
      </c>
      <c r="EG11" s="143">
        <v>11.700000000000003</v>
      </c>
      <c r="EH11" s="143">
        <v>12.900000000000006</v>
      </c>
      <c r="EI11" s="143">
        <v>13.700000000000003</v>
      </c>
      <c r="EJ11" s="143">
        <v>14.099999999999994</v>
      </c>
      <c r="EK11" s="143">
        <v>17.799999999999997</v>
      </c>
      <c r="EL11" s="143">
        <v>19.399999999999999</v>
      </c>
      <c r="EM11" s="143">
        <v>21.200000000000003</v>
      </c>
      <c r="EN11" s="143">
        <v>25.099999999999994</v>
      </c>
      <c r="EO11" s="143">
        <v>24</v>
      </c>
      <c r="EP11" s="143">
        <v>22.299999999999997</v>
      </c>
      <c r="EQ11" s="143">
        <v>21.200000000000003</v>
      </c>
      <c r="ER11" s="143">
        <v>19.799999999999997</v>
      </c>
      <c r="ES11" s="143">
        <v>19.900000000000006</v>
      </c>
      <c r="ET11" s="143">
        <v>19.200000000000003</v>
      </c>
      <c r="EU11" s="143">
        <v>18.299999999999997</v>
      </c>
      <c r="EV11" s="143">
        <v>18.400000000000006</v>
      </c>
      <c r="EW11" s="143">
        <v>17.700000000000003</v>
      </c>
      <c r="EX11" s="143">
        <v>15.900000000000006</v>
      </c>
      <c r="EY11" s="143">
        <v>13.8</v>
      </c>
      <c r="EZ11" s="143">
        <v>7.5</v>
      </c>
      <c r="FA11" s="143">
        <v>5.4</v>
      </c>
      <c r="FB11" s="150"/>
    </row>
    <row r="12" spans="1:159" ht="45" customHeight="1" x14ac:dyDescent="0.3">
      <c r="A12" s="149" t="str">
        <f>IF('0'!A1=1,"виробництво хліба, хлібобулочних і борошняних виробів","manufacture of bakery and farinaceous products")</f>
        <v>виробництво хліба, хлібобулочних і борошняних виробів</v>
      </c>
      <c r="B12" s="4">
        <v>4.2999999999999972</v>
      </c>
      <c r="C12" s="4">
        <v>5.0999999999999943</v>
      </c>
      <c r="D12" s="4">
        <v>5.2000000000000028</v>
      </c>
      <c r="E12" s="4">
        <v>5.4000000000000057</v>
      </c>
      <c r="F12" s="4">
        <v>5.2000000000000028</v>
      </c>
      <c r="G12" s="4">
        <v>5.4000000000000057</v>
      </c>
      <c r="H12" s="4">
        <v>5.2000000000000028</v>
      </c>
      <c r="I12" s="4">
        <v>5</v>
      </c>
      <c r="J12" s="4">
        <v>4.5</v>
      </c>
      <c r="K12" s="4">
        <v>4.4000000000000057</v>
      </c>
      <c r="L12" s="4">
        <v>3.7000000000000028</v>
      </c>
      <c r="M12" s="4">
        <v>3.2999999999999972</v>
      </c>
      <c r="N12" s="4">
        <v>2.5999999999999943</v>
      </c>
      <c r="O12" s="4">
        <v>1.9000000000000057</v>
      </c>
      <c r="P12" s="4">
        <v>3.2000000000000028</v>
      </c>
      <c r="Q12" s="4">
        <v>6.2999999999999972</v>
      </c>
      <c r="R12" s="4">
        <v>11.400000000000006</v>
      </c>
      <c r="S12" s="4">
        <v>12.599999999999994</v>
      </c>
      <c r="T12" s="4">
        <v>14.099999999999994</v>
      </c>
      <c r="U12" s="4">
        <v>16</v>
      </c>
      <c r="V12" s="4">
        <v>21.5</v>
      </c>
      <c r="W12" s="4">
        <v>23.099999999999994</v>
      </c>
      <c r="X12" s="4">
        <v>23.799999999999997</v>
      </c>
      <c r="Y12" s="4">
        <v>26.400000000000006</v>
      </c>
      <c r="Z12" s="4">
        <v>33.599999999999994</v>
      </c>
      <c r="AA12" s="4">
        <v>45.099999999999994</v>
      </c>
      <c r="AB12" s="4">
        <v>66.900000000000006</v>
      </c>
      <c r="AC12" s="4">
        <v>63.599999999999994</v>
      </c>
      <c r="AD12" s="4">
        <v>55.699999999999989</v>
      </c>
      <c r="AE12" s="4">
        <v>54.800000000000011</v>
      </c>
      <c r="AF12" s="4">
        <v>53.300000000000011</v>
      </c>
      <c r="AG12" s="4">
        <v>51</v>
      </c>
      <c r="AH12" s="4">
        <v>45.300000000000011</v>
      </c>
      <c r="AI12" s="4">
        <v>43.599999999999994</v>
      </c>
      <c r="AJ12" s="4">
        <v>44.300000000000011</v>
      </c>
      <c r="AK12" s="4">
        <v>44.300000000000011</v>
      </c>
      <c r="AL12" s="4">
        <v>37.5</v>
      </c>
      <c r="AM12" s="4">
        <v>27</v>
      </c>
      <c r="AN12" s="4">
        <v>9.8000000000000007</v>
      </c>
      <c r="AO12" s="4">
        <v>8.5</v>
      </c>
      <c r="AP12" s="4">
        <v>8.8000000000000007</v>
      </c>
      <c r="AQ12" s="4">
        <v>8.5</v>
      </c>
      <c r="AR12" s="4">
        <v>7.8</v>
      </c>
      <c r="AS12" s="4">
        <v>7.4</v>
      </c>
      <c r="AT12" s="4">
        <v>7.7</v>
      </c>
      <c r="AU12" s="4">
        <v>8.5</v>
      </c>
      <c r="AV12" s="4">
        <v>8.1999999999999993</v>
      </c>
      <c r="AW12" s="4">
        <v>7.8</v>
      </c>
      <c r="AX12" s="4">
        <v>8.4</v>
      </c>
      <c r="AY12" s="4">
        <v>11.400000000000006</v>
      </c>
      <c r="AZ12" s="4">
        <v>12.8</v>
      </c>
      <c r="BA12" s="4">
        <v>13.1</v>
      </c>
      <c r="BB12" s="4">
        <v>14.1</v>
      </c>
      <c r="BC12" s="4">
        <v>14.099999999999994</v>
      </c>
      <c r="BD12" s="4">
        <v>14.9</v>
      </c>
      <c r="BE12" s="4">
        <v>15.8</v>
      </c>
      <c r="BF12" s="4">
        <v>15.7</v>
      </c>
      <c r="BG12" s="4">
        <v>17.600000000000001</v>
      </c>
      <c r="BH12" s="4">
        <v>18.100000000000001</v>
      </c>
      <c r="BI12" s="143">
        <v>17.5</v>
      </c>
      <c r="BJ12" s="143">
        <v>16.900000000000006</v>
      </c>
      <c r="BK12" s="143">
        <v>14.099999999999994</v>
      </c>
      <c r="BL12" s="143">
        <v>13.200000000000003</v>
      </c>
      <c r="BM12" s="143">
        <v>14.099999999999994</v>
      </c>
      <c r="BN12" s="143">
        <v>13.099999999999994</v>
      </c>
      <c r="BO12" s="143">
        <v>13.200000000000003</v>
      </c>
      <c r="BP12" s="143">
        <v>14.099999999999994</v>
      </c>
      <c r="BQ12" s="143">
        <v>14.599999999999994</v>
      </c>
      <c r="BR12" s="143">
        <v>16.700000000000003</v>
      </c>
      <c r="BS12" s="143">
        <v>15</v>
      </c>
      <c r="BT12" s="143">
        <v>15.799999999999997</v>
      </c>
      <c r="BU12" s="143">
        <v>14.599999999999994</v>
      </c>
      <c r="BV12" s="143">
        <v>14.299999999999997</v>
      </c>
      <c r="BW12" s="143">
        <v>15.799999999999997</v>
      </c>
      <c r="BX12" s="143">
        <v>14.700000000000003</v>
      </c>
      <c r="BY12" s="143">
        <v>14.700000000000003</v>
      </c>
      <c r="BZ12" s="143">
        <v>15</v>
      </c>
      <c r="CA12" s="143">
        <v>15.5</v>
      </c>
      <c r="CB12" s="143">
        <v>13.900000000000006</v>
      </c>
      <c r="CC12" s="143">
        <v>12.299999999999997</v>
      </c>
      <c r="CD12" s="143">
        <v>9.7000000000000028</v>
      </c>
      <c r="CE12" s="143">
        <v>8.7000000000000028</v>
      </c>
      <c r="CF12" s="143">
        <v>7.5</v>
      </c>
      <c r="CG12" s="143">
        <v>6.7999999999999972</v>
      </c>
      <c r="CH12" s="143">
        <v>6.4000000000000057</v>
      </c>
      <c r="CI12" s="143">
        <v>4.5999999999999943</v>
      </c>
      <c r="CJ12" s="143">
        <v>4.7000000000000028</v>
      </c>
      <c r="CK12" s="143">
        <v>5.2999999999999972</v>
      </c>
      <c r="CL12" s="143">
        <v>4.4000000000000057</v>
      </c>
      <c r="CM12" s="143">
        <v>3.7999999999999972</v>
      </c>
      <c r="CN12" s="143">
        <v>4.4000000000000057</v>
      </c>
      <c r="CO12" s="143">
        <v>4.5999999999999943</v>
      </c>
      <c r="CP12" s="143">
        <v>5.0999999999999943</v>
      </c>
      <c r="CQ12" s="143">
        <v>6.5999999999999943</v>
      </c>
      <c r="CR12" s="143">
        <v>8.9000000000000057</v>
      </c>
      <c r="CS12" s="143">
        <v>9.9000000000000057</v>
      </c>
      <c r="CT12" s="143">
        <v>10.200000000000003</v>
      </c>
      <c r="CU12" s="143">
        <v>14.200000000000003</v>
      </c>
      <c r="CV12" s="143">
        <v>15.400000000000006</v>
      </c>
      <c r="CW12" s="143">
        <v>16.400000000000006</v>
      </c>
      <c r="CX12" s="143">
        <v>16.299999999999997</v>
      </c>
      <c r="CY12" s="143">
        <v>16.799999999999997</v>
      </c>
      <c r="CZ12" s="143">
        <v>16.5</v>
      </c>
      <c r="DA12" s="143">
        <v>17</v>
      </c>
      <c r="DB12" s="143">
        <v>20.900000000000006</v>
      </c>
      <c r="DC12" s="143">
        <v>21.400000000000006</v>
      </c>
      <c r="DD12" s="143">
        <v>19.900000000000006</v>
      </c>
      <c r="DE12" s="143">
        <v>21.099999999999994</v>
      </c>
      <c r="DF12" s="143">
        <v>24.900000000000006</v>
      </c>
      <c r="DG12" s="143">
        <v>24.799999999999997</v>
      </c>
      <c r="DH12" s="143">
        <v>24.5</v>
      </c>
      <c r="DI12" s="143">
        <v>26</v>
      </c>
      <c r="DJ12" s="143">
        <v>27.900000000000006</v>
      </c>
      <c r="DK12" s="143">
        <v>30</v>
      </c>
      <c r="DL12" s="143">
        <v>31.300000000000011</v>
      </c>
      <c r="DM12" s="143">
        <v>32.599999999999994</v>
      </c>
      <c r="DN12" s="143">
        <v>30</v>
      </c>
      <c r="DO12" s="143">
        <v>29</v>
      </c>
      <c r="DP12" s="143">
        <v>27.900000000000006</v>
      </c>
      <c r="DQ12" s="143">
        <v>27.200000000000003</v>
      </c>
      <c r="DR12" s="143">
        <v>23.5</v>
      </c>
      <c r="DS12" s="143">
        <v>21.099999999999994</v>
      </c>
      <c r="DT12" s="143">
        <v>20</v>
      </c>
      <c r="DU12" s="143">
        <v>17.299999999999997</v>
      </c>
      <c r="DV12" s="143">
        <v>17.900000000000006</v>
      </c>
      <c r="DW12" s="143">
        <v>15.5</v>
      </c>
      <c r="DX12" s="143">
        <v>14.5</v>
      </c>
      <c r="DY12" s="143">
        <v>12.799999999999997</v>
      </c>
      <c r="DZ12" s="143">
        <v>11.200000000000003</v>
      </c>
      <c r="EA12" s="143">
        <v>10.400000000000006</v>
      </c>
      <c r="EB12" s="143">
        <v>10</v>
      </c>
      <c r="EC12" s="143">
        <v>8.9000000000000057</v>
      </c>
      <c r="ED12" s="143">
        <v>8.9000000000000057</v>
      </c>
      <c r="EE12" s="143">
        <v>8.0999999999999943</v>
      </c>
      <c r="EF12" s="143">
        <v>7.7999999999999972</v>
      </c>
      <c r="EG12" s="143">
        <v>7.0999999999999943</v>
      </c>
      <c r="EH12" s="143">
        <v>5.2999999999999972</v>
      </c>
      <c r="EI12" s="143">
        <v>6.2999999999999972</v>
      </c>
      <c r="EJ12" s="143">
        <v>8.4000000000000057</v>
      </c>
      <c r="EK12" s="143">
        <v>9.2000000000000028</v>
      </c>
      <c r="EL12" s="143">
        <v>9.9</v>
      </c>
      <c r="EM12" s="143">
        <v>10.599999999999994</v>
      </c>
      <c r="EN12" s="143">
        <v>12.5</v>
      </c>
      <c r="EO12" s="143">
        <v>13.099999999999994</v>
      </c>
      <c r="EP12" s="143">
        <v>14.900000000000006</v>
      </c>
      <c r="EQ12" s="143">
        <v>15.799999999999997</v>
      </c>
      <c r="ER12" s="143">
        <v>16.700000000000003</v>
      </c>
      <c r="ES12" s="143">
        <v>17.799999999999997</v>
      </c>
      <c r="ET12" s="143">
        <v>17.700000000000003</v>
      </c>
      <c r="EU12" s="143">
        <v>17.5</v>
      </c>
      <c r="EV12" s="143">
        <v>16.099999999999994</v>
      </c>
      <c r="EW12" s="143">
        <v>15.5</v>
      </c>
      <c r="EX12" s="143">
        <v>16</v>
      </c>
      <c r="EY12" s="143">
        <v>15.8</v>
      </c>
      <c r="EZ12" s="143">
        <v>13.7</v>
      </c>
      <c r="FA12" s="143">
        <v>12.5</v>
      </c>
      <c r="FB12" s="150"/>
    </row>
    <row r="13" spans="1:159" ht="45" customHeight="1" x14ac:dyDescent="0.3">
      <c r="A13" s="149" t="str">
        <f>IF('0'!A1=1,"виробництво цукру","manufacture of sugar")</f>
        <v>виробництво цукру</v>
      </c>
      <c r="B13" s="4">
        <v>-13.900000000000006</v>
      </c>
      <c r="C13" s="4">
        <v>-16.900000000000006</v>
      </c>
      <c r="D13" s="4">
        <v>-15.900000000000006</v>
      </c>
      <c r="E13" s="4">
        <v>-12.400000000000006</v>
      </c>
      <c r="F13" s="4">
        <v>-10.900000000000006</v>
      </c>
      <c r="G13" s="4">
        <v>-5.9000000000000057</v>
      </c>
      <c r="H13" s="4">
        <v>-4</v>
      </c>
      <c r="I13" s="4">
        <v>-7.0999999999999943</v>
      </c>
      <c r="J13" s="4">
        <v>-5</v>
      </c>
      <c r="K13" s="4">
        <v>-1.4000000000000057</v>
      </c>
      <c r="L13" s="4">
        <v>8.7999999999999972</v>
      </c>
      <c r="M13" s="4">
        <v>17</v>
      </c>
      <c r="N13" s="4">
        <v>22.599999999999994</v>
      </c>
      <c r="O13" s="4">
        <v>29.699999999999989</v>
      </c>
      <c r="P13" s="4">
        <v>38.699999999999989</v>
      </c>
      <c r="Q13" s="4">
        <v>46.099999999999994</v>
      </c>
      <c r="R13" s="4">
        <v>55.599999999999994</v>
      </c>
      <c r="S13" s="4">
        <v>52.5</v>
      </c>
      <c r="T13" s="4">
        <v>50.699999999999989</v>
      </c>
      <c r="U13" s="4">
        <v>53.699999999999989</v>
      </c>
      <c r="V13" s="4">
        <v>45.900000000000006</v>
      </c>
      <c r="W13" s="4">
        <v>33.300000000000011</v>
      </c>
      <c r="X13" s="4">
        <v>17.599999999999994</v>
      </c>
      <c r="Y13" s="4">
        <v>12.099999999999994</v>
      </c>
      <c r="Z13" s="4">
        <v>13.900000000000006</v>
      </c>
      <c r="AA13" s="4">
        <v>23.099999999999994</v>
      </c>
      <c r="AB13" s="4">
        <v>26.099999999999994</v>
      </c>
      <c r="AC13" s="4">
        <v>17.099999999999994</v>
      </c>
      <c r="AD13" s="4">
        <v>13</v>
      </c>
      <c r="AE13" s="4">
        <v>15.200000000000003</v>
      </c>
      <c r="AF13" s="4">
        <v>14.900000000000006</v>
      </c>
      <c r="AG13" s="4">
        <v>13.799999999999997</v>
      </c>
      <c r="AH13" s="4">
        <v>21</v>
      </c>
      <c r="AI13" s="4">
        <v>50.300000000000011</v>
      </c>
      <c r="AJ13" s="4">
        <v>68.599999999999994</v>
      </c>
      <c r="AK13" s="4">
        <v>69.699999999999989</v>
      </c>
      <c r="AL13" s="4">
        <v>65.300000000000011</v>
      </c>
      <c r="AM13" s="4">
        <v>47.199999999999989</v>
      </c>
      <c r="AN13" s="4">
        <v>34.200000000000003</v>
      </c>
      <c r="AO13" s="4">
        <v>33.799999999999997</v>
      </c>
      <c r="AP13" s="4">
        <v>28</v>
      </c>
      <c r="AQ13" s="4">
        <v>20</v>
      </c>
      <c r="AR13" s="4">
        <v>20.100000000000001</v>
      </c>
      <c r="AS13" s="4">
        <v>19.3</v>
      </c>
      <c r="AT13" s="4">
        <v>15.8</v>
      </c>
      <c r="AU13" s="4">
        <v>4.7</v>
      </c>
      <c r="AV13" s="4">
        <v>6.1</v>
      </c>
      <c r="AW13" s="4">
        <v>10.9</v>
      </c>
      <c r="AX13" s="4">
        <v>1.2</v>
      </c>
      <c r="AY13" s="4">
        <v>6.4000000000000057</v>
      </c>
      <c r="AZ13" s="4">
        <v>16.399999999999999</v>
      </c>
      <c r="BA13" s="4">
        <v>18.899999999999999</v>
      </c>
      <c r="BB13" s="4">
        <v>19.8</v>
      </c>
      <c r="BC13" s="4">
        <v>20.400000000000006</v>
      </c>
      <c r="BD13" s="4">
        <v>18.600000000000001</v>
      </c>
      <c r="BE13" s="4">
        <v>17.8</v>
      </c>
      <c r="BF13" s="4">
        <v>12.4</v>
      </c>
      <c r="BG13" s="4">
        <v>-3</v>
      </c>
      <c r="BH13" s="4">
        <v>-2.5</v>
      </c>
      <c r="BI13" s="143">
        <v>-8.1</v>
      </c>
      <c r="BJ13" s="143">
        <v>-6.7999999999999972</v>
      </c>
      <c r="BK13" s="143">
        <v>-5.7999999999999972</v>
      </c>
      <c r="BL13" s="143">
        <v>-20.099999999999994</v>
      </c>
      <c r="BM13" s="143">
        <v>-22.400000000000006</v>
      </c>
      <c r="BN13" s="143">
        <v>-20.200000000000003</v>
      </c>
      <c r="BO13" s="143">
        <v>-21.799999999999997</v>
      </c>
      <c r="BP13" s="143">
        <v>-18.200000000000003</v>
      </c>
      <c r="BQ13" s="143">
        <v>-16.599999999999994</v>
      </c>
      <c r="BR13" s="143">
        <v>-16.200000000000003</v>
      </c>
      <c r="BS13" s="143">
        <v>-9.9000000000000057</v>
      </c>
      <c r="BT13" s="143">
        <v>-14.599999999999994</v>
      </c>
      <c r="BU13" s="143">
        <v>-15.299999999999997</v>
      </c>
      <c r="BV13" s="143">
        <v>-6.4000000000000057</v>
      </c>
      <c r="BW13" s="143">
        <v>-12.799999999999997</v>
      </c>
      <c r="BX13" s="143">
        <v>-7</v>
      </c>
      <c r="BY13" s="143">
        <v>-7.7000000000000028</v>
      </c>
      <c r="BZ13" s="143">
        <v>-4</v>
      </c>
      <c r="CA13" s="143">
        <v>5</v>
      </c>
      <c r="CB13" s="143">
        <v>-0.5</v>
      </c>
      <c r="CC13" s="143">
        <v>-4.9000000000000057</v>
      </c>
      <c r="CD13" s="143">
        <v>-1.5</v>
      </c>
      <c r="CE13" s="143">
        <v>-2.4000000000000057</v>
      </c>
      <c r="CF13" s="143">
        <v>-2.5999999999999943</v>
      </c>
      <c r="CG13" s="143">
        <v>-3.7999999999999972</v>
      </c>
      <c r="CH13" s="143">
        <v>-3.7000000000000028</v>
      </c>
      <c r="CI13" s="143">
        <v>1.7999999999999972</v>
      </c>
      <c r="CJ13" s="143">
        <v>3.4000000000000057</v>
      </c>
      <c r="CK13" s="143">
        <v>8.5</v>
      </c>
      <c r="CL13" s="143">
        <v>7.7999999999999972</v>
      </c>
      <c r="CM13" s="143">
        <v>2.9000000000000057</v>
      </c>
      <c r="CN13" s="143">
        <v>2.5</v>
      </c>
      <c r="CO13" s="143">
        <v>4.2000000000000028</v>
      </c>
      <c r="CP13" s="143">
        <v>7</v>
      </c>
      <c r="CQ13" s="143">
        <v>26.400000000000006</v>
      </c>
      <c r="CR13" s="143">
        <v>43.800000000000011</v>
      </c>
      <c r="CS13" s="143">
        <v>59.599999999999994</v>
      </c>
      <c r="CT13" s="143">
        <v>63.599999999999994</v>
      </c>
      <c r="CU13" s="143">
        <v>67.599999999999994</v>
      </c>
      <c r="CV13" s="143">
        <v>75.300000000000011</v>
      </c>
      <c r="CW13" s="143">
        <v>68.900000000000006</v>
      </c>
      <c r="CX13" s="143">
        <v>61.599999999999994</v>
      </c>
      <c r="CY13" s="143">
        <v>65.699999999999989</v>
      </c>
      <c r="CZ13" s="143">
        <v>77.699999999999989</v>
      </c>
      <c r="DA13" s="143">
        <v>73.900000000000006</v>
      </c>
      <c r="DB13" s="143">
        <v>64.300000000000011</v>
      </c>
      <c r="DC13" s="143">
        <v>56.800000000000011</v>
      </c>
      <c r="DD13" s="143">
        <v>32.800000000000011</v>
      </c>
      <c r="DE13" s="143">
        <v>22.799999999999997</v>
      </c>
      <c r="DF13" s="143">
        <v>20.5</v>
      </c>
      <c r="DG13" s="143">
        <v>14.099999999999994</v>
      </c>
      <c r="DH13" s="143">
        <v>9.7999999999999972</v>
      </c>
      <c r="DI13" s="143">
        <v>8.0999999999999943</v>
      </c>
      <c r="DJ13" s="143">
        <v>13.200000000000003</v>
      </c>
      <c r="DK13" s="143">
        <v>24.400000000000006</v>
      </c>
      <c r="DL13" s="143">
        <v>13.099999999999994</v>
      </c>
      <c r="DM13" s="143">
        <v>32.800000000000011</v>
      </c>
      <c r="DN13" s="143">
        <v>40.199999999999989</v>
      </c>
      <c r="DO13" s="143">
        <v>40.599999999999994</v>
      </c>
      <c r="DP13" s="143">
        <v>49.599999999999994</v>
      </c>
      <c r="DQ13" s="143">
        <v>51.400000000000006</v>
      </c>
      <c r="DR13" s="143">
        <v>50.199999999999989</v>
      </c>
      <c r="DS13" s="143">
        <v>43</v>
      </c>
      <c r="DT13" s="143">
        <v>48.699999999999989</v>
      </c>
      <c r="DU13" s="143">
        <v>47.699999999999989</v>
      </c>
      <c r="DV13" s="143">
        <v>43.900000000000006</v>
      </c>
      <c r="DW13" s="143">
        <v>28.599999999999994</v>
      </c>
      <c r="DX13" s="143">
        <v>36.400000000000006</v>
      </c>
      <c r="DY13" s="143">
        <v>25.200000000000003</v>
      </c>
      <c r="DZ13" s="143">
        <v>15.599999999999994</v>
      </c>
      <c r="EA13" s="143">
        <v>-1.5999999999999943</v>
      </c>
      <c r="EB13" s="143">
        <v>0.79999999999999716</v>
      </c>
      <c r="EC13" s="143">
        <v>-10.299999999999997</v>
      </c>
      <c r="ED13" s="143">
        <v>-10.400000000000006</v>
      </c>
      <c r="EE13" s="143">
        <v>-5.4000000000000057</v>
      </c>
      <c r="EF13" s="143">
        <v>-10</v>
      </c>
      <c r="EG13" s="143">
        <v>-9.7000000000000028</v>
      </c>
      <c r="EH13" s="143">
        <v>-7.0999999999999943</v>
      </c>
      <c r="EI13" s="143">
        <v>-0.79999999999999716</v>
      </c>
      <c r="EJ13" s="143">
        <v>-2.5</v>
      </c>
      <c r="EK13" s="143">
        <v>-10.299999999999997</v>
      </c>
      <c r="EL13" s="143">
        <v>-13.6</v>
      </c>
      <c r="EM13" s="143">
        <v>-3.9000000000000057</v>
      </c>
      <c r="EN13" s="143">
        <v>-8.7000000000000028</v>
      </c>
      <c r="EO13" s="143">
        <v>-1.5</v>
      </c>
      <c r="EP13" s="143">
        <v>-1.5999999999999943</v>
      </c>
      <c r="EQ13" s="143">
        <v>-1.5</v>
      </c>
      <c r="ER13" s="143">
        <v>2.7000000000000028</v>
      </c>
      <c r="ES13" s="143">
        <v>7.2999999999999972</v>
      </c>
      <c r="ET13" s="143">
        <v>8.5999999999999943</v>
      </c>
      <c r="EU13" s="143">
        <v>-8.0999999999999943</v>
      </c>
      <c r="EV13" s="143">
        <v>-6.9000000000000057</v>
      </c>
      <c r="EW13" s="143">
        <v>-8.7999999999999972</v>
      </c>
      <c r="EX13" s="143">
        <v>-2.0999999999999943</v>
      </c>
      <c r="EY13" s="143">
        <v>-5.4</v>
      </c>
      <c r="EZ13" s="143">
        <v>-7.2</v>
      </c>
      <c r="FA13" s="143">
        <v>-9.6999999999999993</v>
      </c>
      <c r="FB13" s="150"/>
    </row>
    <row r="14" spans="1:159" ht="45" customHeight="1" x14ac:dyDescent="0.3">
      <c r="A14" s="149" t="str">
        <f>IF('0'!A1=1,"виробництво напоїв","manufacture of beverages")</f>
        <v>виробництво напоїв</v>
      </c>
      <c r="B14" s="4">
        <v>7.7999999999999972</v>
      </c>
      <c r="C14" s="4">
        <v>7.2000000000000028</v>
      </c>
      <c r="D14" s="4">
        <v>7.9000000000000057</v>
      </c>
      <c r="E14" s="4">
        <v>5.7000000000000028</v>
      </c>
      <c r="F14" s="4">
        <v>5</v>
      </c>
      <c r="G14" s="4">
        <v>5.0999999999999943</v>
      </c>
      <c r="H14" s="4">
        <v>5.7000000000000028</v>
      </c>
      <c r="I14" s="4">
        <v>8</v>
      </c>
      <c r="J14" s="4">
        <v>7.2999999999999972</v>
      </c>
      <c r="K14" s="4">
        <v>7.7999999999999972</v>
      </c>
      <c r="L14" s="4">
        <v>7.9000000000000057</v>
      </c>
      <c r="M14" s="4">
        <v>7.0999999999999943</v>
      </c>
      <c r="N14" s="4">
        <v>5.5999999999999943</v>
      </c>
      <c r="O14" s="4">
        <v>5.5</v>
      </c>
      <c r="P14" s="4">
        <v>5.5999999999999943</v>
      </c>
      <c r="Q14" s="4">
        <v>8.2999999999999972</v>
      </c>
      <c r="R14" s="4">
        <v>7.5</v>
      </c>
      <c r="S14" s="4">
        <v>9.7000000000000028</v>
      </c>
      <c r="T14" s="4">
        <v>8.4000000000000057</v>
      </c>
      <c r="U14" s="4">
        <v>11.200000000000003</v>
      </c>
      <c r="V14" s="4">
        <v>13.5</v>
      </c>
      <c r="W14" s="4">
        <v>14.900000000000006</v>
      </c>
      <c r="X14" s="4">
        <v>15.400000000000006</v>
      </c>
      <c r="Y14" s="4">
        <v>15.799999999999997</v>
      </c>
      <c r="Z14" s="4">
        <v>19.099999999999994</v>
      </c>
      <c r="AA14" s="4">
        <v>21.400000000000006</v>
      </c>
      <c r="AB14" s="4">
        <v>29.099999999999994</v>
      </c>
      <c r="AC14" s="4">
        <v>30.599999999999994</v>
      </c>
      <c r="AD14" s="4">
        <v>33.199999999999989</v>
      </c>
      <c r="AE14" s="4">
        <v>30.099999999999994</v>
      </c>
      <c r="AF14" s="4">
        <v>35</v>
      </c>
      <c r="AG14" s="4">
        <v>32.400000000000006</v>
      </c>
      <c r="AH14" s="4">
        <v>31.599999999999994</v>
      </c>
      <c r="AI14" s="4">
        <v>30.900000000000006</v>
      </c>
      <c r="AJ14" s="4">
        <v>29.699999999999989</v>
      </c>
      <c r="AK14" s="4">
        <v>29.599999999999994</v>
      </c>
      <c r="AL14" s="4">
        <v>29.099999999999994</v>
      </c>
      <c r="AM14" s="4">
        <v>28.400000000000006</v>
      </c>
      <c r="AN14" s="4">
        <v>21.3</v>
      </c>
      <c r="AO14" s="4">
        <v>19.7</v>
      </c>
      <c r="AP14" s="4">
        <v>20.2</v>
      </c>
      <c r="AQ14" s="4">
        <v>21.3</v>
      </c>
      <c r="AR14" s="4">
        <v>18.399999999999999</v>
      </c>
      <c r="AS14" s="4">
        <v>16.5</v>
      </c>
      <c r="AT14" s="4">
        <v>15.3</v>
      </c>
      <c r="AU14" s="4">
        <v>14.6</v>
      </c>
      <c r="AV14" s="4">
        <v>14.7</v>
      </c>
      <c r="AW14" s="4">
        <v>16.8</v>
      </c>
      <c r="AX14" s="4">
        <v>17</v>
      </c>
      <c r="AY14" s="4">
        <v>16.099999999999994</v>
      </c>
      <c r="AZ14" s="4">
        <v>13.6</v>
      </c>
      <c r="BA14" s="4">
        <v>14.5</v>
      </c>
      <c r="BB14" s="4">
        <v>13</v>
      </c>
      <c r="BC14" s="4">
        <v>12.299999999999997</v>
      </c>
      <c r="BD14" s="4">
        <v>11.9</v>
      </c>
      <c r="BE14" s="4">
        <v>12.8</v>
      </c>
      <c r="BF14" s="4">
        <v>17.3</v>
      </c>
      <c r="BG14" s="4">
        <v>17</v>
      </c>
      <c r="BH14" s="4">
        <v>18</v>
      </c>
      <c r="BI14" s="143">
        <v>15.8</v>
      </c>
      <c r="BJ14" s="143">
        <v>14.799999999999997</v>
      </c>
      <c r="BK14" s="143">
        <v>17</v>
      </c>
      <c r="BL14" s="143">
        <v>18.799999999999997</v>
      </c>
      <c r="BM14" s="143">
        <v>16.799999999999997</v>
      </c>
      <c r="BN14" s="143">
        <v>16.5</v>
      </c>
      <c r="BO14" s="143">
        <v>17.099999999999994</v>
      </c>
      <c r="BP14" s="143">
        <v>17.799999999999997</v>
      </c>
      <c r="BQ14" s="143">
        <v>17.799999999999997</v>
      </c>
      <c r="BR14" s="143">
        <v>12.799999999999997</v>
      </c>
      <c r="BS14" s="143">
        <v>17.200000000000003</v>
      </c>
      <c r="BT14" s="143">
        <v>17.599999999999994</v>
      </c>
      <c r="BU14" s="143">
        <v>16.700000000000003</v>
      </c>
      <c r="BV14" s="143">
        <v>16.099999999999994</v>
      </c>
      <c r="BW14" s="143">
        <v>14.5</v>
      </c>
      <c r="BX14" s="143">
        <v>13.299999999999997</v>
      </c>
      <c r="BY14" s="143">
        <v>14.599999999999994</v>
      </c>
      <c r="BZ14" s="143">
        <v>14.099999999999994</v>
      </c>
      <c r="CA14" s="143">
        <v>14</v>
      </c>
      <c r="CB14" s="143">
        <v>14.299999999999997</v>
      </c>
      <c r="CC14" s="143">
        <v>13.799999999999997</v>
      </c>
      <c r="CD14" s="143">
        <v>13.5</v>
      </c>
      <c r="CE14" s="143">
        <v>9.2999999999999972</v>
      </c>
      <c r="CF14" s="143">
        <v>8.0999999999999943</v>
      </c>
      <c r="CG14" s="143">
        <v>8</v>
      </c>
      <c r="CH14" s="143">
        <v>6.5999999999999943</v>
      </c>
      <c r="CI14" s="143">
        <v>6.2000000000000028</v>
      </c>
      <c r="CJ14" s="143">
        <v>6</v>
      </c>
      <c r="CK14" s="143">
        <v>4.2999999999999972</v>
      </c>
      <c r="CL14" s="143">
        <v>4.2999999999999972</v>
      </c>
      <c r="CM14" s="143">
        <v>3.4000000000000057</v>
      </c>
      <c r="CN14" s="143">
        <v>2.2000000000000028</v>
      </c>
      <c r="CO14" s="143">
        <v>1.9000000000000057</v>
      </c>
      <c r="CP14" s="143">
        <v>2</v>
      </c>
      <c r="CQ14" s="143">
        <v>2.0999999999999943</v>
      </c>
      <c r="CR14" s="143">
        <v>2.0999999999999943</v>
      </c>
      <c r="CS14" s="143">
        <v>2.5999999999999943</v>
      </c>
      <c r="CT14" s="143">
        <v>4.2000000000000028</v>
      </c>
      <c r="CU14" s="143">
        <v>3.2999999999999972</v>
      </c>
      <c r="CV14" s="143">
        <v>4.7000000000000028</v>
      </c>
      <c r="CW14" s="143">
        <v>5.5</v>
      </c>
      <c r="CX14" s="143">
        <v>5.7999999999999972</v>
      </c>
      <c r="CY14" s="143">
        <v>6.0999999999999943</v>
      </c>
      <c r="CZ14" s="143">
        <v>7.4000000000000057</v>
      </c>
      <c r="DA14" s="143">
        <v>7.5999999999999943</v>
      </c>
      <c r="DB14" s="143">
        <v>8.7000000000000028</v>
      </c>
      <c r="DC14" s="143">
        <v>9</v>
      </c>
      <c r="DD14" s="143">
        <v>9.0999999999999943</v>
      </c>
      <c r="DE14" s="143">
        <v>11.299999999999997</v>
      </c>
      <c r="DF14" s="143">
        <v>10.400000000000006</v>
      </c>
      <c r="DG14" s="143">
        <v>15.200000000000003</v>
      </c>
      <c r="DH14" s="143">
        <v>15.299999999999997</v>
      </c>
      <c r="DI14" s="143">
        <v>17.5</v>
      </c>
      <c r="DJ14" s="143">
        <v>20</v>
      </c>
      <c r="DK14" s="143">
        <v>28.800000000000011</v>
      </c>
      <c r="DL14" s="143">
        <v>29</v>
      </c>
      <c r="DM14" s="143">
        <v>29</v>
      </c>
      <c r="DN14" s="143">
        <v>29.099999999999994</v>
      </c>
      <c r="DO14" s="143">
        <v>31</v>
      </c>
      <c r="DP14" s="143">
        <v>31.599999999999994</v>
      </c>
      <c r="DQ14" s="143">
        <v>29.199999999999989</v>
      </c>
      <c r="DR14" s="143">
        <v>33.699999999999989</v>
      </c>
      <c r="DS14" s="143">
        <v>30.699999999999989</v>
      </c>
      <c r="DT14" s="143">
        <v>30.199999999999989</v>
      </c>
      <c r="DU14" s="143">
        <v>28.699999999999989</v>
      </c>
      <c r="DV14" s="143">
        <v>27.099999999999994</v>
      </c>
      <c r="DW14" s="143">
        <v>19.200000000000003</v>
      </c>
      <c r="DX14" s="143">
        <v>17.799999999999997</v>
      </c>
      <c r="DY14" s="143">
        <v>18.099999999999994</v>
      </c>
      <c r="DZ14" s="143">
        <v>17.400000000000006</v>
      </c>
      <c r="EA14" s="143">
        <v>15</v>
      </c>
      <c r="EB14" s="143">
        <v>13.799999999999997</v>
      </c>
      <c r="EC14" s="143">
        <v>13</v>
      </c>
      <c r="ED14" s="143">
        <v>10</v>
      </c>
      <c r="EE14" s="143">
        <v>8.2000000000000028</v>
      </c>
      <c r="EF14" s="143">
        <v>6.9000000000000057</v>
      </c>
      <c r="EG14" s="143">
        <v>6.2000000000000028</v>
      </c>
      <c r="EH14" s="143">
        <v>5</v>
      </c>
      <c r="EI14" s="143">
        <v>4.5999999999999943</v>
      </c>
      <c r="EJ14" s="143">
        <v>5</v>
      </c>
      <c r="EK14" s="143">
        <v>4.7000000000000028</v>
      </c>
      <c r="EL14" s="143">
        <v>4.3</v>
      </c>
      <c r="EM14" s="143">
        <v>4.5</v>
      </c>
      <c r="EN14" s="143">
        <v>5.2000000000000028</v>
      </c>
      <c r="EO14" s="143">
        <v>5.9000000000000057</v>
      </c>
      <c r="EP14" s="143">
        <v>8</v>
      </c>
      <c r="EQ14" s="143">
        <v>8.5</v>
      </c>
      <c r="ER14" s="143">
        <v>9</v>
      </c>
      <c r="ES14" s="143">
        <v>9.2999999999999972</v>
      </c>
      <c r="ET14" s="143">
        <v>9.7999999999999972</v>
      </c>
      <c r="EU14" s="143">
        <v>9.7999999999999972</v>
      </c>
      <c r="EV14" s="143">
        <v>9.7999999999999972</v>
      </c>
      <c r="EW14" s="143">
        <v>9.7000000000000028</v>
      </c>
      <c r="EX14" s="143">
        <v>9.2999999999999972</v>
      </c>
      <c r="EY14" s="143">
        <v>10</v>
      </c>
      <c r="EZ14" s="143">
        <v>10.9</v>
      </c>
      <c r="FA14" s="143">
        <v>9.9</v>
      </c>
      <c r="FB14" s="150"/>
    </row>
    <row r="15" spans="1:159" ht="45" customHeight="1" x14ac:dyDescent="0.3">
      <c r="A15" s="139" t="str">
        <f>IF('0'!A1=1,"Текстильне виробництво; виробництво одягу, шкіри, виробів зі шкіри та інших матеріалів","Manufacture of textiles, apparel, leather and related products")</f>
        <v>Текстильне виробництво; виробництво одягу, шкіри, виробів зі шкіри та інших матеріалів</v>
      </c>
      <c r="B15" s="4">
        <v>2.0999999999999943</v>
      </c>
      <c r="C15" s="4">
        <v>1.9000000000000057</v>
      </c>
      <c r="D15" s="4">
        <v>1.5</v>
      </c>
      <c r="E15" s="4">
        <v>1.2999999999999972</v>
      </c>
      <c r="F15" s="4">
        <v>1.5</v>
      </c>
      <c r="G15" s="4">
        <v>1</v>
      </c>
      <c r="H15" s="4">
        <v>1.0999999999999943</v>
      </c>
      <c r="I15" s="4">
        <v>1.4000000000000057</v>
      </c>
      <c r="J15" s="4">
        <v>1.4000000000000057</v>
      </c>
      <c r="K15" s="4">
        <v>1.5</v>
      </c>
      <c r="L15" s="4">
        <v>1.5</v>
      </c>
      <c r="M15" s="4">
        <v>1.2000000000000028</v>
      </c>
      <c r="N15" s="4">
        <v>0.90000000000000568</v>
      </c>
      <c r="O15" s="4">
        <v>1.5</v>
      </c>
      <c r="P15" s="4">
        <v>3.7000000000000028</v>
      </c>
      <c r="Q15" s="4">
        <v>8.7999999999999972</v>
      </c>
      <c r="R15" s="4">
        <v>11</v>
      </c>
      <c r="S15" s="4">
        <v>12.299999999999997</v>
      </c>
      <c r="T15" s="4">
        <v>14.099999999999994</v>
      </c>
      <c r="U15" s="4">
        <v>15.200000000000003</v>
      </c>
      <c r="V15" s="4">
        <v>17.200000000000003</v>
      </c>
      <c r="W15" s="4">
        <v>18.599999999999994</v>
      </c>
      <c r="X15" s="4">
        <v>22.200000000000003</v>
      </c>
      <c r="Y15" s="4">
        <v>23.900000000000006</v>
      </c>
      <c r="Z15" s="4">
        <v>26</v>
      </c>
      <c r="AA15" s="4">
        <v>39.900000000000006</v>
      </c>
      <c r="AB15" s="4">
        <v>42.199999999999989</v>
      </c>
      <c r="AC15" s="4">
        <v>38</v>
      </c>
      <c r="AD15" s="4">
        <v>36.199999999999989</v>
      </c>
      <c r="AE15" s="4">
        <v>35.199999999999989</v>
      </c>
      <c r="AF15" s="4">
        <v>33.900000000000006</v>
      </c>
      <c r="AG15" s="4">
        <v>33.099999999999994</v>
      </c>
      <c r="AH15" s="4">
        <v>31.199999999999989</v>
      </c>
      <c r="AI15" s="4">
        <v>30.5</v>
      </c>
      <c r="AJ15" s="4">
        <v>27.5</v>
      </c>
      <c r="AK15" s="4">
        <v>26.700000000000003</v>
      </c>
      <c r="AL15" s="4">
        <v>25.5</v>
      </c>
      <c r="AM15" s="4">
        <v>14.299999999999997</v>
      </c>
      <c r="AN15" s="4">
        <v>11</v>
      </c>
      <c r="AO15" s="4">
        <v>9.1999999999999993</v>
      </c>
      <c r="AP15" s="4">
        <v>8.9</v>
      </c>
      <c r="AQ15" s="4">
        <v>8.3000000000000007</v>
      </c>
      <c r="AR15" s="4">
        <v>8.1</v>
      </c>
      <c r="AS15" s="4">
        <v>7.6</v>
      </c>
      <c r="AT15" s="4">
        <v>7.5</v>
      </c>
      <c r="AU15" s="4">
        <v>6.7</v>
      </c>
      <c r="AV15" s="4">
        <v>5.9</v>
      </c>
      <c r="AW15" s="4">
        <v>5.0999999999999996</v>
      </c>
      <c r="AX15" s="4">
        <v>5.0999999999999996</v>
      </c>
      <c r="AY15" s="4">
        <v>3.7999999999999972</v>
      </c>
      <c r="AZ15" s="4">
        <v>4.3</v>
      </c>
      <c r="BA15" s="4">
        <v>4.5</v>
      </c>
      <c r="BB15" s="4">
        <v>4.4000000000000004</v>
      </c>
      <c r="BC15" s="4">
        <v>4.7000000000000028</v>
      </c>
      <c r="BD15" s="4">
        <v>4.4000000000000004</v>
      </c>
      <c r="BE15" s="4">
        <v>8</v>
      </c>
      <c r="BF15" s="4">
        <v>8.6999999999999993</v>
      </c>
      <c r="BG15" s="4">
        <v>8.6</v>
      </c>
      <c r="BH15" s="4">
        <v>10.6</v>
      </c>
      <c r="BI15" s="143">
        <v>10.9</v>
      </c>
      <c r="BJ15" s="143">
        <v>11.900000000000006</v>
      </c>
      <c r="BK15" s="143">
        <v>11.599999999999994</v>
      </c>
      <c r="BL15" s="143">
        <v>10.599999999999994</v>
      </c>
      <c r="BM15" s="143">
        <v>11.299999999999997</v>
      </c>
      <c r="BN15" s="143">
        <v>11.400000000000006</v>
      </c>
      <c r="BO15" s="143">
        <v>11.599999999999994</v>
      </c>
      <c r="BP15" s="143">
        <v>11.700000000000003</v>
      </c>
      <c r="BQ15" s="143">
        <v>8.5</v>
      </c>
      <c r="BR15" s="143">
        <v>8.7000000000000028</v>
      </c>
      <c r="BS15" s="143">
        <v>10</v>
      </c>
      <c r="BT15" s="143">
        <v>8.5999999999999943</v>
      </c>
      <c r="BU15" s="143">
        <v>10.400000000000006</v>
      </c>
      <c r="BV15" s="143">
        <v>7.2999999999999972</v>
      </c>
      <c r="BW15" s="143">
        <v>7.2000000000000028</v>
      </c>
      <c r="BX15" s="143">
        <v>8.9000000000000057</v>
      </c>
      <c r="BY15" s="143">
        <v>7.9000000000000057</v>
      </c>
      <c r="BZ15" s="143">
        <v>7.7000000000000028</v>
      </c>
      <c r="CA15" s="143">
        <v>7.2999999999999972</v>
      </c>
      <c r="CB15" s="143">
        <v>7.2000000000000028</v>
      </c>
      <c r="CC15" s="143">
        <v>6.2999999999999972</v>
      </c>
      <c r="CD15" s="143">
        <v>5.5</v>
      </c>
      <c r="CE15" s="143">
        <v>4.4000000000000057</v>
      </c>
      <c r="CF15" s="143">
        <v>3.5</v>
      </c>
      <c r="CG15" s="143">
        <v>2.0999999999999943</v>
      </c>
      <c r="CH15" s="143">
        <v>2.2999999999999972</v>
      </c>
      <c r="CI15" s="143">
        <v>2.4000000000000057</v>
      </c>
      <c r="CJ15" s="143">
        <v>2.0999999999999943</v>
      </c>
      <c r="CK15" s="143">
        <v>2.2000000000000028</v>
      </c>
      <c r="CL15" s="143">
        <v>3.0999999999999943</v>
      </c>
      <c r="CM15" s="143">
        <v>2.7999999999999972</v>
      </c>
      <c r="CN15" s="143">
        <v>3.7999999999999972</v>
      </c>
      <c r="CO15" s="143">
        <v>4.2999999999999972</v>
      </c>
      <c r="CP15" s="143">
        <v>4.5999999999999943</v>
      </c>
      <c r="CQ15" s="143">
        <v>4.5999999999999943</v>
      </c>
      <c r="CR15" s="143">
        <v>4.0999999999999943</v>
      </c>
      <c r="CS15" s="143">
        <v>4.7000000000000028</v>
      </c>
      <c r="CT15" s="143">
        <v>2.2999999999999972</v>
      </c>
      <c r="CU15" s="143">
        <v>2.5999999999999943</v>
      </c>
      <c r="CV15" s="143">
        <v>2.2000000000000028</v>
      </c>
      <c r="CW15" s="143">
        <v>2.4000000000000057</v>
      </c>
      <c r="CX15" s="143">
        <v>2.4000000000000057</v>
      </c>
      <c r="CY15" s="143">
        <v>2.5999999999999943</v>
      </c>
      <c r="CZ15" s="143">
        <v>1.7000000000000028</v>
      </c>
      <c r="DA15" s="143">
        <v>2</v>
      </c>
      <c r="DB15" s="143">
        <v>2.2999999999999972</v>
      </c>
      <c r="DC15" s="143">
        <v>2.7999999999999972</v>
      </c>
      <c r="DD15" s="143">
        <v>3.7000000000000028</v>
      </c>
      <c r="DE15" s="143">
        <v>3.7000000000000028</v>
      </c>
      <c r="DF15" s="143">
        <v>7</v>
      </c>
      <c r="DG15" s="143">
        <v>7.2000000000000028</v>
      </c>
      <c r="DH15" s="143">
        <v>10.200000000000003</v>
      </c>
      <c r="DI15" s="143">
        <v>10.799999999999997</v>
      </c>
      <c r="DJ15" s="143">
        <v>10.599999999999994</v>
      </c>
      <c r="DK15" s="143">
        <v>14.5</v>
      </c>
      <c r="DL15" s="143">
        <v>16.700000000000003</v>
      </c>
      <c r="DM15" s="143">
        <v>20.700000000000003</v>
      </c>
      <c r="DN15" s="143">
        <v>22.599999999999994</v>
      </c>
      <c r="DO15" s="143">
        <v>23.200000000000003</v>
      </c>
      <c r="DP15" s="143">
        <v>24</v>
      </c>
      <c r="DQ15" s="143">
        <v>27.5</v>
      </c>
      <c r="DR15" s="143">
        <v>26.700000000000003</v>
      </c>
      <c r="DS15" s="143">
        <v>26.799999999999997</v>
      </c>
      <c r="DT15" s="143">
        <v>25.700000000000003</v>
      </c>
      <c r="DU15" s="143">
        <v>25.200000000000003</v>
      </c>
      <c r="DV15" s="143">
        <v>25</v>
      </c>
      <c r="DW15" s="143">
        <v>21.900000000000006</v>
      </c>
      <c r="DX15" s="143">
        <v>20.099999999999994</v>
      </c>
      <c r="DY15" s="143">
        <v>16.099999999999994</v>
      </c>
      <c r="DZ15" s="143">
        <v>14.900000000000006</v>
      </c>
      <c r="EA15" s="143">
        <v>13.799999999999997</v>
      </c>
      <c r="EB15" s="143">
        <v>13.400000000000006</v>
      </c>
      <c r="EC15" s="143">
        <v>10.799999999999997</v>
      </c>
      <c r="ED15" s="143">
        <v>9.4000000000000057</v>
      </c>
      <c r="EE15" s="143">
        <v>8.5</v>
      </c>
      <c r="EF15" s="143">
        <v>5.9000000000000057</v>
      </c>
      <c r="EG15" s="143">
        <v>5.2000000000000028</v>
      </c>
      <c r="EH15" s="143">
        <v>4.9000000000000057</v>
      </c>
      <c r="EI15" s="143">
        <v>3.5</v>
      </c>
      <c r="EJ15" s="143">
        <v>2.7999999999999972</v>
      </c>
      <c r="EK15" s="143">
        <v>3.0999999999999943</v>
      </c>
      <c r="EL15" s="143">
        <v>2.5</v>
      </c>
      <c r="EM15" s="143">
        <v>5.9000000000000057</v>
      </c>
      <c r="EN15" s="143">
        <v>5.0999999999999943</v>
      </c>
      <c r="EO15" s="143">
        <v>6.5999999999999943</v>
      </c>
      <c r="EP15" s="143">
        <v>8.4000000000000057</v>
      </c>
      <c r="EQ15" s="143">
        <v>9.9000000000000057</v>
      </c>
      <c r="ER15" s="143">
        <v>10.799999999999997</v>
      </c>
      <c r="ES15" s="143">
        <v>10.400000000000006</v>
      </c>
      <c r="ET15" s="143">
        <v>8.5</v>
      </c>
      <c r="EU15" s="143">
        <v>9.0999999999999943</v>
      </c>
      <c r="EV15" s="143">
        <v>7.2000000000000028</v>
      </c>
      <c r="EW15" s="143">
        <v>5.4000000000000057</v>
      </c>
      <c r="EX15" s="143">
        <v>4.7000000000000028</v>
      </c>
      <c r="EY15" s="143">
        <v>1.6</v>
      </c>
      <c r="EZ15" s="143">
        <v>2.6</v>
      </c>
      <c r="FA15" s="143">
        <v>0.5</v>
      </c>
      <c r="FB15" s="150"/>
    </row>
    <row r="16" spans="1:159" ht="45" customHeight="1" x14ac:dyDescent="0.3">
      <c r="A16" s="139" t="str">
        <f>IF('0'!A1=1,"Виготовлення виробів з деревини, виробництво паперу та поліграфічна діяльність","Manufacture of wood and paper products, and printing")</f>
        <v>Виготовлення виробів з деревини, виробництво паперу та поліграфічна діяльність</v>
      </c>
      <c r="B16" s="4">
        <v>1.7000000000000028</v>
      </c>
      <c r="C16" s="4">
        <v>1.5</v>
      </c>
      <c r="D16" s="4">
        <v>1.2999999999999972</v>
      </c>
      <c r="E16" s="4">
        <v>1.5999999999999943</v>
      </c>
      <c r="F16" s="4">
        <v>1</v>
      </c>
      <c r="G16" s="4">
        <v>1.2999999999999972</v>
      </c>
      <c r="H16" s="4">
        <v>1.7999999999999972</v>
      </c>
      <c r="I16" s="4">
        <v>2</v>
      </c>
      <c r="J16" s="4">
        <v>1.9000000000000057</v>
      </c>
      <c r="K16" s="4">
        <v>1.7000000000000028</v>
      </c>
      <c r="L16" s="4">
        <v>1.2000000000000028</v>
      </c>
      <c r="M16" s="4">
        <v>1</v>
      </c>
      <c r="N16" s="4">
        <v>1</v>
      </c>
      <c r="O16" s="4">
        <v>2</v>
      </c>
      <c r="P16" s="4">
        <v>5.5</v>
      </c>
      <c r="Q16" s="4">
        <v>11.700000000000003</v>
      </c>
      <c r="R16" s="4">
        <v>16.400000000000006</v>
      </c>
      <c r="S16" s="4">
        <v>17.400000000000006</v>
      </c>
      <c r="T16" s="4">
        <v>18</v>
      </c>
      <c r="U16" s="4">
        <v>20.200000000000003</v>
      </c>
      <c r="V16" s="4">
        <v>23.700000000000003</v>
      </c>
      <c r="W16" s="4">
        <v>24.599999999999994</v>
      </c>
      <c r="X16" s="4">
        <v>30.400000000000006</v>
      </c>
      <c r="Y16" s="4">
        <v>36.400000000000006</v>
      </c>
      <c r="Z16" s="4">
        <v>40.699999999999989</v>
      </c>
      <c r="AA16" s="4">
        <v>60</v>
      </c>
      <c r="AB16" s="4">
        <v>67.199999999999989</v>
      </c>
      <c r="AC16" s="4">
        <v>58.099999999999994</v>
      </c>
      <c r="AD16" s="4">
        <v>52.800000000000011</v>
      </c>
      <c r="AE16" s="4">
        <v>51.900000000000006</v>
      </c>
      <c r="AF16" s="4">
        <v>51.599999999999994</v>
      </c>
      <c r="AG16" s="4">
        <v>48.599999999999994</v>
      </c>
      <c r="AH16" s="4">
        <v>46</v>
      </c>
      <c r="AI16" s="4">
        <v>45.099999999999994</v>
      </c>
      <c r="AJ16" s="4">
        <v>39.800000000000011</v>
      </c>
      <c r="AK16" s="4">
        <v>34</v>
      </c>
      <c r="AL16" s="4">
        <v>31.5</v>
      </c>
      <c r="AM16" s="4">
        <v>17.099999999999994</v>
      </c>
      <c r="AN16" s="4">
        <v>10.199999999999999</v>
      </c>
      <c r="AO16" s="4">
        <v>10.3</v>
      </c>
      <c r="AP16" s="4">
        <v>9.1</v>
      </c>
      <c r="AQ16" s="4">
        <v>8.1999999999999993</v>
      </c>
      <c r="AR16" s="4">
        <v>7.4</v>
      </c>
      <c r="AS16" s="4">
        <v>8.1999999999999993</v>
      </c>
      <c r="AT16" s="4">
        <v>8.9</v>
      </c>
      <c r="AU16" s="4">
        <v>8.4</v>
      </c>
      <c r="AV16" s="4">
        <v>7.8</v>
      </c>
      <c r="AW16" s="4">
        <v>7.1</v>
      </c>
      <c r="AX16" s="4">
        <v>7.8</v>
      </c>
      <c r="AY16" s="4">
        <v>5.5</v>
      </c>
      <c r="AZ16" s="4">
        <v>5.2</v>
      </c>
      <c r="BA16" s="4">
        <v>5</v>
      </c>
      <c r="BB16" s="4">
        <v>5.9</v>
      </c>
      <c r="BC16" s="4">
        <v>6.5</v>
      </c>
      <c r="BD16" s="4">
        <v>7.4</v>
      </c>
      <c r="BE16" s="4">
        <v>7.1</v>
      </c>
      <c r="BF16" s="4">
        <v>6.7</v>
      </c>
      <c r="BG16" s="4">
        <v>8.1</v>
      </c>
      <c r="BH16" s="4">
        <v>8.6</v>
      </c>
      <c r="BI16" s="143">
        <v>11.4</v>
      </c>
      <c r="BJ16" s="143">
        <v>13.099999999999994</v>
      </c>
      <c r="BK16" s="143">
        <v>13.900000000000006</v>
      </c>
      <c r="BL16" s="143">
        <v>12.200000000000003</v>
      </c>
      <c r="BM16" s="143">
        <v>12.799999999999997</v>
      </c>
      <c r="BN16" s="143">
        <v>11.599999999999994</v>
      </c>
      <c r="BO16" s="143">
        <v>11.700000000000003</v>
      </c>
      <c r="BP16" s="143">
        <v>12.099999999999994</v>
      </c>
      <c r="BQ16" s="143">
        <v>13.099999999999994</v>
      </c>
      <c r="BR16" s="143">
        <v>13.200000000000003</v>
      </c>
      <c r="BS16" s="143">
        <v>12.200000000000003</v>
      </c>
      <c r="BT16" s="143">
        <v>11.799999999999997</v>
      </c>
      <c r="BU16" s="143">
        <v>12.200000000000003</v>
      </c>
      <c r="BV16" s="143">
        <v>6.5</v>
      </c>
      <c r="BW16" s="143">
        <v>4.5999999999999943</v>
      </c>
      <c r="BX16" s="143">
        <v>4.7999999999999972</v>
      </c>
      <c r="BY16" s="143">
        <v>4.7999999999999972</v>
      </c>
      <c r="BZ16" s="143">
        <v>3.2000000000000028</v>
      </c>
      <c r="CA16" s="143">
        <v>2.7999999999999972</v>
      </c>
      <c r="CB16" s="143">
        <v>1.7999999999999972</v>
      </c>
      <c r="CC16" s="143">
        <v>-1.2000000000000028</v>
      </c>
      <c r="CD16" s="143">
        <v>-3.7999999999999972</v>
      </c>
      <c r="CE16" s="143">
        <v>-4.2000000000000028</v>
      </c>
      <c r="CF16" s="143">
        <v>-4.7999999999999972</v>
      </c>
      <c r="CG16" s="143">
        <v>-6</v>
      </c>
      <c r="CH16" s="143">
        <v>-6.2999999999999972</v>
      </c>
      <c r="CI16" s="143">
        <v>-5.5999999999999943</v>
      </c>
      <c r="CJ16" s="143">
        <v>-3.9000000000000057</v>
      </c>
      <c r="CK16" s="143">
        <v>-2.4000000000000057</v>
      </c>
      <c r="CL16" s="143">
        <v>-1</v>
      </c>
      <c r="CM16" s="143">
        <v>-0.40000000000000568</v>
      </c>
      <c r="CN16" s="143">
        <v>0.59999999999999432</v>
      </c>
      <c r="CO16" s="143">
        <v>3.7999999999999972</v>
      </c>
      <c r="CP16" s="143">
        <v>6.7000000000000028</v>
      </c>
      <c r="CQ16" s="143">
        <v>7.7000000000000028</v>
      </c>
      <c r="CR16" s="143">
        <v>8.5</v>
      </c>
      <c r="CS16" s="143">
        <v>10.5</v>
      </c>
      <c r="CT16" s="143">
        <v>11.299999999999997</v>
      </c>
      <c r="CU16" s="143">
        <v>11.299999999999997</v>
      </c>
      <c r="CV16" s="143">
        <v>11.599999999999994</v>
      </c>
      <c r="CW16" s="143">
        <v>14</v>
      </c>
      <c r="CX16" s="143">
        <v>18.299999999999997</v>
      </c>
      <c r="CY16" s="143">
        <v>19.799999999999997</v>
      </c>
      <c r="CZ16" s="143">
        <v>21</v>
      </c>
      <c r="DA16" s="143">
        <v>19.599999999999994</v>
      </c>
      <c r="DB16" s="143">
        <v>18.700000000000003</v>
      </c>
      <c r="DC16" s="143">
        <v>20.799999999999997</v>
      </c>
      <c r="DD16" s="143">
        <v>23.400000000000006</v>
      </c>
      <c r="DE16" s="143">
        <v>25</v>
      </c>
      <c r="DF16" s="143">
        <v>26.400000000000006</v>
      </c>
      <c r="DG16" s="143">
        <v>29.599999999999994</v>
      </c>
      <c r="DH16" s="143">
        <v>29.900000000000006</v>
      </c>
      <c r="DI16" s="143">
        <v>29.599999999999994</v>
      </c>
      <c r="DJ16" s="143">
        <v>27.799999999999997</v>
      </c>
      <c r="DK16" s="143">
        <v>28.699999999999989</v>
      </c>
      <c r="DL16" s="143">
        <v>29.699999999999989</v>
      </c>
      <c r="DM16" s="143">
        <v>36.099999999999994</v>
      </c>
      <c r="DN16" s="143">
        <v>36.800000000000011</v>
      </c>
      <c r="DO16" s="143">
        <v>35.599999999999994</v>
      </c>
      <c r="DP16" s="143">
        <v>35</v>
      </c>
      <c r="DQ16" s="143">
        <v>32.699999999999989</v>
      </c>
      <c r="DR16" s="143">
        <v>30.800000000000011</v>
      </c>
      <c r="DS16" s="143">
        <v>27.200000000000003</v>
      </c>
      <c r="DT16" s="143">
        <v>24.200000000000003</v>
      </c>
      <c r="DU16" s="143">
        <v>19.299999999999997</v>
      </c>
      <c r="DV16" s="143">
        <v>16.400000000000006</v>
      </c>
      <c r="DW16" s="143">
        <v>15.200000000000003</v>
      </c>
      <c r="DX16" s="143">
        <v>12.400000000000006</v>
      </c>
      <c r="DY16" s="143">
        <v>5.9000000000000057</v>
      </c>
      <c r="DZ16" s="143">
        <v>4.4000000000000057</v>
      </c>
      <c r="EA16" s="143">
        <v>1.5999999999999943</v>
      </c>
      <c r="EB16" s="143">
        <v>0.79999999999999716</v>
      </c>
      <c r="EC16" s="143">
        <v>3.5</v>
      </c>
      <c r="ED16" s="143">
        <v>2.2000000000000028</v>
      </c>
      <c r="EE16" s="143">
        <v>2.2000000000000028</v>
      </c>
      <c r="EF16" s="143">
        <v>3.2999999999999972</v>
      </c>
      <c r="EG16" s="143">
        <v>4.2999999999999972</v>
      </c>
      <c r="EH16" s="143">
        <v>4.7999999999999972</v>
      </c>
      <c r="EI16" s="143">
        <v>4.5999999999999943</v>
      </c>
      <c r="EJ16" s="143">
        <v>5.7000000000000028</v>
      </c>
      <c r="EK16" s="143">
        <v>7.5999999999999943</v>
      </c>
      <c r="EL16" s="143">
        <v>8.6</v>
      </c>
      <c r="EM16" s="143">
        <v>9.9000000000000057</v>
      </c>
      <c r="EN16" s="143">
        <v>9</v>
      </c>
      <c r="EO16" s="143">
        <v>5.4000000000000057</v>
      </c>
      <c r="EP16" s="143">
        <v>6.5</v>
      </c>
      <c r="EQ16" s="143">
        <v>7.5999999999999943</v>
      </c>
      <c r="ER16" s="143">
        <v>7.7999999999999972</v>
      </c>
      <c r="ES16" s="143">
        <v>8.7999999999999972</v>
      </c>
      <c r="ET16" s="143">
        <v>9.5</v>
      </c>
      <c r="EU16" s="143">
        <v>9</v>
      </c>
      <c r="EV16" s="143">
        <v>8.4000000000000057</v>
      </c>
      <c r="EW16" s="143">
        <v>7.7999999999999972</v>
      </c>
      <c r="EX16" s="143">
        <v>7.7000000000000028</v>
      </c>
      <c r="EY16" s="143">
        <v>8.4</v>
      </c>
      <c r="EZ16" s="143">
        <v>9.5</v>
      </c>
      <c r="FA16" s="143">
        <v>10.5</v>
      </c>
      <c r="FB16" s="150"/>
    </row>
    <row r="17" spans="1:158" ht="45" customHeight="1" x14ac:dyDescent="0.3">
      <c r="A17" s="139" t="str">
        <f>IF('0'!A1=1,"Виробництво коксу та продуктів нафтоперероблення","Manufacture of coke, and refined petroleum products")</f>
        <v>Виробництво коксу та продуктів нафтоперероблення</v>
      </c>
      <c r="B17" s="4">
        <v>-10.200000000000003</v>
      </c>
      <c r="C17" s="4">
        <v>-8.9000000000000057</v>
      </c>
      <c r="D17" s="4">
        <v>-10.400000000000006</v>
      </c>
      <c r="E17" s="4">
        <v>-11.099999999999994</v>
      </c>
      <c r="F17" s="4">
        <v>-10.900000000000006</v>
      </c>
      <c r="G17" s="4">
        <v>-8.2000000000000028</v>
      </c>
      <c r="H17" s="4">
        <v>-5</v>
      </c>
      <c r="I17" s="4">
        <v>-2.7000000000000028</v>
      </c>
      <c r="J17" s="4">
        <v>-5</v>
      </c>
      <c r="K17" s="4">
        <v>-2.7000000000000028</v>
      </c>
      <c r="L17" s="4">
        <v>-2.0999999999999943</v>
      </c>
      <c r="M17" s="4">
        <v>-0.79999999999999716</v>
      </c>
      <c r="N17" s="4">
        <v>-1</v>
      </c>
      <c r="O17" s="4">
        <v>-1.9000000000000057</v>
      </c>
      <c r="P17" s="4">
        <v>8.5</v>
      </c>
      <c r="Q17" s="4">
        <v>28</v>
      </c>
      <c r="R17" s="4">
        <v>27.900000000000006</v>
      </c>
      <c r="S17" s="4">
        <v>26.599999999999994</v>
      </c>
      <c r="T17" s="4">
        <v>28.800000000000011</v>
      </c>
      <c r="U17" s="4">
        <v>33.099999999999994</v>
      </c>
      <c r="V17" s="4">
        <v>38.699999999999989</v>
      </c>
      <c r="W17" s="4">
        <v>47.400000000000006</v>
      </c>
      <c r="X17" s="4">
        <v>54.699999999999989</v>
      </c>
      <c r="Y17" s="4">
        <v>50.099999999999994</v>
      </c>
      <c r="Z17" s="4">
        <v>54.099999999999994</v>
      </c>
      <c r="AA17" s="4">
        <v>76.699999999999989</v>
      </c>
      <c r="AB17" s="4">
        <v>63.800000000000011</v>
      </c>
      <c r="AC17" s="4">
        <v>39.400000000000006</v>
      </c>
      <c r="AD17" s="4">
        <v>34.5</v>
      </c>
      <c r="AE17" s="4">
        <v>35.599999999999994</v>
      </c>
      <c r="AF17" s="4">
        <v>32.900000000000006</v>
      </c>
      <c r="AG17" s="4">
        <v>26</v>
      </c>
      <c r="AH17" s="4">
        <v>19.900000000000006</v>
      </c>
      <c r="AI17" s="4">
        <v>11.599999999999994</v>
      </c>
      <c r="AJ17" s="4">
        <v>4.9000000000000057</v>
      </c>
      <c r="AK17" s="4">
        <v>4.7000000000000028</v>
      </c>
      <c r="AL17" s="4">
        <v>-2.2999999999999972</v>
      </c>
      <c r="AM17" s="4">
        <v>-20.599999999999994</v>
      </c>
      <c r="AN17" s="4">
        <v>-10.1</v>
      </c>
      <c r="AO17" s="4">
        <v>-13.4</v>
      </c>
      <c r="AP17" s="4">
        <v>-8.6</v>
      </c>
      <c r="AQ17" s="4">
        <v>-6.6</v>
      </c>
      <c r="AR17" s="4">
        <v>8.8000000000000007</v>
      </c>
      <c r="AS17" s="4">
        <v>5.9</v>
      </c>
      <c r="AT17" s="4">
        <v>23.2</v>
      </c>
      <c r="AU17" s="4">
        <v>52.5</v>
      </c>
      <c r="AV17" s="4">
        <v>59.4</v>
      </c>
      <c r="AW17" s="4">
        <v>61.7</v>
      </c>
      <c r="AX17" s="4">
        <v>79.900000000000006</v>
      </c>
      <c r="AY17" s="4">
        <v>103.30000000000001</v>
      </c>
      <c r="AZ17" s="4">
        <v>80.599999999999994</v>
      </c>
      <c r="BA17" s="4">
        <v>84.1</v>
      </c>
      <c r="BB17" s="4">
        <v>79.5</v>
      </c>
      <c r="BC17" s="4">
        <v>70</v>
      </c>
      <c r="BD17" s="4">
        <v>52</v>
      </c>
      <c r="BE17" s="4">
        <v>63.4</v>
      </c>
      <c r="BF17" s="4">
        <v>46.7</v>
      </c>
      <c r="BG17" s="4">
        <v>39.299999999999997</v>
      </c>
      <c r="BH17" s="4">
        <v>37.5</v>
      </c>
      <c r="BI17" s="143">
        <v>43</v>
      </c>
      <c r="BJ17" s="143">
        <v>34.400000000000006</v>
      </c>
      <c r="BK17" s="143">
        <v>25.400000000000006</v>
      </c>
      <c r="BL17" s="143">
        <v>17.099999999999994</v>
      </c>
      <c r="BM17" s="143">
        <v>20.599999999999994</v>
      </c>
      <c r="BN17" s="143">
        <v>26.099999999999994</v>
      </c>
      <c r="BO17" s="143">
        <v>25</v>
      </c>
      <c r="BP17" s="143">
        <v>17.400000000000006</v>
      </c>
      <c r="BQ17" s="143">
        <v>22.900000000000006</v>
      </c>
      <c r="BR17" s="143">
        <v>24.400000000000006</v>
      </c>
      <c r="BS17" s="143">
        <v>9.5</v>
      </c>
      <c r="BT17" s="143">
        <v>4.5999999999999943</v>
      </c>
      <c r="BU17" s="143">
        <v>17.700000000000003</v>
      </c>
      <c r="BV17" s="143">
        <v>-3.2999999999999972</v>
      </c>
      <c r="BW17" s="143">
        <v>0</v>
      </c>
      <c r="BX17" s="143">
        <v>7.2999999999999972</v>
      </c>
      <c r="BY17" s="143">
        <v>2.7999999999999972</v>
      </c>
      <c r="BZ17" s="143">
        <v>0.29999999999999716</v>
      </c>
      <c r="CA17" s="143">
        <v>2.5</v>
      </c>
      <c r="CB17" s="143">
        <v>2.2999999999999972</v>
      </c>
      <c r="CC17" s="143">
        <v>-5.7000000000000028</v>
      </c>
      <c r="CD17" s="143">
        <v>-6.0999999999999943</v>
      </c>
      <c r="CE17" s="143">
        <v>-15.400000000000006</v>
      </c>
      <c r="CF17" s="143">
        <v>-17.5</v>
      </c>
      <c r="CG17" s="143">
        <v>-14.200000000000003</v>
      </c>
      <c r="CH17" s="143">
        <v>-12.200000000000003</v>
      </c>
      <c r="CI17" s="143">
        <v>-16.799999999999997</v>
      </c>
      <c r="CJ17" s="143">
        <v>-20.5</v>
      </c>
      <c r="CK17" s="143">
        <v>-30.400000000000006</v>
      </c>
      <c r="CL17" s="143">
        <v>-30.5</v>
      </c>
      <c r="CM17" s="143">
        <v>-21.400000000000006</v>
      </c>
      <c r="CN17" s="143">
        <v>-14.900000000000006</v>
      </c>
      <c r="CO17" s="143">
        <v>-15.700000000000003</v>
      </c>
      <c r="CP17" s="143">
        <v>-14.799999999999997</v>
      </c>
      <c r="CQ17" s="143">
        <v>-4.4000000000000057</v>
      </c>
      <c r="CR17" s="143">
        <v>2.5999999999999943</v>
      </c>
      <c r="CS17" s="143">
        <v>1.7999999999999972</v>
      </c>
      <c r="CT17" s="143">
        <v>3.7999999999999972</v>
      </c>
      <c r="CU17" s="143">
        <v>31.800000000000011</v>
      </c>
      <c r="CV17" s="143">
        <v>52.5</v>
      </c>
      <c r="CW17" s="143">
        <v>79.300000000000011</v>
      </c>
      <c r="CX17" s="143">
        <v>92.9</v>
      </c>
      <c r="CY17" s="143">
        <v>76.599999999999994</v>
      </c>
      <c r="CZ17" s="143">
        <v>99.4</v>
      </c>
      <c r="DA17" s="143">
        <v>105.19999999999999</v>
      </c>
      <c r="DB17" s="143">
        <v>94.300000000000011</v>
      </c>
      <c r="DC17" s="143">
        <v>108.9</v>
      </c>
      <c r="DD17" s="143">
        <v>112.30000000000001</v>
      </c>
      <c r="DE17" s="143">
        <v>117.30000000000001</v>
      </c>
      <c r="DF17" s="143">
        <v>98.1</v>
      </c>
      <c r="DG17" s="143">
        <v>61.699999999999989</v>
      </c>
      <c r="DH17" s="143">
        <v>70.599999999999994</v>
      </c>
      <c r="DI17" s="143">
        <v>89.300000000000011</v>
      </c>
      <c r="DJ17" s="143">
        <v>96.300000000000011</v>
      </c>
      <c r="DK17" s="143">
        <v>97.699999999999989</v>
      </c>
      <c r="DL17" s="143">
        <v>53.699999999999989</v>
      </c>
      <c r="DM17" s="143">
        <v>63.400000000000006</v>
      </c>
      <c r="DN17" s="143">
        <v>66.800000000000011</v>
      </c>
      <c r="DO17" s="143">
        <v>50.199999999999989</v>
      </c>
      <c r="DP17" s="143">
        <v>44.5</v>
      </c>
      <c r="DQ17" s="143">
        <v>44.699999999999989</v>
      </c>
      <c r="DR17" s="143">
        <v>45.699999999999989</v>
      </c>
      <c r="DS17" s="143">
        <v>45.699999999999989</v>
      </c>
      <c r="DT17" s="143">
        <v>19.200000000000003</v>
      </c>
      <c r="DU17" s="143">
        <v>8.5999999999999943</v>
      </c>
      <c r="DV17" s="143">
        <v>1.2999999999999972</v>
      </c>
      <c r="DW17" s="143">
        <v>-7.2000000000000028</v>
      </c>
      <c r="DX17" s="143">
        <v>-6</v>
      </c>
      <c r="DY17" s="143">
        <v>-9.5</v>
      </c>
      <c r="DZ17" s="143">
        <v>1</v>
      </c>
      <c r="EA17" s="143">
        <v>4.7999999999999972</v>
      </c>
      <c r="EB17" s="143">
        <v>21.299999999999997</v>
      </c>
      <c r="EC17" s="143">
        <v>9</v>
      </c>
      <c r="ED17" s="143">
        <v>19.200000000000003</v>
      </c>
      <c r="EE17" s="143">
        <v>16.299999999999997</v>
      </c>
      <c r="EF17" s="143">
        <v>18.599999999999994</v>
      </c>
      <c r="EG17" s="143">
        <v>6.9000000000000057</v>
      </c>
      <c r="EH17" s="143">
        <v>-2.9000000000000057</v>
      </c>
      <c r="EI17" s="143">
        <v>3.7000000000000028</v>
      </c>
      <c r="EJ17" s="143">
        <v>22</v>
      </c>
      <c r="EK17" s="143">
        <v>16.099999999999994</v>
      </c>
      <c r="EL17" s="143">
        <v>0.4</v>
      </c>
      <c r="EM17" s="143">
        <v>-6</v>
      </c>
      <c r="EN17" s="143">
        <v>-16</v>
      </c>
      <c r="EO17" s="143">
        <v>-8.4000000000000057</v>
      </c>
      <c r="EP17" s="143">
        <v>-11.5</v>
      </c>
      <c r="EQ17" s="143">
        <v>-10.5</v>
      </c>
      <c r="ER17" s="143">
        <v>-11.200000000000003</v>
      </c>
      <c r="ES17" s="143">
        <v>-10.099999999999994</v>
      </c>
      <c r="ET17" s="143">
        <v>-2.2999999999999972</v>
      </c>
      <c r="EU17" s="143">
        <v>0.20000000000000284</v>
      </c>
      <c r="EV17" s="143">
        <v>-12</v>
      </c>
      <c r="EW17" s="143">
        <v>-12.099999999999994</v>
      </c>
      <c r="EX17" s="143">
        <v>-12.400000000000006</v>
      </c>
      <c r="EY17" s="143">
        <v>-7.6</v>
      </c>
      <c r="EZ17" s="143">
        <v>-10.3</v>
      </c>
      <c r="FA17" s="143">
        <v>-8.3000000000000007</v>
      </c>
      <c r="FB17" s="150"/>
    </row>
    <row r="18" spans="1:158" ht="45" customHeight="1" x14ac:dyDescent="0.3">
      <c r="A18" s="149" t="str">
        <f>IF('0'!A1=1,"виробництво коксу та коксопродуктів","manufacture of coke oven products")</f>
        <v>виробництво коксу та коксопродуктів</v>
      </c>
      <c r="B18" s="4">
        <v>-20.599999999999994</v>
      </c>
      <c r="C18" s="4">
        <v>-16.099999999999994</v>
      </c>
      <c r="D18" s="4">
        <v>-17.900000000000006</v>
      </c>
      <c r="E18" s="4">
        <v>-15</v>
      </c>
      <c r="F18" s="4">
        <v>-14.099999999999994</v>
      </c>
      <c r="G18" s="4">
        <v>-12.5</v>
      </c>
      <c r="H18" s="4">
        <v>-10.900000000000006</v>
      </c>
      <c r="I18" s="4">
        <v>-5.7999999999999972</v>
      </c>
      <c r="J18" s="4">
        <v>-9.2999999999999972</v>
      </c>
      <c r="K18" s="4">
        <v>-4.5999999999999943</v>
      </c>
      <c r="L18" s="4">
        <v>-3.0999999999999943</v>
      </c>
      <c r="M18" s="4">
        <v>-2.2000000000000028</v>
      </c>
      <c r="N18" s="4">
        <v>-4.2999999999999972</v>
      </c>
      <c r="O18" s="4">
        <v>-6.5</v>
      </c>
      <c r="P18" s="4">
        <v>-0.90000000000000568</v>
      </c>
      <c r="Q18" s="4">
        <v>16.900000000000006</v>
      </c>
      <c r="R18" s="4">
        <v>21.900000000000006</v>
      </c>
      <c r="S18" s="4">
        <v>17.299999999999997</v>
      </c>
      <c r="T18" s="4">
        <v>21.099999999999994</v>
      </c>
      <c r="U18" s="4">
        <v>22.200000000000003</v>
      </c>
      <c r="V18" s="4">
        <v>32.900000000000006</v>
      </c>
      <c r="W18" s="4">
        <v>54.599999999999994</v>
      </c>
      <c r="X18" s="4">
        <v>66</v>
      </c>
      <c r="Y18" s="4">
        <v>62.199999999999989</v>
      </c>
      <c r="Z18" s="4">
        <v>76.800000000000011</v>
      </c>
      <c r="AA18" s="4">
        <v>121.30000000000001</v>
      </c>
      <c r="AB18" s="4">
        <v>109.30000000000001</v>
      </c>
      <c r="AC18" s="4">
        <v>77.099999999999994</v>
      </c>
      <c r="AD18" s="4">
        <v>66.099999999999994</v>
      </c>
      <c r="AE18" s="4">
        <v>70.699999999999989</v>
      </c>
      <c r="AF18" s="4">
        <v>64.900000000000006</v>
      </c>
      <c r="AG18" s="4">
        <v>62.5</v>
      </c>
      <c r="AH18" s="4">
        <v>50.099999999999994</v>
      </c>
      <c r="AI18" s="4">
        <v>24.799999999999997</v>
      </c>
      <c r="AJ18" s="4">
        <v>13.400000000000006</v>
      </c>
      <c r="AK18" s="4">
        <v>10.599999999999994</v>
      </c>
      <c r="AL18" s="4">
        <v>17.200000000000003</v>
      </c>
      <c r="AM18" s="4">
        <v>-14.599999999999994</v>
      </c>
      <c r="AN18" s="4">
        <v>-7.4</v>
      </c>
      <c r="AO18" s="4">
        <v>-9</v>
      </c>
      <c r="AP18" s="4">
        <v>-4.4000000000000004</v>
      </c>
      <c r="AQ18" s="4">
        <v>-8.1</v>
      </c>
      <c r="AR18" s="4">
        <v>1.4</v>
      </c>
      <c r="AS18" s="4">
        <v>-1.4</v>
      </c>
      <c r="AT18" s="4">
        <v>13.6</v>
      </c>
      <c r="AU18" s="4">
        <v>66.7</v>
      </c>
      <c r="AV18" s="4">
        <v>70.599999999999994</v>
      </c>
      <c r="AW18" s="4">
        <v>78.400000000000006</v>
      </c>
      <c r="AX18" s="4" t="s">
        <v>42</v>
      </c>
      <c r="AY18" s="4" t="s">
        <v>42</v>
      </c>
      <c r="AZ18" s="4" t="s">
        <v>42</v>
      </c>
      <c r="BA18" s="4" t="s">
        <v>42</v>
      </c>
      <c r="BB18" s="4" t="s">
        <v>42</v>
      </c>
      <c r="BC18" s="4" t="s">
        <v>42</v>
      </c>
      <c r="BD18" s="4" t="s">
        <v>42</v>
      </c>
      <c r="BE18" s="4" t="s">
        <v>42</v>
      </c>
      <c r="BF18" s="4" t="s">
        <v>42</v>
      </c>
      <c r="BG18" s="4" t="s">
        <v>42</v>
      </c>
      <c r="BH18" s="4" t="s">
        <v>42</v>
      </c>
      <c r="BI18" s="151" t="s">
        <v>42</v>
      </c>
      <c r="BJ18" s="151" t="s">
        <v>42</v>
      </c>
      <c r="BK18" s="151" t="s">
        <v>42</v>
      </c>
      <c r="BL18" s="151" t="s">
        <v>42</v>
      </c>
      <c r="BM18" s="151" t="s">
        <v>42</v>
      </c>
      <c r="BN18" s="151" t="s">
        <v>42</v>
      </c>
      <c r="BO18" s="151" t="s">
        <v>42</v>
      </c>
      <c r="BP18" s="151" t="s">
        <v>42</v>
      </c>
      <c r="BQ18" s="151" t="s">
        <v>42</v>
      </c>
      <c r="BR18" s="151" t="s">
        <v>42</v>
      </c>
      <c r="BS18" s="151" t="s">
        <v>42</v>
      </c>
      <c r="BT18" s="151" t="s">
        <v>42</v>
      </c>
      <c r="BU18" s="151" t="s">
        <v>42</v>
      </c>
      <c r="BV18" s="151" t="s">
        <v>42</v>
      </c>
      <c r="BW18" s="151" t="s">
        <v>42</v>
      </c>
      <c r="BX18" s="151" t="s">
        <v>42</v>
      </c>
      <c r="BY18" s="151" t="s">
        <v>42</v>
      </c>
      <c r="BZ18" s="151" t="s">
        <v>42</v>
      </c>
      <c r="CA18" s="151" t="s">
        <v>42</v>
      </c>
      <c r="CB18" s="151" t="s">
        <v>42</v>
      </c>
      <c r="CC18" s="151" t="s">
        <v>42</v>
      </c>
      <c r="CD18" s="151" t="s">
        <v>42</v>
      </c>
      <c r="CE18" s="151" t="s">
        <v>42</v>
      </c>
      <c r="CF18" s="151" t="s">
        <v>42</v>
      </c>
      <c r="CG18" s="151" t="s">
        <v>42</v>
      </c>
      <c r="CH18" s="151" t="s">
        <v>42</v>
      </c>
      <c r="CI18" s="151" t="s">
        <v>42</v>
      </c>
      <c r="CJ18" s="151" t="s">
        <v>42</v>
      </c>
      <c r="CK18" s="151" t="s">
        <v>42</v>
      </c>
      <c r="CL18" s="151" t="s">
        <v>42</v>
      </c>
      <c r="CM18" s="151" t="s">
        <v>42</v>
      </c>
      <c r="CN18" s="151" t="s">
        <v>42</v>
      </c>
      <c r="CO18" s="151" t="s">
        <v>42</v>
      </c>
      <c r="CP18" s="151" t="s">
        <v>42</v>
      </c>
      <c r="CQ18" s="151" t="s">
        <v>42</v>
      </c>
      <c r="CR18" s="151" t="s">
        <v>42</v>
      </c>
      <c r="CS18" s="151" t="s">
        <v>42</v>
      </c>
      <c r="CT18" s="151" t="s">
        <v>42</v>
      </c>
      <c r="CU18" s="151" t="s">
        <v>42</v>
      </c>
      <c r="CV18" s="151" t="s">
        <v>42</v>
      </c>
      <c r="CW18" s="151" t="s">
        <v>42</v>
      </c>
      <c r="CX18" s="151" t="s">
        <v>42</v>
      </c>
      <c r="CY18" s="151" t="s">
        <v>42</v>
      </c>
      <c r="CZ18" s="151" t="s">
        <v>42</v>
      </c>
      <c r="DA18" s="151" t="s">
        <v>42</v>
      </c>
      <c r="DB18" s="151" t="s">
        <v>42</v>
      </c>
      <c r="DC18" s="151" t="s">
        <v>42</v>
      </c>
      <c r="DD18" s="151" t="s">
        <v>42</v>
      </c>
      <c r="DE18" s="151" t="s">
        <v>42</v>
      </c>
      <c r="DF18" s="151" t="s">
        <v>42</v>
      </c>
      <c r="DG18" s="151" t="s">
        <v>42</v>
      </c>
      <c r="DH18" s="151" t="s">
        <v>42</v>
      </c>
      <c r="DI18" s="151" t="s">
        <v>42</v>
      </c>
      <c r="DJ18" s="151" t="s">
        <v>42</v>
      </c>
      <c r="DK18" s="151" t="s">
        <v>42</v>
      </c>
      <c r="DL18" s="151" t="s">
        <v>42</v>
      </c>
      <c r="DM18" s="151" t="s">
        <v>42</v>
      </c>
      <c r="DN18" s="151" t="s">
        <v>42</v>
      </c>
      <c r="DO18" s="151" t="s">
        <v>42</v>
      </c>
      <c r="DP18" s="151" t="s">
        <v>42</v>
      </c>
      <c r="DQ18" s="151" t="s">
        <v>42</v>
      </c>
      <c r="DR18" s="151" t="s">
        <v>42</v>
      </c>
      <c r="DS18" s="151" t="s">
        <v>42</v>
      </c>
      <c r="DT18" s="151" t="s">
        <v>42</v>
      </c>
      <c r="DU18" s="151" t="s">
        <v>42</v>
      </c>
      <c r="DV18" s="151" t="s">
        <v>42</v>
      </c>
      <c r="DW18" s="151" t="s">
        <v>42</v>
      </c>
      <c r="DX18" s="151" t="s">
        <v>42</v>
      </c>
      <c r="DY18" s="151" t="s">
        <v>42</v>
      </c>
      <c r="DZ18" s="151" t="s">
        <v>42</v>
      </c>
      <c r="EA18" s="151" t="s">
        <v>42</v>
      </c>
      <c r="EB18" s="151" t="s">
        <v>42</v>
      </c>
      <c r="EC18" s="151" t="s">
        <v>42</v>
      </c>
      <c r="ED18" s="151" t="s">
        <v>42</v>
      </c>
      <c r="EE18" s="151" t="s">
        <v>42</v>
      </c>
      <c r="EF18" s="151" t="s">
        <v>42</v>
      </c>
      <c r="EG18" s="151" t="s">
        <v>42</v>
      </c>
      <c r="EH18" s="151" t="s">
        <v>42</v>
      </c>
      <c r="EI18" s="151" t="s">
        <v>42</v>
      </c>
      <c r="EJ18" s="151" t="s">
        <v>42</v>
      </c>
      <c r="EK18" s="151" t="s">
        <v>42</v>
      </c>
      <c r="EL18" s="151" t="s">
        <v>42</v>
      </c>
      <c r="EM18" s="151" t="s">
        <v>42</v>
      </c>
      <c r="EN18" s="151" t="s">
        <v>42</v>
      </c>
      <c r="EO18" s="151" t="s">
        <v>42</v>
      </c>
      <c r="EP18" s="151" t="s">
        <v>42</v>
      </c>
      <c r="EQ18" s="151" t="s">
        <v>42</v>
      </c>
      <c r="ER18" s="151" t="s">
        <v>42</v>
      </c>
      <c r="ES18" s="151" t="s">
        <v>42</v>
      </c>
      <c r="ET18" s="151" t="s">
        <v>42</v>
      </c>
      <c r="EU18" s="151" t="s">
        <v>42</v>
      </c>
      <c r="EV18" s="151" t="s">
        <v>42</v>
      </c>
      <c r="EW18" s="151" t="s">
        <v>42</v>
      </c>
      <c r="EX18" s="151" t="s">
        <v>42</v>
      </c>
      <c r="EY18" s="151" t="s">
        <v>42</v>
      </c>
      <c r="EZ18" s="151" t="s">
        <v>42</v>
      </c>
      <c r="FA18" s="151" t="s">
        <v>42</v>
      </c>
      <c r="FB18" s="150"/>
    </row>
    <row r="19" spans="1:158" ht="45" customHeight="1" x14ac:dyDescent="0.3">
      <c r="A19" s="149" t="str">
        <f>IF('0'!A1=1,"виробництво продуктів нафтоперероблення","manufacture of refined petroleum products")</f>
        <v>виробництво продуктів нафтоперероблення</v>
      </c>
      <c r="B19" s="4">
        <v>-1.4000000000000057</v>
      </c>
      <c r="C19" s="4">
        <v>-3</v>
      </c>
      <c r="D19" s="4">
        <v>-4.2000000000000028</v>
      </c>
      <c r="E19" s="4">
        <v>-8</v>
      </c>
      <c r="F19" s="4">
        <v>-8.5</v>
      </c>
      <c r="G19" s="4">
        <v>-4.7999999999999972</v>
      </c>
      <c r="H19" s="4">
        <v>-9.9999999999994316E-2</v>
      </c>
      <c r="I19" s="4">
        <v>-0.29999999999999716</v>
      </c>
      <c r="J19" s="4">
        <v>-1.9000000000000057</v>
      </c>
      <c r="K19" s="4">
        <v>-1.5999999999999943</v>
      </c>
      <c r="L19" s="4">
        <v>-1.4000000000000057</v>
      </c>
      <c r="M19" s="4">
        <v>0</v>
      </c>
      <c r="N19" s="4">
        <v>1.2000000000000028</v>
      </c>
      <c r="O19" s="4">
        <v>1.4000000000000057</v>
      </c>
      <c r="P19" s="4">
        <v>15.599999999999994</v>
      </c>
      <c r="Q19" s="4">
        <v>36.5</v>
      </c>
      <c r="R19" s="4">
        <v>32.699999999999989</v>
      </c>
      <c r="S19" s="4">
        <v>34</v>
      </c>
      <c r="T19" s="4">
        <v>34.800000000000011</v>
      </c>
      <c r="U19" s="4">
        <v>41.599999999999994</v>
      </c>
      <c r="V19" s="4">
        <v>43.300000000000011</v>
      </c>
      <c r="W19" s="4">
        <v>42.5</v>
      </c>
      <c r="X19" s="4">
        <v>46.5</v>
      </c>
      <c r="Y19" s="4">
        <v>40.900000000000006</v>
      </c>
      <c r="Z19" s="4">
        <v>35.800000000000011</v>
      </c>
      <c r="AA19" s="4">
        <v>38.099999999999994</v>
      </c>
      <c r="AB19" s="4">
        <v>29.800000000000011</v>
      </c>
      <c r="AC19" s="4">
        <v>10.599999999999994</v>
      </c>
      <c r="AD19" s="4">
        <v>8.2000000000000028</v>
      </c>
      <c r="AE19" s="4">
        <v>7.5999999999999943</v>
      </c>
      <c r="AF19" s="4">
        <v>6.9000000000000057</v>
      </c>
      <c r="AG19" s="4">
        <v>-1.2999999999999972</v>
      </c>
      <c r="AH19" s="4">
        <v>-3.0999999999999943</v>
      </c>
      <c r="AI19" s="4">
        <v>-0.90000000000000568</v>
      </c>
      <c r="AJ19" s="4">
        <v>-4</v>
      </c>
      <c r="AK19" s="4">
        <v>-1.7000000000000028</v>
      </c>
      <c r="AL19" s="4">
        <v>-16.400000000000006</v>
      </c>
      <c r="AM19" s="4">
        <v>-22.200000000000003</v>
      </c>
      <c r="AN19" s="4">
        <v>-11.6</v>
      </c>
      <c r="AO19" s="4">
        <v>-16.2</v>
      </c>
      <c r="AP19" s="4">
        <v>-10.7</v>
      </c>
      <c r="AQ19" s="4">
        <v>-4.9000000000000004</v>
      </c>
      <c r="AR19" s="4">
        <v>14.7</v>
      </c>
      <c r="AS19" s="4">
        <v>11.8</v>
      </c>
      <c r="AT19" s="4">
        <v>29.7</v>
      </c>
      <c r="AU19" s="4">
        <v>37.700000000000003</v>
      </c>
      <c r="AV19" s="4">
        <v>45.7</v>
      </c>
      <c r="AW19" s="4">
        <v>43.5</v>
      </c>
      <c r="AX19" s="4" t="s">
        <v>42</v>
      </c>
      <c r="AY19" s="4" t="s">
        <v>42</v>
      </c>
      <c r="AZ19" s="4" t="s">
        <v>42</v>
      </c>
      <c r="BA19" s="4" t="s">
        <v>42</v>
      </c>
      <c r="BB19" s="4" t="s">
        <v>42</v>
      </c>
      <c r="BC19" s="4" t="s">
        <v>42</v>
      </c>
      <c r="BD19" s="4" t="s">
        <v>42</v>
      </c>
      <c r="BE19" s="4" t="s">
        <v>42</v>
      </c>
      <c r="BF19" s="4" t="s">
        <v>42</v>
      </c>
      <c r="BG19" s="4" t="s">
        <v>42</v>
      </c>
      <c r="BH19" s="4" t="s">
        <v>42</v>
      </c>
      <c r="BI19" s="151" t="s">
        <v>42</v>
      </c>
      <c r="BJ19" s="151" t="s">
        <v>42</v>
      </c>
      <c r="BK19" s="151" t="s">
        <v>42</v>
      </c>
      <c r="BL19" s="151" t="s">
        <v>42</v>
      </c>
      <c r="BM19" s="151" t="s">
        <v>42</v>
      </c>
      <c r="BN19" s="151" t="s">
        <v>42</v>
      </c>
      <c r="BO19" s="151" t="s">
        <v>42</v>
      </c>
      <c r="BP19" s="151" t="s">
        <v>42</v>
      </c>
      <c r="BQ19" s="151" t="s">
        <v>42</v>
      </c>
      <c r="BR19" s="151" t="s">
        <v>42</v>
      </c>
      <c r="BS19" s="151" t="s">
        <v>42</v>
      </c>
      <c r="BT19" s="151" t="s">
        <v>42</v>
      </c>
      <c r="BU19" s="151" t="s">
        <v>42</v>
      </c>
      <c r="BV19" s="151" t="s">
        <v>42</v>
      </c>
      <c r="BW19" s="151" t="s">
        <v>42</v>
      </c>
      <c r="BX19" s="151" t="s">
        <v>42</v>
      </c>
      <c r="BY19" s="151" t="s">
        <v>42</v>
      </c>
      <c r="BZ19" s="151" t="s">
        <v>42</v>
      </c>
      <c r="CA19" s="151" t="s">
        <v>42</v>
      </c>
      <c r="CB19" s="151" t="s">
        <v>42</v>
      </c>
      <c r="CC19" s="151" t="s">
        <v>42</v>
      </c>
      <c r="CD19" s="151" t="s">
        <v>42</v>
      </c>
      <c r="CE19" s="151" t="s">
        <v>42</v>
      </c>
      <c r="CF19" s="151" t="s">
        <v>42</v>
      </c>
      <c r="CG19" s="151" t="s">
        <v>42</v>
      </c>
      <c r="CH19" s="151" t="s">
        <v>42</v>
      </c>
      <c r="CI19" s="151" t="s">
        <v>42</v>
      </c>
      <c r="CJ19" s="151" t="s">
        <v>42</v>
      </c>
      <c r="CK19" s="151" t="s">
        <v>42</v>
      </c>
      <c r="CL19" s="151" t="s">
        <v>42</v>
      </c>
      <c r="CM19" s="151" t="s">
        <v>42</v>
      </c>
      <c r="CN19" s="151" t="s">
        <v>42</v>
      </c>
      <c r="CO19" s="151" t="s">
        <v>42</v>
      </c>
      <c r="CP19" s="151" t="s">
        <v>42</v>
      </c>
      <c r="CQ19" s="151" t="s">
        <v>42</v>
      </c>
      <c r="CR19" s="151" t="s">
        <v>42</v>
      </c>
      <c r="CS19" s="151" t="s">
        <v>42</v>
      </c>
      <c r="CT19" s="151" t="s">
        <v>42</v>
      </c>
      <c r="CU19" s="151" t="s">
        <v>42</v>
      </c>
      <c r="CV19" s="151" t="s">
        <v>42</v>
      </c>
      <c r="CW19" s="151" t="s">
        <v>42</v>
      </c>
      <c r="CX19" s="151" t="s">
        <v>42</v>
      </c>
      <c r="CY19" s="151" t="s">
        <v>42</v>
      </c>
      <c r="CZ19" s="151" t="s">
        <v>42</v>
      </c>
      <c r="DA19" s="151" t="s">
        <v>42</v>
      </c>
      <c r="DB19" s="151" t="s">
        <v>42</v>
      </c>
      <c r="DC19" s="151" t="s">
        <v>42</v>
      </c>
      <c r="DD19" s="151" t="s">
        <v>42</v>
      </c>
      <c r="DE19" s="151" t="s">
        <v>42</v>
      </c>
      <c r="DF19" s="151" t="s">
        <v>42</v>
      </c>
      <c r="DG19" s="151" t="s">
        <v>42</v>
      </c>
      <c r="DH19" s="151" t="s">
        <v>42</v>
      </c>
      <c r="DI19" s="151" t="s">
        <v>42</v>
      </c>
      <c r="DJ19" s="151" t="s">
        <v>42</v>
      </c>
      <c r="DK19" s="151" t="s">
        <v>42</v>
      </c>
      <c r="DL19" s="151" t="s">
        <v>42</v>
      </c>
      <c r="DM19" s="151" t="s">
        <v>42</v>
      </c>
      <c r="DN19" s="151" t="s">
        <v>42</v>
      </c>
      <c r="DO19" s="151" t="s">
        <v>42</v>
      </c>
      <c r="DP19" s="151" t="s">
        <v>42</v>
      </c>
      <c r="DQ19" s="151" t="s">
        <v>42</v>
      </c>
      <c r="DR19" s="151" t="s">
        <v>42</v>
      </c>
      <c r="DS19" s="151" t="s">
        <v>42</v>
      </c>
      <c r="DT19" s="151" t="s">
        <v>42</v>
      </c>
      <c r="DU19" s="151" t="s">
        <v>42</v>
      </c>
      <c r="DV19" s="151" t="s">
        <v>42</v>
      </c>
      <c r="DW19" s="151" t="s">
        <v>42</v>
      </c>
      <c r="DX19" s="151" t="s">
        <v>42</v>
      </c>
      <c r="DY19" s="151" t="s">
        <v>42</v>
      </c>
      <c r="DZ19" s="151" t="s">
        <v>42</v>
      </c>
      <c r="EA19" s="151" t="s">
        <v>42</v>
      </c>
      <c r="EB19" s="151" t="s">
        <v>42</v>
      </c>
      <c r="EC19" s="151" t="s">
        <v>42</v>
      </c>
      <c r="ED19" s="151" t="s">
        <v>42</v>
      </c>
      <c r="EE19" s="151" t="s">
        <v>42</v>
      </c>
      <c r="EF19" s="151" t="s">
        <v>42</v>
      </c>
      <c r="EG19" s="151" t="s">
        <v>42</v>
      </c>
      <c r="EH19" s="151" t="s">
        <v>42</v>
      </c>
      <c r="EI19" s="151" t="s">
        <v>42</v>
      </c>
      <c r="EJ19" s="151" t="s">
        <v>42</v>
      </c>
      <c r="EK19" s="151" t="s">
        <v>42</v>
      </c>
      <c r="EL19" s="151" t="s">
        <v>42</v>
      </c>
      <c r="EM19" s="151" t="s">
        <v>42</v>
      </c>
      <c r="EN19" s="151" t="s">
        <v>42</v>
      </c>
      <c r="EO19" s="151" t="s">
        <v>42</v>
      </c>
      <c r="EP19" s="151" t="s">
        <v>42</v>
      </c>
      <c r="EQ19" s="151" t="s">
        <v>42</v>
      </c>
      <c r="ER19" s="151" t="s">
        <v>42</v>
      </c>
      <c r="ES19" s="151" t="s">
        <v>42</v>
      </c>
      <c r="ET19" s="151" t="s">
        <v>42</v>
      </c>
      <c r="EU19" s="151" t="s">
        <v>42</v>
      </c>
      <c r="EV19" s="151" t="s">
        <v>42</v>
      </c>
      <c r="EW19" s="151" t="s">
        <v>42</v>
      </c>
      <c r="EX19" s="151" t="s">
        <v>42</v>
      </c>
      <c r="EY19" s="151" t="s">
        <v>42</v>
      </c>
      <c r="EZ19" s="151" t="s">
        <v>42</v>
      </c>
      <c r="FA19" s="151" t="s">
        <v>42</v>
      </c>
      <c r="FB19" s="150"/>
    </row>
    <row r="20" spans="1:158" ht="45" customHeight="1" x14ac:dyDescent="0.3">
      <c r="A20" s="139" t="str">
        <f>IF('0'!A1=1,"Виробництво хімічних речовин і хімічної продукції","Manufacture of chemicals and chemical products")</f>
        <v>Виробництво хімічних речовин і хімічної продукції</v>
      </c>
      <c r="B20" s="4">
        <v>6</v>
      </c>
      <c r="C20" s="4">
        <v>7.4000000000000057</v>
      </c>
      <c r="D20" s="4">
        <v>4.7000000000000028</v>
      </c>
      <c r="E20" s="4">
        <v>3.0999999999999943</v>
      </c>
      <c r="F20" s="4">
        <v>-4.5</v>
      </c>
      <c r="G20" s="4">
        <v>-5.5</v>
      </c>
      <c r="H20" s="4">
        <v>-3</v>
      </c>
      <c r="I20" s="4">
        <v>-3.2999999999999972</v>
      </c>
      <c r="J20" s="4">
        <v>-3.5999999999999943</v>
      </c>
      <c r="K20" s="4">
        <v>-5.2000000000000028</v>
      </c>
      <c r="L20" s="4">
        <v>-5.5999999999999943</v>
      </c>
      <c r="M20" s="4">
        <v>-5.2999999999999972</v>
      </c>
      <c r="N20" s="4">
        <v>-3.9000000000000057</v>
      </c>
      <c r="O20" s="4">
        <v>-2.2000000000000028</v>
      </c>
      <c r="P20" s="4">
        <v>4</v>
      </c>
      <c r="Q20" s="4">
        <v>18.700000000000003</v>
      </c>
      <c r="R20" s="4">
        <v>24.200000000000003</v>
      </c>
      <c r="S20" s="4">
        <v>25.200000000000003</v>
      </c>
      <c r="T20" s="4">
        <v>29.400000000000006</v>
      </c>
      <c r="U20" s="4">
        <v>34.099999999999994</v>
      </c>
      <c r="V20" s="4">
        <v>39.5</v>
      </c>
      <c r="W20" s="4">
        <v>42.199999999999989</v>
      </c>
      <c r="X20" s="4">
        <v>51.400000000000006</v>
      </c>
      <c r="Y20" s="4">
        <v>53.900000000000006</v>
      </c>
      <c r="Z20" s="4">
        <v>56.300000000000011</v>
      </c>
      <c r="AA20" s="4">
        <v>84.6</v>
      </c>
      <c r="AB20" s="4">
        <v>83.5</v>
      </c>
      <c r="AC20" s="4">
        <v>55.199999999999989</v>
      </c>
      <c r="AD20" s="4">
        <v>50.900000000000006</v>
      </c>
      <c r="AE20" s="4">
        <v>54.800000000000011</v>
      </c>
      <c r="AF20" s="4">
        <v>50.699999999999989</v>
      </c>
      <c r="AG20" s="4">
        <v>46.199999999999989</v>
      </c>
      <c r="AH20" s="4">
        <v>40.900000000000006</v>
      </c>
      <c r="AI20" s="4">
        <v>38.5</v>
      </c>
      <c r="AJ20" s="4">
        <v>28.099999999999994</v>
      </c>
      <c r="AK20" s="4">
        <v>24.200000000000003</v>
      </c>
      <c r="AL20" s="4">
        <v>20.599999999999994</v>
      </c>
      <c r="AM20" s="4">
        <v>-9.9999999999994316E-2</v>
      </c>
      <c r="AN20" s="4">
        <v>-5.3</v>
      </c>
      <c r="AO20" s="4">
        <v>-0.9</v>
      </c>
      <c r="AP20" s="4">
        <v>0.4</v>
      </c>
      <c r="AQ20" s="4">
        <v>-1.9</v>
      </c>
      <c r="AR20" s="4">
        <v>-4.5</v>
      </c>
      <c r="AS20" s="4">
        <v>-4.9000000000000004</v>
      </c>
      <c r="AT20" s="4">
        <v>-7.9</v>
      </c>
      <c r="AU20" s="4">
        <v>-8.5</v>
      </c>
      <c r="AV20" s="4">
        <v>-7.7</v>
      </c>
      <c r="AW20" s="4">
        <v>-1.4</v>
      </c>
      <c r="AX20" s="4">
        <v>4.5</v>
      </c>
      <c r="AY20" s="4">
        <v>10.900000000000006</v>
      </c>
      <c r="AZ20" s="4">
        <v>12.5</v>
      </c>
      <c r="BA20" s="4">
        <v>14.5</v>
      </c>
      <c r="BB20" s="4">
        <v>12.4</v>
      </c>
      <c r="BC20" s="4">
        <v>12.700000000000003</v>
      </c>
      <c r="BD20" s="4">
        <v>15</v>
      </c>
      <c r="BE20" s="4">
        <v>13.9</v>
      </c>
      <c r="BF20" s="4">
        <v>17.899999999999999</v>
      </c>
      <c r="BG20" s="4">
        <v>21</v>
      </c>
      <c r="BH20" s="4">
        <v>25</v>
      </c>
      <c r="BI20" s="143">
        <v>21.9</v>
      </c>
      <c r="BJ20" s="143">
        <v>17.5</v>
      </c>
      <c r="BK20" s="143">
        <v>10.900000000000006</v>
      </c>
      <c r="BL20" s="143">
        <v>9.5999999999999943</v>
      </c>
      <c r="BM20" s="143">
        <v>7.5</v>
      </c>
      <c r="BN20" s="143">
        <v>8</v>
      </c>
      <c r="BO20" s="143">
        <v>8.5</v>
      </c>
      <c r="BP20" s="143">
        <v>10.799999999999997</v>
      </c>
      <c r="BQ20" s="143">
        <v>13.200000000000003</v>
      </c>
      <c r="BR20" s="143">
        <v>13.599999999999994</v>
      </c>
      <c r="BS20" s="143">
        <v>11.799999999999997</v>
      </c>
      <c r="BT20" s="143">
        <v>9.2999999999999972</v>
      </c>
      <c r="BU20" s="143">
        <v>10.599999999999994</v>
      </c>
      <c r="BV20" s="143">
        <v>5.5</v>
      </c>
      <c r="BW20" s="143">
        <v>3.4000000000000057</v>
      </c>
      <c r="BX20" s="143">
        <v>3.4000000000000057</v>
      </c>
      <c r="BY20" s="143">
        <v>3.9000000000000057</v>
      </c>
      <c r="BZ20" s="143">
        <v>1.4000000000000057</v>
      </c>
      <c r="CA20" s="143">
        <v>9.9999999999994316E-2</v>
      </c>
      <c r="CB20" s="143">
        <v>-9.9999999999994316E-2</v>
      </c>
      <c r="CC20" s="143">
        <v>-1.7999999999999972</v>
      </c>
      <c r="CD20" s="143">
        <v>-3.7000000000000028</v>
      </c>
      <c r="CE20" s="143">
        <v>-5.5</v>
      </c>
      <c r="CF20" s="143">
        <v>-6.2000000000000028</v>
      </c>
      <c r="CG20" s="143">
        <v>-8.9000000000000057</v>
      </c>
      <c r="CH20" s="143">
        <v>-6.2999999999999972</v>
      </c>
      <c r="CI20" s="143">
        <v>-4.2000000000000028</v>
      </c>
      <c r="CJ20" s="143">
        <v>-4.7000000000000028</v>
      </c>
      <c r="CK20" s="143">
        <v>-4.0999999999999943</v>
      </c>
      <c r="CL20" s="143">
        <v>-10.599999999999994</v>
      </c>
      <c r="CM20" s="143">
        <v>-1.9000000000000057</v>
      </c>
      <c r="CN20" s="143">
        <v>3.7000000000000028</v>
      </c>
      <c r="CO20" s="143">
        <v>4.9000000000000057</v>
      </c>
      <c r="CP20" s="143">
        <v>9.2999999999999972</v>
      </c>
      <c r="CQ20" s="143">
        <v>13.5</v>
      </c>
      <c r="CR20" s="143">
        <v>16.900000000000006</v>
      </c>
      <c r="CS20" s="143">
        <v>20.900000000000006</v>
      </c>
      <c r="CT20" s="143">
        <v>29.400000000000006</v>
      </c>
      <c r="CU20" s="143">
        <v>33.599999999999994</v>
      </c>
      <c r="CV20" s="143">
        <v>46.699999999999989</v>
      </c>
      <c r="CW20" s="143">
        <v>52.5</v>
      </c>
      <c r="CX20" s="143">
        <v>70.900000000000006</v>
      </c>
      <c r="CY20" s="143">
        <v>53.800000000000011</v>
      </c>
      <c r="CZ20" s="143">
        <v>47.699999999999989</v>
      </c>
      <c r="DA20" s="143">
        <v>50.2</v>
      </c>
      <c r="DB20" s="143">
        <v>50.400000000000006</v>
      </c>
      <c r="DC20" s="143">
        <v>59.599999999999994</v>
      </c>
      <c r="DD20" s="143">
        <v>68.5</v>
      </c>
      <c r="DE20" s="143">
        <v>70.800000000000011</v>
      </c>
      <c r="DF20" s="143">
        <v>62</v>
      </c>
      <c r="DG20" s="143">
        <v>55.199999999999989</v>
      </c>
      <c r="DH20" s="143">
        <v>45</v>
      </c>
      <c r="DI20" s="143">
        <v>44.400000000000006</v>
      </c>
      <c r="DJ20" s="143">
        <v>44</v>
      </c>
      <c r="DK20" s="143">
        <v>51.699999999999989</v>
      </c>
      <c r="DL20" s="143">
        <v>49.900000000000006</v>
      </c>
      <c r="DM20" s="143">
        <v>51.300000000000011</v>
      </c>
      <c r="DN20" s="143">
        <v>48.199999999999989</v>
      </c>
      <c r="DO20" s="143">
        <v>37.599999999999994</v>
      </c>
      <c r="DP20" s="143">
        <v>28.800000000000011</v>
      </c>
      <c r="DQ20" s="143">
        <v>25.400000000000006</v>
      </c>
      <c r="DR20" s="143">
        <v>21.400000000000006</v>
      </c>
      <c r="DS20" s="143">
        <v>22.299999999999997</v>
      </c>
      <c r="DT20" s="143">
        <v>20.200000000000003</v>
      </c>
      <c r="DU20" s="143">
        <v>16.700000000000003</v>
      </c>
      <c r="DV20" s="143">
        <v>13.400000000000006</v>
      </c>
      <c r="DW20" s="143">
        <v>11.900000000000006</v>
      </c>
      <c r="DX20" s="143">
        <v>10.700000000000003</v>
      </c>
      <c r="DY20" s="143">
        <v>8.4000000000000057</v>
      </c>
      <c r="DZ20" s="143">
        <v>7.5</v>
      </c>
      <c r="EA20" s="143">
        <v>6.7000000000000028</v>
      </c>
      <c r="EB20" s="143">
        <v>4.7000000000000028</v>
      </c>
      <c r="EC20" s="143">
        <v>4.4000000000000057</v>
      </c>
      <c r="ED20" s="143">
        <v>3.4000000000000057</v>
      </c>
      <c r="EE20" s="143">
        <v>3.7000000000000028</v>
      </c>
      <c r="EF20" s="143">
        <v>3.4000000000000057</v>
      </c>
      <c r="EG20" s="143">
        <v>4</v>
      </c>
      <c r="EH20" s="143">
        <v>4.5</v>
      </c>
      <c r="EI20" s="143">
        <v>5.5</v>
      </c>
      <c r="EJ20" s="143">
        <v>7.2000000000000028</v>
      </c>
      <c r="EK20" s="143">
        <v>6.5999999999999943</v>
      </c>
      <c r="EL20" s="143">
        <v>6.9</v>
      </c>
      <c r="EM20" s="143">
        <v>7.7000000000000028</v>
      </c>
      <c r="EN20" s="143">
        <v>9.5</v>
      </c>
      <c r="EO20" s="143">
        <v>8.2999999999999972</v>
      </c>
      <c r="EP20" s="143">
        <v>9.4000000000000057</v>
      </c>
      <c r="EQ20" s="143">
        <v>10.400000000000006</v>
      </c>
      <c r="ER20" s="143">
        <v>9.2000000000000028</v>
      </c>
      <c r="ES20" s="143">
        <v>9</v>
      </c>
      <c r="ET20" s="143">
        <v>8.4000000000000057</v>
      </c>
      <c r="EU20" s="143">
        <v>6.2999999999999972</v>
      </c>
      <c r="EV20" s="143">
        <v>5.9000000000000057</v>
      </c>
      <c r="EW20" s="143">
        <v>5.7000000000000028</v>
      </c>
      <c r="EX20" s="143">
        <v>6.2000000000000028</v>
      </c>
      <c r="EY20" s="143">
        <v>6.5</v>
      </c>
      <c r="EZ20" s="143">
        <v>7</v>
      </c>
      <c r="FA20" s="143">
        <v>7</v>
      </c>
      <c r="FB20" s="150"/>
    </row>
    <row r="21" spans="1:158" ht="45" customHeight="1" x14ac:dyDescent="0.3">
      <c r="A21" s="139" t="str">
        <f>IF('0'!A1=1,"Виробництво основних фармацевтичних продуктів і фармацевтичних препаратів","Manufacture of pharmaceuticals, medicinal chemical and botanical products")</f>
        <v>Виробництво основних фармацевтичних продуктів і фармацевтичних препаратів</v>
      </c>
      <c r="B21" s="4">
        <v>4.4000000000000057</v>
      </c>
      <c r="C21" s="4">
        <v>4.2999999999999972</v>
      </c>
      <c r="D21" s="4">
        <v>4.2000000000000028</v>
      </c>
      <c r="E21" s="4">
        <v>5</v>
      </c>
      <c r="F21" s="4">
        <v>4.7999999999999972</v>
      </c>
      <c r="G21" s="4">
        <v>5</v>
      </c>
      <c r="H21" s="4">
        <v>5.7000000000000028</v>
      </c>
      <c r="I21" s="4">
        <v>6.2000000000000028</v>
      </c>
      <c r="J21" s="4">
        <v>6.9000000000000057</v>
      </c>
      <c r="K21" s="4">
        <v>7.7000000000000028</v>
      </c>
      <c r="L21" s="4">
        <v>7.9000000000000057</v>
      </c>
      <c r="M21" s="4">
        <v>7.7000000000000028</v>
      </c>
      <c r="N21" s="4">
        <v>6.7999999999999972</v>
      </c>
      <c r="O21" s="4">
        <v>9.5</v>
      </c>
      <c r="P21" s="4">
        <v>13.599999999999994</v>
      </c>
      <c r="Q21" s="4">
        <v>17.400000000000006</v>
      </c>
      <c r="R21" s="4">
        <v>19</v>
      </c>
      <c r="S21" s="4">
        <v>19.200000000000003</v>
      </c>
      <c r="T21" s="4">
        <v>22.5</v>
      </c>
      <c r="U21" s="4">
        <v>21.900000000000006</v>
      </c>
      <c r="V21" s="4">
        <v>23.200000000000003</v>
      </c>
      <c r="W21" s="4">
        <v>23</v>
      </c>
      <c r="X21" s="4">
        <v>24.400000000000006</v>
      </c>
      <c r="Y21" s="4">
        <v>26.099999999999994</v>
      </c>
      <c r="Z21" s="4">
        <v>28.199999999999989</v>
      </c>
      <c r="AA21" s="4">
        <v>30.699999999999989</v>
      </c>
      <c r="AB21" s="4">
        <v>39.099999999999994</v>
      </c>
      <c r="AC21" s="4">
        <v>36.599999999999994</v>
      </c>
      <c r="AD21" s="4">
        <v>35.099999999999994</v>
      </c>
      <c r="AE21" s="4">
        <v>35.300000000000011</v>
      </c>
      <c r="AF21" s="4">
        <v>31.400000000000006</v>
      </c>
      <c r="AG21" s="4">
        <v>32.400000000000006</v>
      </c>
      <c r="AH21" s="4">
        <v>30.900000000000006</v>
      </c>
      <c r="AI21" s="4">
        <v>31.900000000000006</v>
      </c>
      <c r="AJ21" s="4">
        <v>32.599999999999994</v>
      </c>
      <c r="AK21" s="4">
        <v>31.5</v>
      </c>
      <c r="AL21" s="4">
        <v>31.400000000000006</v>
      </c>
      <c r="AM21" s="4">
        <v>27.099999999999994</v>
      </c>
      <c r="AN21" s="4">
        <v>15.2</v>
      </c>
      <c r="AO21" s="4">
        <v>12.6</v>
      </c>
      <c r="AP21" s="4">
        <v>12.8</v>
      </c>
      <c r="AQ21" s="4">
        <v>12.8</v>
      </c>
      <c r="AR21" s="4">
        <v>12.8</v>
      </c>
      <c r="AS21" s="4">
        <v>12.2</v>
      </c>
      <c r="AT21" s="4">
        <v>11.6</v>
      </c>
      <c r="AU21" s="4">
        <v>10.5</v>
      </c>
      <c r="AV21" s="4">
        <v>9.1999999999999993</v>
      </c>
      <c r="AW21" s="4">
        <v>8.5</v>
      </c>
      <c r="AX21" s="4">
        <v>8.3000000000000007</v>
      </c>
      <c r="AY21" s="4">
        <v>9.2000000000000028</v>
      </c>
      <c r="AZ21" s="4">
        <v>9</v>
      </c>
      <c r="BA21" s="4">
        <v>9</v>
      </c>
      <c r="BB21" s="4">
        <v>9</v>
      </c>
      <c r="BC21" s="4">
        <v>8.7000000000000028</v>
      </c>
      <c r="BD21" s="4">
        <v>8.9</v>
      </c>
      <c r="BE21" s="4">
        <v>9.3000000000000007</v>
      </c>
      <c r="BF21" s="4">
        <v>9.8000000000000007</v>
      </c>
      <c r="BG21" s="4">
        <v>10.3</v>
      </c>
      <c r="BH21" s="4">
        <v>10.4</v>
      </c>
      <c r="BI21" s="143">
        <v>11</v>
      </c>
      <c r="BJ21" s="143">
        <v>11.900000000000006</v>
      </c>
      <c r="BK21" s="143">
        <v>10.200000000000003</v>
      </c>
      <c r="BL21" s="143">
        <v>11.5</v>
      </c>
      <c r="BM21" s="143">
        <v>11.5</v>
      </c>
      <c r="BN21" s="143">
        <v>11.799999999999997</v>
      </c>
      <c r="BO21" s="143">
        <v>12.900000000000006</v>
      </c>
      <c r="BP21" s="143">
        <v>12.799999999999997</v>
      </c>
      <c r="BQ21" s="143">
        <v>12.599999999999994</v>
      </c>
      <c r="BR21" s="143">
        <v>12.099999999999994</v>
      </c>
      <c r="BS21" s="143">
        <v>14.200000000000003</v>
      </c>
      <c r="BT21" s="143">
        <v>14.099999999999994</v>
      </c>
      <c r="BU21" s="143">
        <v>12.700000000000003</v>
      </c>
      <c r="BV21" s="143">
        <v>14.799999999999997</v>
      </c>
      <c r="BW21" s="143">
        <v>15.799999999999997</v>
      </c>
      <c r="BX21" s="143">
        <v>15.200000000000003</v>
      </c>
      <c r="BY21" s="143">
        <v>15.200000000000003</v>
      </c>
      <c r="BZ21" s="143">
        <v>14.799999999999997</v>
      </c>
      <c r="CA21" s="143">
        <v>13.599999999999994</v>
      </c>
      <c r="CB21" s="143">
        <v>13.200000000000003</v>
      </c>
      <c r="CC21" s="143">
        <v>13.400000000000006</v>
      </c>
      <c r="CD21" s="143">
        <v>13.900000000000006</v>
      </c>
      <c r="CE21" s="143">
        <v>11.900000000000006</v>
      </c>
      <c r="CF21" s="143">
        <v>11.299999999999997</v>
      </c>
      <c r="CG21" s="143">
        <v>9.5999999999999943</v>
      </c>
      <c r="CH21" s="143">
        <v>10</v>
      </c>
      <c r="CI21" s="143">
        <v>9.7000000000000028</v>
      </c>
      <c r="CJ21" s="143">
        <v>9.0999999999999943</v>
      </c>
      <c r="CK21" s="143">
        <v>9</v>
      </c>
      <c r="CL21" s="143">
        <v>8.5999999999999943</v>
      </c>
      <c r="CM21" s="143">
        <v>8.9000000000000057</v>
      </c>
      <c r="CN21" s="143">
        <v>9.2999999999999972</v>
      </c>
      <c r="CO21" s="143">
        <v>9.7999999999999972</v>
      </c>
      <c r="CP21" s="143">
        <v>9</v>
      </c>
      <c r="CQ21" s="143">
        <v>8.7000000000000028</v>
      </c>
      <c r="CR21" s="143">
        <v>11.5</v>
      </c>
      <c r="CS21" s="143">
        <v>10.400000000000006</v>
      </c>
      <c r="CT21" s="143">
        <v>11.400000000000006</v>
      </c>
      <c r="CU21" s="143">
        <v>10.900000000000006</v>
      </c>
      <c r="CV21" s="143">
        <v>12.400000000000006</v>
      </c>
      <c r="CW21" s="143">
        <v>12.200000000000003</v>
      </c>
      <c r="CX21" s="143">
        <v>14.599999999999994</v>
      </c>
      <c r="CY21" s="143">
        <v>14.900000000000006</v>
      </c>
      <c r="CZ21" s="143">
        <v>15.400000000000006</v>
      </c>
      <c r="DA21" s="143">
        <v>14.700000000000003</v>
      </c>
      <c r="DB21" s="143">
        <v>15.400000000000006</v>
      </c>
      <c r="DC21" s="143">
        <v>15.400000000000006</v>
      </c>
      <c r="DD21" s="143">
        <v>14.400000000000006</v>
      </c>
      <c r="DE21" s="143">
        <v>14.099999999999994</v>
      </c>
      <c r="DF21" s="143">
        <v>13.299999999999997</v>
      </c>
      <c r="DG21" s="143">
        <v>15</v>
      </c>
      <c r="DH21" s="143">
        <v>13.599999999999994</v>
      </c>
      <c r="DI21" s="143">
        <v>13.400000000000006</v>
      </c>
      <c r="DJ21" s="143">
        <v>12.599999999999994</v>
      </c>
      <c r="DK21" s="143">
        <v>12.900000000000006</v>
      </c>
      <c r="DL21" s="143">
        <v>14.099999999999994</v>
      </c>
      <c r="DM21" s="143">
        <v>15.299999999999997</v>
      </c>
      <c r="DN21" s="143">
        <v>14.900000000000006</v>
      </c>
      <c r="DO21" s="143">
        <v>15.5</v>
      </c>
      <c r="DP21" s="143">
        <v>14.799999999999997</v>
      </c>
      <c r="DQ21" s="143">
        <v>15.700000000000003</v>
      </c>
      <c r="DR21" s="143">
        <v>15.900000000000006</v>
      </c>
      <c r="DS21" s="143">
        <v>15.5</v>
      </c>
      <c r="DT21" s="143">
        <v>15.599999999999994</v>
      </c>
      <c r="DU21" s="143">
        <v>16.700000000000003</v>
      </c>
      <c r="DV21" s="143">
        <v>15</v>
      </c>
      <c r="DW21" s="143">
        <v>14.200000000000003</v>
      </c>
      <c r="DX21" s="143">
        <v>13.5</v>
      </c>
      <c r="DY21" s="143">
        <v>13.299999999999997</v>
      </c>
      <c r="DZ21" s="143">
        <v>14.799999999999997</v>
      </c>
      <c r="EA21" s="143">
        <v>14.900000000000006</v>
      </c>
      <c r="EB21" s="143">
        <v>14.799999999999997</v>
      </c>
      <c r="EC21" s="143">
        <v>13.299999999999997</v>
      </c>
      <c r="ED21" s="143">
        <v>14.200000000000003</v>
      </c>
      <c r="EE21" s="143">
        <v>12.900000000000006</v>
      </c>
      <c r="EF21" s="143">
        <v>13</v>
      </c>
      <c r="EG21" s="143">
        <v>12.5</v>
      </c>
      <c r="EH21" s="143">
        <v>13.799999999999997</v>
      </c>
      <c r="EI21" s="143">
        <v>21.700000000000003</v>
      </c>
      <c r="EJ21" s="143">
        <v>21.599999999999994</v>
      </c>
      <c r="EK21" s="143">
        <v>25.599999999999994</v>
      </c>
      <c r="EL21" s="143">
        <v>27.3</v>
      </c>
      <c r="EM21" s="143">
        <v>28.099999999999994</v>
      </c>
      <c r="EN21" s="143">
        <v>31.199999999999989</v>
      </c>
      <c r="EO21" s="143">
        <v>35.599999999999994</v>
      </c>
      <c r="EP21" s="143">
        <v>35.900000000000006</v>
      </c>
      <c r="EQ21" s="143">
        <v>32.199999999999989</v>
      </c>
      <c r="ER21" s="143">
        <v>24.900000000000006</v>
      </c>
      <c r="ES21" s="143">
        <v>24.900000000000006</v>
      </c>
      <c r="ET21" s="143">
        <v>24</v>
      </c>
      <c r="EU21" s="143">
        <v>15.299999999999997</v>
      </c>
      <c r="EV21" s="143">
        <v>14</v>
      </c>
      <c r="EW21" s="143">
        <v>9.0999999999999943</v>
      </c>
      <c r="EX21" s="143">
        <v>6.4000000000000057</v>
      </c>
      <c r="EY21" s="143">
        <v>4.8</v>
      </c>
      <c r="EZ21" s="143">
        <v>1.4</v>
      </c>
      <c r="FA21" s="143">
        <v>-1.5</v>
      </c>
      <c r="FB21" s="150"/>
    </row>
    <row r="22" spans="1:158" ht="45" customHeight="1" x14ac:dyDescent="0.3">
      <c r="A22" s="139" t="str">
        <f>IF('0'!A1=1,"Виробництво ґумових і пластмасових виробів, іншої неметалевої мінеральної продукції","Manufacture of rubber and plastics products, and other non-metallic mineral products")</f>
        <v>Виробництво ґумових і пластмасових виробів, іншої неметалевої мінеральної продукції</v>
      </c>
      <c r="B22" s="4">
        <v>5.5</v>
      </c>
      <c r="C22" s="4">
        <v>5</v>
      </c>
      <c r="D22" s="4">
        <v>3.4000000000000057</v>
      </c>
      <c r="E22" s="4">
        <v>1.5999999999999943</v>
      </c>
      <c r="F22" s="4">
        <v>1.4000000000000057</v>
      </c>
      <c r="G22" s="4">
        <v>1.4000000000000057</v>
      </c>
      <c r="H22" s="4">
        <v>2</v>
      </c>
      <c r="I22" s="4">
        <v>2.2000000000000028</v>
      </c>
      <c r="J22" s="4">
        <v>1.2999999999999972</v>
      </c>
      <c r="K22" s="4">
        <v>0.79999999999999716</v>
      </c>
      <c r="L22" s="4">
        <v>0.90000000000000568</v>
      </c>
      <c r="M22" s="4">
        <v>1</v>
      </c>
      <c r="N22" s="4">
        <v>0.20000000000000284</v>
      </c>
      <c r="O22" s="4">
        <v>0.29999999999999716</v>
      </c>
      <c r="P22" s="4">
        <v>2.2000000000000028</v>
      </c>
      <c r="Q22" s="4">
        <v>6.7999999999999972</v>
      </c>
      <c r="R22" s="4">
        <v>11.200000000000003</v>
      </c>
      <c r="S22" s="4">
        <v>13.099999999999994</v>
      </c>
      <c r="T22" s="4">
        <v>13.799999999999997</v>
      </c>
      <c r="U22" s="4">
        <v>15.299999999999997</v>
      </c>
      <c r="V22" s="4">
        <v>18.400000000000006</v>
      </c>
      <c r="W22" s="4">
        <v>19.5</v>
      </c>
      <c r="X22" s="4">
        <v>21.799999999999997</v>
      </c>
      <c r="Y22" s="4">
        <v>24.400000000000006</v>
      </c>
      <c r="Z22" s="4">
        <v>28.800000000000011</v>
      </c>
      <c r="AA22" s="4">
        <v>39.300000000000011</v>
      </c>
      <c r="AB22" s="4">
        <v>49.400000000000006</v>
      </c>
      <c r="AC22" s="4">
        <v>47.199999999999989</v>
      </c>
      <c r="AD22" s="4">
        <v>42.099999999999994</v>
      </c>
      <c r="AE22" s="4">
        <v>39.699999999999989</v>
      </c>
      <c r="AF22" s="4">
        <v>40</v>
      </c>
      <c r="AG22" s="4">
        <v>37.699999999999989</v>
      </c>
      <c r="AH22" s="4">
        <v>34.099999999999994</v>
      </c>
      <c r="AI22" s="4">
        <v>33.300000000000011</v>
      </c>
      <c r="AJ22" s="4">
        <v>31.699999999999989</v>
      </c>
      <c r="AK22" s="4">
        <v>29.599999999999994</v>
      </c>
      <c r="AL22" s="4">
        <v>26.099999999999994</v>
      </c>
      <c r="AM22" s="4">
        <v>17.900000000000006</v>
      </c>
      <c r="AN22" s="4">
        <v>9.1</v>
      </c>
      <c r="AO22" s="4">
        <v>7.7</v>
      </c>
      <c r="AP22" s="4">
        <v>7.1</v>
      </c>
      <c r="AQ22" s="4">
        <v>7.7</v>
      </c>
      <c r="AR22" s="4">
        <v>7.5</v>
      </c>
      <c r="AS22" s="4">
        <v>8.1999999999999993</v>
      </c>
      <c r="AT22" s="4">
        <v>9.8000000000000007</v>
      </c>
      <c r="AU22" s="4">
        <v>10.199999999999999</v>
      </c>
      <c r="AV22" s="4">
        <v>9.9</v>
      </c>
      <c r="AW22" s="4">
        <v>9.5</v>
      </c>
      <c r="AX22" s="4">
        <v>10.6</v>
      </c>
      <c r="AY22" s="4">
        <v>11.700000000000003</v>
      </c>
      <c r="AZ22" s="4">
        <v>12.2</v>
      </c>
      <c r="BA22" s="4">
        <v>11.2</v>
      </c>
      <c r="BB22" s="4">
        <v>11.7</v>
      </c>
      <c r="BC22" s="4">
        <v>11.5</v>
      </c>
      <c r="BD22" s="4">
        <v>11.6</v>
      </c>
      <c r="BE22" s="4">
        <v>11.7</v>
      </c>
      <c r="BF22" s="4">
        <v>11.3</v>
      </c>
      <c r="BG22" s="4">
        <v>11.7</v>
      </c>
      <c r="BH22" s="4">
        <v>12.1</v>
      </c>
      <c r="BI22" s="143">
        <v>12.5</v>
      </c>
      <c r="BJ22" s="143">
        <v>13.799999999999997</v>
      </c>
      <c r="BK22" s="143">
        <v>11.700000000000003</v>
      </c>
      <c r="BL22" s="143">
        <v>11.799999999999997</v>
      </c>
      <c r="BM22" s="143">
        <v>11.900000000000006</v>
      </c>
      <c r="BN22" s="143">
        <v>11.900000000000006</v>
      </c>
      <c r="BO22" s="143">
        <v>12.5</v>
      </c>
      <c r="BP22" s="143">
        <v>12.700000000000003</v>
      </c>
      <c r="BQ22" s="143">
        <v>13.099999999999994</v>
      </c>
      <c r="BR22" s="143">
        <v>12.599999999999994</v>
      </c>
      <c r="BS22" s="143">
        <v>13</v>
      </c>
      <c r="BT22" s="143">
        <v>13.099999999999994</v>
      </c>
      <c r="BU22" s="143">
        <v>12.599999999999994</v>
      </c>
      <c r="BV22" s="143">
        <v>11.299999999999997</v>
      </c>
      <c r="BW22" s="143">
        <v>10.599999999999994</v>
      </c>
      <c r="BX22" s="143">
        <v>9.5</v>
      </c>
      <c r="BY22" s="143">
        <v>10.299999999999997</v>
      </c>
      <c r="BZ22" s="143">
        <v>8.9000000000000057</v>
      </c>
      <c r="CA22" s="143">
        <v>8.4000000000000057</v>
      </c>
      <c r="CB22" s="143">
        <v>7.5999999999999943</v>
      </c>
      <c r="CC22" s="143">
        <v>6.7000000000000028</v>
      </c>
      <c r="CD22" s="143">
        <v>5.5999999999999943</v>
      </c>
      <c r="CE22" s="143">
        <v>4.4000000000000057</v>
      </c>
      <c r="CF22" s="143">
        <v>3.0999999999999943</v>
      </c>
      <c r="CG22" s="143">
        <v>2.5999999999999943</v>
      </c>
      <c r="CH22" s="143">
        <v>1.2999999999999972</v>
      </c>
      <c r="CI22" s="143">
        <v>1</v>
      </c>
      <c r="CJ22" s="143">
        <v>1.5999999999999943</v>
      </c>
      <c r="CK22" s="143">
        <v>0.70000000000000284</v>
      </c>
      <c r="CL22" s="143">
        <v>0.79999999999999716</v>
      </c>
      <c r="CM22" s="143">
        <v>0.40000000000000568</v>
      </c>
      <c r="CN22" s="143">
        <v>0.59999999999999432</v>
      </c>
      <c r="CO22" s="143">
        <v>1.2999999999999972</v>
      </c>
      <c r="CP22" s="143">
        <v>2.2999999999999972</v>
      </c>
      <c r="CQ22" s="143">
        <v>2.5999999999999943</v>
      </c>
      <c r="CR22" s="143">
        <v>3.4000000000000057</v>
      </c>
      <c r="CS22" s="143">
        <v>4.0999999999999943</v>
      </c>
      <c r="CT22" s="143">
        <v>4.7000000000000028</v>
      </c>
      <c r="CU22" s="143">
        <v>5.4000000000000057</v>
      </c>
      <c r="CV22" s="143">
        <v>5</v>
      </c>
      <c r="CW22" s="143">
        <v>6.0999999999999943</v>
      </c>
      <c r="CX22" s="143">
        <v>8.5</v>
      </c>
      <c r="CY22" s="143">
        <v>10.799999999999997</v>
      </c>
      <c r="CZ22" s="143">
        <v>12.599999999999994</v>
      </c>
      <c r="DA22" s="143">
        <v>13.700000000000003</v>
      </c>
      <c r="DB22" s="143">
        <v>14.299999999999997</v>
      </c>
      <c r="DC22" s="143">
        <v>16.200000000000003</v>
      </c>
      <c r="DD22" s="143">
        <v>19.200000000000003</v>
      </c>
      <c r="DE22" s="143">
        <v>22.400000000000006</v>
      </c>
      <c r="DF22" s="143">
        <v>25.5</v>
      </c>
      <c r="DG22" s="143">
        <v>28.699999999999989</v>
      </c>
      <c r="DH22" s="143">
        <v>29.699999999999989</v>
      </c>
      <c r="DI22" s="143">
        <v>30.900000000000006</v>
      </c>
      <c r="DJ22" s="143">
        <v>31.900000000000006</v>
      </c>
      <c r="DK22" s="143">
        <v>33.300000000000011</v>
      </c>
      <c r="DL22" s="143">
        <v>34.300000000000011</v>
      </c>
      <c r="DM22" s="143">
        <v>37.199999999999989</v>
      </c>
      <c r="DN22" s="143">
        <v>38</v>
      </c>
      <c r="DO22" s="143">
        <v>38</v>
      </c>
      <c r="DP22" s="143">
        <v>37.400000000000006</v>
      </c>
      <c r="DQ22" s="143">
        <v>34.599999999999994</v>
      </c>
      <c r="DR22" s="143">
        <v>33.199999999999989</v>
      </c>
      <c r="DS22" s="143">
        <v>31.699999999999989</v>
      </c>
      <c r="DT22" s="143">
        <v>30.599999999999994</v>
      </c>
      <c r="DU22" s="143">
        <v>28.199999999999989</v>
      </c>
      <c r="DV22" s="143">
        <v>27.400000000000006</v>
      </c>
      <c r="DW22" s="143">
        <v>23.5</v>
      </c>
      <c r="DX22" s="143">
        <v>21.299999999999997</v>
      </c>
      <c r="DY22" s="143">
        <v>18.900000000000006</v>
      </c>
      <c r="DZ22" s="143">
        <v>17.299999999999997</v>
      </c>
      <c r="EA22" s="143">
        <v>16</v>
      </c>
      <c r="EB22" s="143">
        <v>13.5</v>
      </c>
      <c r="EC22" s="143">
        <v>13</v>
      </c>
      <c r="ED22" s="143">
        <v>12.400000000000006</v>
      </c>
      <c r="EE22" s="143">
        <v>11.700000000000003</v>
      </c>
      <c r="EF22" s="143">
        <v>12.200000000000003</v>
      </c>
      <c r="EG22" s="143">
        <v>12.5</v>
      </c>
      <c r="EH22" s="143">
        <v>11.5</v>
      </c>
      <c r="EI22" s="143">
        <v>11.900000000000006</v>
      </c>
      <c r="EJ22" s="143">
        <v>12.099999999999994</v>
      </c>
      <c r="EK22" s="143">
        <v>10.799999999999997</v>
      </c>
      <c r="EL22" s="143">
        <v>11.2</v>
      </c>
      <c r="EM22" s="143">
        <v>10.700000000000003</v>
      </c>
      <c r="EN22" s="143">
        <v>10.799999999999997</v>
      </c>
      <c r="EO22" s="143">
        <v>10.700000000000003</v>
      </c>
      <c r="EP22" s="143">
        <v>10.5</v>
      </c>
      <c r="EQ22" s="143">
        <v>9.2000000000000028</v>
      </c>
      <c r="ER22" s="143">
        <v>9.9000000000000057</v>
      </c>
      <c r="ES22" s="143">
        <v>10</v>
      </c>
      <c r="ET22" s="143">
        <v>9.7000000000000028</v>
      </c>
      <c r="EU22" s="143">
        <v>9.4000000000000057</v>
      </c>
      <c r="EV22" s="143">
        <v>8.7999999999999972</v>
      </c>
      <c r="EW22" s="143">
        <v>8.9000000000000057</v>
      </c>
      <c r="EX22" s="143">
        <v>7.7999999999999972</v>
      </c>
      <c r="EY22" s="143">
        <v>7.7</v>
      </c>
      <c r="EZ22" s="143">
        <v>7.3</v>
      </c>
      <c r="FA22" s="143">
        <v>7</v>
      </c>
      <c r="FB22" s="150"/>
    </row>
    <row r="23" spans="1:158" ht="45" customHeight="1" x14ac:dyDescent="0.3">
      <c r="A23" s="149" t="str">
        <f>IF('0'!A1=1,"виробництво ґумових і пластмасових виробів","manufacture of rubber and plastic products")</f>
        <v>виробництво ґумових і пластмасових виробів</v>
      </c>
      <c r="B23" s="4">
        <v>0.59999999999999432</v>
      </c>
      <c r="C23" s="4">
        <v>1.2000000000000028</v>
      </c>
      <c r="D23" s="4">
        <v>0.70000000000000284</v>
      </c>
      <c r="E23" s="4">
        <v>0.20000000000000284</v>
      </c>
      <c r="F23" s="4">
        <v>-0.20000000000000284</v>
      </c>
      <c r="G23" s="4">
        <v>0.29999999999999716</v>
      </c>
      <c r="H23" s="4">
        <v>1.4000000000000057</v>
      </c>
      <c r="I23" s="4">
        <v>1.7000000000000028</v>
      </c>
      <c r="J23" s="4">
        <v>1</v>
      </c>
      <c r="K23" s="4">
        <v>1.0999999999999943</v>
      </c>
      <c r="L23" s="4">
        <v>1.5999999999999943</v>
      </c>
      <c r="M23" s="4">
        <v>1.4000000000000057</v>
      </c>
      <c r="N23" s="4">
        <v>0.59999999999999432</v>
      </c>
      <c r="O23" s="4">
        <v>1</v>
      </c>
      <c r="P23" s="4">
        <v>4.9000000000000057</v>
      </c>
      <c r="Q23" s="4">
        <v>12.400000000000006</v>
      </c>
      <c r="R23" s="4">
        <v>19.099999999999994</v>
      </c>
      <c r="S23" s="4">
        <v>21.400000000000006</v>
      </c>
      <c r="T23" s="4">
        <v>21.5</v>
      </c>
      <c r="U23" s="4">
        <v>24.900000000000006</v>
      </c>
      <c r="V23" s="4">
        <v>31.300000000000011</v>
      </c>
      <c r="W23" s="4">
        <v>31.699999999999989</v>
      </c>
      <c r="X23" s="4">
        <v>35.699999999999989</v>
      </c>
      <c r="Y23" s="4">
        <v>39.800000000000011</v>
      </c>
      <c r="Z23" s="4">
        <v>45.099999999999994</v>
      </c>
      <c r="AA23" s="4">
        <v>61</v>
      </c>
      <c r="AB23" s="4">
        <v>67.5</v>
      </c>
      <c r="AC23" s="4">
        <v>58.800000000000011</v>
      </c>
      <c r="AD23" s="4">
        <v>51.199999999999989</v>
      </c>
      <c r="AE23" s="4">
        <v>49.800000000000011</v>
      </c>
      <c r="AF23" s="4">
        <v>50</v>
      </c>
      <c r="AG23" s="4">
        <v>45.699999999999989</v>
      </c>
      <c r="AH23" s="4">
        <v>38.5</v>
      </c>
      <c r="AI23" s="4">
        <v>38.099999999999994</v>
      </c>
      <c r="AJ23" s="4">
        <v>34.900000000000006</v>
      </c>
      <c r="AK23" s="4">
        <v>32.099999999999994</v>
      </c>
      <c r="AL23" s="4">
        <v>28.7</v>
      </c>
      <c r="AM23" s="4">
        <v>16.700000000000003</v>
      </c>
      <c r="AN23" s="4">
        <v>8.3000000000000007</v>
      </c>
      <c r="AO23" s="4">
        <v>6.7</v>
      </c>
      <c r="AP23" s="4">
        <v>5.7</v>
      </c>
      <c r="AQ23" s="4">
        <v>4.9000000000000004</v>
      </c>
      <c r="AR23" s="4">
        <v>4.5</v>
      </c>
      <c r="AS23" s="4">
        <v>4.9000000000000004</v>
      </c>
      <c r="AT23" s="4">
        <v>7.1</v>
      </c>
      <c r="AU23" s="4">
        <v>7.2</v>
      </c>
      <c r="AV23" s="4">
        <v>6.4</v>
      </c>
      <c r="AW23" s="4">
        <v>5.7</v>
      </c>
      <c r="AX23" s="4">
        <v>5.8</v>
      </c>
      <c r="AY23" s="4">
        <v>5</v>
      </c>
      <c r="AZ23" s="4">
        <v>5.7</v>
      </c>
      <c r="BA23" s="4">
        <v>5</v>
      </c>
      <c r="BB23" s="4">
        <v>6.9</v>
      </c>
      <c r="BC23" s="4">
        <v>6.7000000000000028</v>
      </c>
      <c r="BD23" s="4">
        <v>6.8</v>
      </c>
      <c r="BE23" s="4">
        <v>6.7</v>
      </c>
      <c r="BF23" s="4">
        <v>5.6</v>
      </c>
      <c r="BG23" s="4">
        <v>6.4</v>
      </c>
      <c r="BH23" s="4">
        <v>7.1</v>
      </c>
      <c r="BI23" s="143">
        <v>6.4</v>
      </c>
      <c r="BJ23" s="143" t="s">
        <v>42</v>
      </c>
      <c r="BK23" s="143" t="s">
        <v>42</v>
      </c>
      <c r="BL23" s="143" t="s">
        <v>42</v>
      </c>
      <c r="BM23" s="143" t="s">
        <v>42</v>
      </c>
      <c r="BN23" s="143" t="s">
        <v>42</v>
      </c>
      <c r="BO23" s="143" t="s">
        <v>42</v>
      </c>
      <c r="BP23" s="143" t="s">
        <v>42</v>
      </c>
      <c r="BQ23" s="143" t="s">
        <v>42</v>
      </c>
      <c r="BR23" s="143" t="s">
        <v>42</v>
      </c>
      <c r="BS23" s="143" t="s">
        <v>42</v>
      </c>
      <c r="BT23" s="143" t="s">
        <v>42</v>
      </c>
      <c r="BU23" s="143" t="s">
        <v>42</v>
      </c>
      <c r="BV23" s="143" t="s">
        <v>42</v>
      </c>
      <c r="BW23" s="143" t="s">
        <v>42</v>
      </c>
      <c r="BX23" s="143" t="s">
        <v>42</v>
      </c>
      <c r="BY23" s="143" t="s">
        <v>42</v>
      </c>
      <c r="BZ23" s="143" t="s">
        <v>42</v>
      </c>
      <c r="CA23" s="143" t="s">
        <v>42</v>
      </c>
      <c r="CB23" s="143" t="s">
        <v>42</v>
      </c>
      <c r="CC23" s="143" t="s">
        <v>42</v>
      </c>
      <c r="CD23" s="143" t="s">
        <v>42</v>
      </c>
      <c r="CE23" s="143" t="s">
        <v>42</v>
      </c>
      <c r="CF23" s="143" t="s">
        <v>42</v>
      </c>
      <c r="CG23" s="143" t="s">
        <v>42</v>
      </c>
      <c r="CH23" s="143" t="s">
        <v>42</v>
      </c>
      <c r="CI23" s="143" t="s">
        <v>42</v>
      </c>
      <c r="CJ23" s="143" t="s">
        <v>42</v>
      </c>
      <c r="CK23" s="143" t="s">
        <v>42</v>
      </c>
      <c r="CL23" s="143" t="s">
        <v>42</v>
      </c>
      <c r="CM23" s="143" t="s">
        <v>42</v>
      </c>
      <c r="CN23" s="143" t="s">
        <v>42</v>
      </c>
      <c r="CO23" s="143" t="s">
        <v>42</v>
      </c>
      <c r="CP23" s="143" t="s">
        <v>42</v>
      </c>
      <c r="CQ23" s="143" t="s">
        <v>42</v>
      </c>
      <c r="CR23" s="143" t="s">
        <v>42</v>
      </c>
      <c r="CS23" s="143" t="s">
        <v>42</v>
      </c>
      <c r="CT23" s="143" t="s">
        <v>42</v>
      </c>
      <c r="CU23" s="143" t="s">
        <v>42</v>
      </c>
      <c r="CV23" s="143" t="s">
        <v>42</v>
      </c>
      <c r="CW23" s="143" t="s">
        <v>42</v>
      </c>
      <c r="CX23" s="143" t="s">
        <v>42</v>
      </c>
      <c r="CY23" s="143" t="s">
        <v>42</v>
      </c>
      <c r="CZ23" s="143" t="s">
        <v>42</v>
      </c>
      <c r="DA23" s="143" t="s">
        <v>42</v>
      </c>
      <c r="DB23" s="143" t="s">
        <v>42</v>
      </c>
      <c r="DC23" s="143" t="s">
        <v>42</v>
      </c>
      <c r="DD23" s="143" t="s">
        <v>42</v>
      </c>
      <c r="DE23" s="143" t="s">
        <v>42</v>
      </c>
      <c r="DF23" s="143" t="s">
        <v>42</v>
      </c>
      <c r="DG23" s="143" t="s">
        <v>42</v>
      </c>
      <c r="DH23" s="143" t="s">
        <v>42</v>
      </c>
      <c r="DI23" s="143" t="s">
        <v>42</v>
      </c>
      <c r="DJ23" s="143" t="s">
        <v>42</v>
      </c>
      <c r="DK23" s="143" t="s">
        <v>42</v>
      </c>
      <c r="DL23" s="143" t="s">
        <v>42</v>
      </c>
      <c r="DM23" s="143" t="s">
        <v>42</v>
      </c>
      <c r="DN23" s="143" t="s">
        <v>42</v>
      </c>
      <c r="DO23" s="143" t="s">
        <v>42</v>
      </c>
      <c r="DP23" s="143" t="s">
        <v>42</v>
      </c>
      <c r="DQ23" s="143" t="s">
        <v>42</v>
      </c>
      <c r="DR23" s="143" t="s">
        <v>42</v>
      </c>
      <c r="DS23" s="143" t="s">
        <v>42</v>
      </c>
      <c r="DT23" s="143" t="s">
        <v>42</v>
      </c>
      <c r="DU23" s="143" t="s">
        <v>42</v>
      </c>
      <c r="DV23" s="143" t="s">
        <v>42</v>
      </c>
      <c r="DW23" s="143" t="s">
        <v>42</v>
      </c>
      <c r="DX23" s="143" t="s">
        <v>42</v>
      </c>
      <c r="DY23" s="143" t="s">
        <v>42</v>
      </c>
      <c r="DZ23" s="143" t="s">
        <v>42</v>
      </c>
      <c r="EA23" s="143" t="s">
        <v>42</v>
      </c>
      <c r="EB23" s="143" t="s">
        <v>42</v>
      </c>
      <c r="EC23" s="143" t="s">
        <v>42</v>
      </c>
      <c r="ED23" s="143" t="s">
        <v>42</v>
      </c>
      <c r="EE23" s="143" t="s">
        <v>42</v>
      </c>
      <c r="EF23" s="143" t="s">
        <v>42</v>
      </c>
      <c r="EG23" s="143" t="s">
        <v>42</v>
      </c>
      <c r="EH23" s="143" t="s">
        <v>42</v>
      </c>
      <c r="EI23" s="143" t="s">
        <v>42</v>
      </c>
      <c r="EJ23" s="143" t="s">
        <v>42</v>
      </c>
      <c r="EK23" s="143" t="s">
        <v>42</v>
      </c>
      <c r="EL23" s="143" t="s">
        <v>42</v>
      </c>
      <c r="EM23" s="143" t="s">
        <v>42</v>
      </c>
      <c r="EN23" s="143" t="s">
        <v>42</v>
      </c>
      <c r="EO23" s="143" t="s">
        <v>42</v>
      </c>
      <c r="EP23" s="143" t="s">
        <v>42</v>
      </c>
      <c r="EQ23" s="143" t="s">
        <v>42</v>
      </c>
      <c r="ER23" s="143" t="s">
        <v>42</v>
      </c>
      <c r="ES23" s="143" t="s">
        <v>42</v>
      </c>
      <c r="ET23" s="143" t="s">
        <v>42</v>
      </c>
      <c r="EU23" s="143" t="s">
        <v>42</v>
      </c>
      <c r="EV23" s="143" t="s">
        <v>42</v>
      </c>
      <c r="EW23" s="143" t="s">
        <v>42</v>
      </c>
      <c r="EX23" s="143" t="s">
        <v>42</v>
      </c>
      <c r="EY23" s="143" t="s">
        <v>42</v>
      </c>
      <c r="EZ23" s="143" t="s">
        <v>42</v>
      </c>
      <c r="FA23" s="143" t="s">
        <v>42</v>
      </c>
      <c r="FB23" s="150"/>
    </row>
    <row r="24" spans="1:158" ht="45" customHeight="1" x14ac:dyDescent="0.3">
      <c r="A24" s="149" t="str">
        <f>IF('0'!A1=1,"виробництво іншої неметалевої мінеральної продукції","manufacture of other non-metallic mineral products")</f>
        <v>виробництво іншої неметалевої мінеральної продукції</v>
      </c>
      <c r="B24" s="4">
        <v>8</v>
      </c>
      <c r="C24" s="4">
        <v>7.0999999999999943</v>
      </c>
      <c r="D24" s="4">
        <v>4.7000000000000028</v>
      </c>
      <c r="E24" s="4">
        <v>2.2000000000000028</v>
      </c>
      <c r="F24" s="4">
        <v>2.0999999999999943</v>
      </c>
      <c r="G24" s="4">
        <v>1.9000000000000057</v>
      </c>
      <c r="H24" s="4">
        <v>2.2000000000000028</v>
      </c>
      <c r="I24" s="4">
        <v>2.2999999999999972</v>
      </c>
      <c r="J24" s="4">
        <v>1.2999999999999972</v>
      </c>
      <c r="K24" s="4">
        <v>0.59999999999999432</v>
      </c>
      <c r="L24" s="4">
        <v>0.59999999999999432</v>
      </c>
      <c r="M24" s="4">
        <v>0.79999999999999716</v>
      </c>
      <c r="N24" s="4">
        <v>0</v>
      </c>
      <c r="O24" s="4">
        <v>0</v>
      </c>
      <c r="P24" s="4">
        <v>0.79999999999999716</v>
      </c>
      <c r="Q24" s="4">
        <v>3.9000000000000057</v>
      </c>
      <c r="R24" s="4">
        <v>7</v>
      </c>
      <c r="S24" s="4">
        <v>8.7000000000000028</v>
      </c>
      <c r="T24" s="4">
        <v>9.7000000000000028</v>
      </c>
      <c r="U24" s="4">
        <v>10.200000000000003</v>
      </c>
      <c r="V24" s="4">
        <v>11.400000000000006</v>
      </c>
      <c r="W24" s="4">
        <v>13</v>
      </c>
      <c r="X24" s="4">
        <v>14.299999999999997</v>
      </c>
      <c r="Y24" s="4">
        <v>15.700000000000003</v>
      </c>
      <c r="Z24" s="4">
        <v>19.5</v>
      </c>
      <c r="AA24" s="4">
        <v>26.599999999999994</v>
      </c>
      <c r="AB24" s="4">
        <v>38.699999999999989</v>
      </c>
      <c r="AC24" s="4">
        <v>40.199999999999989</v>
      </c>
      <c r="AD24" s="4">
        <v>36.599999999999994</v>
      </c>
      <c r="AE24" s="4">
        <v>33.599999999999994</v>
      </c>
      <c r="AF24" s="4">
        <v>33.800000000000011</v>
      </c>
      <c r="AG24" s="4">
        <v>32.699999999999989</v>
      </c>
      <c r="AH24" s="4">
        <v>31.300000000000011</v>
      </c>
      <c r="AI24" s="4">
        <v>30.199999999999989</v>
      </c>
      <c r="AJ24" s="4">
        <v>29.699999999999989</v>
      </c>
      <c r="AK24" s="4">
        <v>27.900000000000006</v>
      </c>
      <c r="AL24" s="4">
        <v>24.4</v>
      </c>
      <c r="AM24" s="4">
        <v>19.099999999999994</v>
      </c>
      <c r="AN24" s="4">
        <v>9.9</v>
      </c>
      <c r="AO24" s="4">
        <v>8.4</v>
      </c>
      <c r="AP24" s="4">
        <v>8</v>
      </c>
      <c r="AQ24" s="4">
        <v>9.5</v>
      </c>
      <c r="AR24" s="4">
        <v>9.5</v>
      </c>
      <c r="AS24" s="4">
        <v>10.3</v>
      </c>
      <c r="AT24" s="4">
        <v>11.5</v>
      </c>
      <c r="AU24" s="4">
        <v>12</v>
      </c>
      <c r="AV24" s="4">
        <v>12</v>
      </c>
      <c r="AW24" s="4">
        <v>12.4</v>
      </c>
      <c r="AX24" s="4">
        <v>14.2</v>
      </c>
      <c r="AY24" s="4">
        <v>16.700000000000003</v>
      </c>
      <c r="AZ24" s="4">
        <v>17.2</v>
      </c>
      <c r="BA24" s="4">
        <v>15.2</v>
      </c>
      <c r="BB24" s="4">
        <v>15.4</v>
      </c>
      <c r="BC24" s="4">
        <v>15.099999999999994</v>
      </c>
      <c r="BD24" s="4">
        <v>14.8</v>
      </c>
      <c r="BE24" s="4">
        <v>15.1</v>
      </c>
      <c r="BF24" s="4">
        <v>15.4</v>
      </c>
      <c r="BG24" s="4">
        <v>15.4</v>
      </c>
      <c r="BH24" s="4">
        <v>15.5</v>
      </c>
      <c r="BI24" s="143">
        <v>15.5</v>
      </c>
      <c r="BJ24" s="143" t="s">
        <v>42</v>
      </c>
      <c r="BK24" s="143" t="s">
        <v>42</v>
      </c>
      <c r="BL24" s="143" t="s">
        <v>42</v>
      </c>
      <c r="BM24" s="143" t="s">
        <v>42</v>
      </c>
      <c r="BN24" s="143" t="s">
        <v>42</v>
      </c>
      <c r="BO24" s="143" t="s">
        <v>42</v>
      </c>
      <c r="BP24" s="143" t="s">
        <v>42</v>
      </c>
      <c r="BQ24" s="143" t="s">
        <v>42</v>
      </c>
      <c r="BR24" s="143" t="s">
        <v>42</v>
      </c>
      <c r="BS24" s="143" t="s">
        <v>42</v>
      </c>
      <c r="BT24" s="143" t="s">
        <v>42</v>
      </c>
      <c r="BU24" s="143" t="s">
        <v>42</v>
      </c>
      <c r="BV24" s="143" t="s">
        <v>42</v>
      </c>
      <c r="BW24" s="143" t="s">
        <v>42</v>
      </c>
      <c r="BX24" s="143" t="s">
        <v>42</v>
      </c>
      <c r="BY24" s="143" t="s">
        <v>42</v>
      </c>
      <c r="BZ24" s="143" t="s">
        <v>42</v>
      </c>
      <c r="CA24" s="143" t="s">
        <v>42</v>
      </c>
      <c r="CB24" s="143" t="s">
        <v>42</v>
      </c>
      <c r="CC24" s="143" t="s">
        <v>42</v>
      </c>
      <c r="CD24" s="143" t="s">
        <v>42</v>
      </c>
      <c r="CE24" s="143" t="s">
        <v>42</v>
      </c>
      <c r="CF24" s="143" t="s">
        <v>42</v>
      </c>
      <c r="CG24" s="143" t="s">
        <v>42</v>
      </c>
      <c r="CH24" s="143" t="s">
        <v>42</v>
      </c>
      <c r="CI24" s="143" t="s">
        <v>42</v>
      </c>
      <c r="CJ24" s="143" t="s">
        <v>42</v>
      </c>
      <c r="CK24" s="143" t="s">
        <v>42</v>
      </c>
      <c r="CL24" s="143" t="s">
        <v>42</v>
      </c>
      <c r="CM24" s="143" t="s">
        <v>42</v>
      </c>
      <c r="CN24" s="143" t="s">
        <v>42</v>
      </c>
      <c r="CO24" s="143" t="s">
        <v>42</v>
      </c>
      <c r="CP24" s="143" t="s">
        <v>42</v>
      </c>
      <c r="CQ24" s="143" t="s">
        <v>42</v>
      </c>
      <c r="CR24" s="143" t="s">
        <v>42</v>
      </c>
      <c r="CS24" s="143" t="s">
        <v>42</v>
      </c>
      <c r="CT24" s="143" t="s">
        <v>42</v>
      </c>
      <c r="CU24" s="143" t="s">
        <v>42</v>
      </c>
      <c r="CV24" s="143" t="s">
        <v>42</v>
      </c>
      <c r="CW24" s="143" t="s">
        <v>42</v>
      </c>
      <c r="CX24" s="143" t="s">
        <v>42</v>
      </c>
      <c r="CY24" s="143" t="s">
        <v>42</v>
      </c>
      <c r="CZ24" s="143" t="s">
        <v>42</v>
      </c>
      <c r="DA24" s="143" t="s">
        <v>42</v>
      </c>
      <c r="DB24" s="143" t="s">
        <v>42</v>
      </c>
      <c r="DC24" s="143" t="s">
        <v>42</v>
      </c>
      <c r="DD24" s="143" t="s">
        <v>42</v>
      </c>
      <c r="DE24" s="143" t="s">
        <v>42</v>
      </c>
      <c r="DF24" s="143" t="s">
        <v>42</v>
      </c>
      <c r="DG24" s="143" t="s">
        <v>42</v>
      </c>
      <c r="DH24" s="143" t="s">
        <v>42</v>
      </c>
      <c r="DI24" s="143" t="s">
        <v>42</v>
      </c>
      <c r="DJ24" s="143" t="s">
        <v>42</v>
      </c>
      <c r="DK24" s="143" t="s">
        <v>42</v>
      </c>
      <c r="DL24" s="143" t="s">
        <v>42</v>
      </c>
      <c r="DM24" s="143" t="s">
        <v>42</v>
      </c>
      <c r="DN24" s="143" t="s">
        <v>42</v>
      </c>
      <c r="DO24" s="143" t="s">
        <v>42</v>
      </c>
      <c r="DP24" s="143" t="s">
        <v>42</v>
      </c>
      <c r="DQ24" s="143" t="s">
        <v>42</v>
      </c>
      <c r="DR24" s="143" t="s">
        <v>42</v>
      </c>
      <c r="DS24" s="143" t="s">
        <v>42</v>
      </c>
      <c r="DT24" s="143" t="s">
        <v>42</v>
      </c>
      <c r="DU24" s="143" t="s">
        <v>42</v>
      </c>
      <c r="DV24" s="143" t="s">
        <v>42</v>
      </c>
      <c r="DW24" s="143" t="s">
        <v>42</v>
      </c>
      <c r="DX24" s="143" t="s">
        <v>42</v>
      </c>
      <c r="DY24" s="143" t="s">
        <v>42</v>
      </c>
      <c r="DZ24" s="143" t="s">
        <v>42</v>
      </c>
      <c r="EA24" s="143" t="s">
        <v>42</v>
      </c>
      <c r="EB24" s="143" t="s">
        <v>42</v>
      </c>
      <c r="EC24" s="143" t="s">
        <v>42</v>
      </c>
      <c r="ED24" s="143" t="s">
        <v>42</v>
      </c>
      <c r="EE24" s="143" t="s">
        <v>42</v>
      </c>
      <c r="EF24" s="143" t="s">
        <v>42</v>
      </c>
      <c r="EG24" s="143" t="s">
        <v>42</v>
      </c>
      <c r="EH24" s="143" t="s">
        <v>42</v>
      </c>
      <c r="EI24" s="143" t="s">
        <v>42</v>
      </c>
      <c r="EJ24" s="143" t="s">
        <v>42</v>
      </c>
      <c r="EK24" s="143" t="s">
        <v>42</v>
      </c>
      <c r="EL24" s="143" t="s">
        <v>42</v>
      </c>
      <c r="EM24" s="143" t="s">
        <v>42</v>
      </c>
      <c r="EN24" s="143" t="s">
        <v>42</v>
      </c>
      <c r="EO24" s="143" t="s">
        <v>42</v>
      </c>
      <c r="EP24" s="143" t="s">
        <v>42</v>
      </c>
      <c r="EQ24" s="143" t="s">
        <v>42</v>
      </c>
      <c r="ER24" s="143" t="s">
        <v>42</v>
      </c>
      <c r="ES24" s="143" t="s">
        <v>42</v>
      </c>
      <c r="ET24" s="143" t="s">
        <v>42</v>
      </c>
      <c r="EU24" s="143" t="s">
        <v>42</v>
      </c>
      <c r="EV24" s="143" t="s">
        <v>42</v>
      </c>
      <c r="EW24" s="143" t="s">
        <v>42</v>
      </c>
      <c r="EX24" s="143" t="s">
        <v>42</v>
      </c>
      <c r="EY24" s="143" t="s">
        <v>42</v>
      </c>
      <c r="EZ24" s="143" t="s">
        <v>42</v>
      </c>
      <c r="FA24" s="143" t="s">
        <v>42</v>
      </c>
      <c r="FB24" s="150"/>
    </row>
    <row r="25" spans="1:158" ht="45" customHeight="1" x14ac:dyDescent="0.3">
      <c r="A25" s="139" t="str">
        <f>IF('0'!A1=1,"Металургійне виробництво, виробництво готових металевих виробів, крім виробництва машин і устатковання","Manufacture of basic metals and fabricated metal products, except machinery and equipment")</f>
        <v>Металургійне виробництво, виробництво готових металевих виробів, крім виробництва машин і устатковання</v>
      </c>
      <c r="B25" s="4">
        <v>-5.5999999999999943</v>
      </c>
      <c r="C25" s="4">
        <v>-3.7000000000000028</v>
      </c>
      <c r="D25" s="4">
        <v>-3.9000000000000057</v>
      </c>
      <c r="E25" s="4">
        <v>-6.9000000000000057</v>
      </c>
      <c r="F25" s="4">
        <v>-8.2000000000000028</v>
      </c>
      <c r="G25" s="4">
        <v>-8</v>
      </c>
      <c r="H25" s="4">
        <v>-5.9000000000000057</v>
      </c>
      <c r="I25" s="4">
        <v>-4.4000000000000057</v>
      </c>
      <c r="J25" s="4">
        <v>-3.5999999999999943</v>
      </c>
      <c r="K25" s="4">
        <v>-3.9000000000000057</v>
      </c>
      <c r="L25" s="4">
        <v>-3.0999999999999943</v>
      </c>
      <c r="M25" s="4">
        <v>-2.7000000000000028</v>
      </c>
      <c r="N25" s="4">
        <v>-1.5999999999999943</v>
      </c>
      <c r="O25" s="4">
        <v>-1.7999999999999972</v>
      </c>
      <c r="P25" s="4">
        <v>2.4000000000000057</v>
      </c>
      <c r="Q25" s="4">
        <v>15.299999999999997</v>
      </c>
      <c r="R25" s="4">
        <v>24.5</v>
      </c>
      <c r="S25" s="4">
        <v>29.5</v>
      </c>
      <c r="T25" s="4">
        <v>33.300000000000011</v>
      </c>
      <c r="U25" s="4">
        <v>34.5</v>
      </c>
      <c r="V25" s="4">
        <v>38.800000000000011</v>
      </c>
      <c r="W25" s="4">
        <v>42.300000000000011</v>
      </c>
      <c r="X25" s="4">
        <v>48.699999999999989</v>
      </c>
      <c r="Y25" s="4">
        <v>52.699999999999989</v>
      </c>
      <c r="Z25" s="4">
        <v>53.599999999999994</v>
      </c>
      <c r="AA25" s="4">
        <v>55.699999999999989</v>
      </c>
      <c r="AB25" s="4">
        <v>70.5</v>
      </c>
      <c r="AC25" s="4">
        <v>52.699999999999989</v>
      </c>
      <c r="AD25" s="4">
        <v>41.099999999999994</v>
      </c>
      <c r="AE25" s="4">
        <v>36.099999999999994</v>
      </c>
      <c r="AF25" s="4">
        <v>33.300000000000011</v>
      </c>
      <c r="AG25" s="4">
        <v>31.099999999999994</v>
      </c>
      <c r="AH25" s="4">
        <v>24.599999999999994</v>
      </c>
      <c r="AI25" s="4">
        <v>21.099999999999994</v>
      </c>
      <c r="AJ25" s="4">
        <v>16.700000000000003</v>
      </c>
      <c r="AK25" s="4">
        <v>12.400000000000006</v>
      </c>
      <c r="AL25" s="4">
        <v>9.4000000000000057</v>
      </c>
      <c r="AM25" s="4">
        <v>7.7000000000000028</v>
      </c>
      <c r="AN25" s="4">
        <v>-2.4</v>
      </c>
      <c r="AO25" s="4">
        <v>4.5999999999999996</v>
      </c>
      <c r="AP25" s="4">
        <v>20.399999999999999</v>
      </c>
      <c r="AQ25" s="4">
        <v>27.8</v>
      </c>
      <c r="AR25" s="4">
        <v>25</v>
      </c>
      <c r="AS25" s="4">
        <v>22.6</v>
      </c>
      <c r="AT25" s="4">
        <v>24.5</v>
      </c>
      <c r="AU25" s="4">
        <v>28.1</v>
      </c>
      <c r="AV25" s="4">
        <v>31.3</v>
      </c>
      <c r="AW25" s="4">
        <v>41.8</v>
      </c>
      <c r="AX25" s="4">
        <v>49.9</v>
      </c>
      <c r="AY25" s="4">
        <v>57</v>
      </c>
      <c r="AZ25" s="4">
        <v>54</v>
      </c>
      <c r="BA25" s="4">
        <v>45.5</v>
      </c>
      <c r="BB25" s="4">
        <v>28.9</v>
      </c>
      <c r="BC25" s="4">
        <v>20.799999999999997</v>
      </c>
      <c r="BD25" s="4">
        <v>21.7</v>
      </c>
      <c r="BE25" s="4">
        <v>27.8</v>
      </c>
      <c r="BF25" s="4">
        <v>30.9</v>
      </c>
      <c r="BG25" s="4">
        <v>36.5</v>
      </c>
      <c r="BH25" s="4">
        <v>34.799999999999997</v>
      </c>
      <c r="BI25" s="143">
        <v>26.9</v>
      </c>
      <c r="BJ25" s="143">
        <v>26.799999999999997</v>
      </c>
      <c r="BK25" s="143">
        <v>21.700000000000003</v>
      </c>
      <c r="BL25" s="143">
        <v>19.700000000000003</v>
      </c>
      <c r="BM25" s="143">
        <v>19.099999999999994</v>
      </c>
      <c r="BN25" s="143">
        <v>17.700000000000003</v>
      </c>
      <c r="BO25" s="143">
        <v>18.599999999999994</v>
      </c>
      <c r="BP25" s="143">
        <v>20.400000000000006</v>
      </c>
      <c r="BQ25" s="143">
        <v>18.5</v>
      </c>
      <c r="BR25" s="143">
        <v>16.799999999999997</v>
      </c>
      <c r="BS25" s="143">
        <v>10.799999999999997</v>
      </c>
      <c r="BT25" s="143">
        <v>8.9000000000000057</v>
      </c>
      <c r="BU25" s="143">
        <v>16.700000000000003</v>
      </c>
      <c r="BV25" s="143">
        <v>-0.5</v>
      </c>
      <c r="BW25" s="143">
        <v>-5.5</v>
      </c>
      <c r="BX25" s="143">
        <v>-5</v>
      </c>
      <c r="BY25" s="143">
        <v>-4.2000000000000028</v>
      </c>
      <c r="BZ25" s="143">
        <v>-4</v>
      </c>
      <c r="CA25" s="143">
        <v>-5.5999999999999943</v>
      </c>
      <c r="CB25" s="143">
        <v>-7.4000000000000057</v>
      </c>
      <c r="CC25" s="143">
        <v>-9.2000000000000028</v>
      </c>
      <c r="CD25" s="143">
        <v>-12.299999999999997</v>
      </c>
      <c r="CE25" s="143">
        <v>-16</v>
      </c>
      <c r="CF25" s="143">
        <v>-18.799999999999997</v>
      </c>
      <c r="CG25" s="143">
        <v>-18.799999999999997</v>
      </c>
      <c r="CH25" s="143">
        <v>-17.900000000000006</v>
      </c>
      <c r="CI25" s="143">
        <v>-12.599999999999994</v>
      </c>
      <c r="CJ25" s="143">
        <v>-11.599999999999994</v>
      </c>
      <c r="CK25" s="143">
        <v>-7.9000000000000057</v>
      </c>
      <c r="CL25" s="143">
        <v>-12.599999999999994</v>
      </c>
      <c r="CM25" s="143">
        <v>-13.400000000000006</v>
      </c>
      <c r="CN25" s="143">
        <v>-9.9000000000000057</v>
      </c>
      <c r="CO25" s="143">
        <v>-4.4000000000000057</v>
      </c>
      <c r="CP25" s="143">
        <v>0.59999999999999432</v>
      </c>
      <c r="CQ25" s="143">
        <v>9.5</v>
      </c>
      <c r="CR25" s="143">
        <v>17.299999999999997</v>
      </c>
      <c r="CS25" s="143">
        <v>25.200000000000003</v>
      </c>
      <c r="CT25" s="143">
        <v>34.599999999999994</v>
      </c>
      <c r="CU25" s="143">
        <v>43.900000000000006</v>
      </c>
      <c r="CV25" s="143">
        <v>47.699999999999989</v>
      </c>
      <c r="CW25" s="143">
        <v>46.800000000000011</v>
      </c>
      <c r="CX25" s="143">
        <v>65.199999999999989</v>
      </c>
      <c r="CY25" s="143">
        <v>81.099999999999994</v>
      </c>
      <c r="CZ25" s="143">
        <v>87.4</v>
      </c>
      <c r="DA25" s="143">
        <v>72.599999999999994</v>
      </c>
      <c r="DB25" s="143">
        <v>63.400000000000006</v>
      </c>
      <c r="DC25" s="143">
        <v>49.599999999999994</v>
      </c>
      <c r="DD25" s="143">
        <v>45.699999999999989</v>
      </c>
      <c r="DE25" s="143">
        <v>41.900000000000006</v>
      </c>
      <c r="DF25" s="143">
        <v>35.5</v>
      </c>
      <c r="DG25" s="143">
        <v>22.099999999999994</v>
      </c>
      <c r="DH25" s="143">
        <v>21.900000000000006</v>
      </c>
      <c r="DI25" s="143">
        <v>25.900000000000006</v>
      </c>
      <c r="DJ25" s="143">
        <v>25.5</v>
      </c>
      <c r="DK25" s="143">
        <v>22.200000000000003</v>
      </c>
      <c r="DL25" s="143">
        <v>17.599999999999994</v>
      </c>
      <c r="DM25" s="143">
        <v>21.099999999999994</v>
      </c>
      <c r="DN25" s="143">
        <v>21.900000000000006</v>
      </c>
      <c r="DO25" s="143">
        <v>27.099999999999994</v>
      </c>
      <c r="DP25" s="143">
        <v>25.5</v>
      </c>
      <c r="DQ25" s="143">
        <v>23.799999999999997</v>
      </c>
      <c r="DR25" s="143">
        <v>22.799999999999997</v>
      </c>
      <c r="DS25" s="143">
        <v>24</v>
      </c>
      <c r="DT25" s="143">
        <v>22.200000000000003</v>
      </c>
      <c r="DU25" s="143">
        <v>20.799999999999997</v>
      </c>
      <c r="DV25" s="143">
        <v>15.5</v>
      </c>
      <c r="DW25" s="143">
        <v>11.5</v>
      </c>
      <c r="DX25" s="143">
        <v>11.200000000000003</v>
      </c>
      <c r="DY25" s="143">
        <v>9.9000000000000057</v>
      </c>
      <c r="DZ25" s="143">
        <v>7.7000000000000028</v>
      </c>
      <c r="EA25" s="143">
        <v>5.4000000000000057</v>
      </c>
      <c r="EB25" s="143">
        <v>4.7999999999999972</v>
      </c>
      <c r="EC25" s="143">
        <v>6</v>
      </c>
      <c r="ED25" s="143">
        <v>6.5</v>
      </c>
      <c r="EE25" s="143">
        <v>8.4000000000000057</v>
      </c>
      <c r="EF25" s="143">
        <v>5.9000000000000057</v>
      </c>
      <c r="EG25" s="143">
        <v>0.79999999999999716</v>
      </c>
      <c r="EH25" s="143">
        <v>-1.2999999999999972</v>
      </c>
      <c r="EI25" s="143">
        <v>-9.9999999999994316E-2</v>
      </c>
      <c r="EJ25" s="143">
        <v>1.4000000000000057</v>
      </c>
      <c r="EK25" s="143">
        <v>4.2999999999999972</v>
      </c>
      <c r="EL25" s="143">
        <v>8.4</v>
      </c>
      <c r="EM25" s="143">
        <v>10.5</v>
      </c>
      <c r="EN25" s="143">
        <v>13.599999999999994</v>
      </c>
      <c r="EO25" s="143">
        <v>12.900000000000006</v>
      </c>
      <c r="EP25" s="143">
        <v>11.200000000000003</v>
      </c>
      <c r="EQ25" s="143">
        <v>8.4000000000000057</v>
      </c>
      <c r="ER25" s="143">
        <v>8.5</v>
      </c>
      <c r="ES25" s="143">
        <v>8.9000000000000057</v>
      </c>
      <c r="ET25" s="143">
        <v>7.9000000000000057</v>
      </c>
      <c r="EU25" s="143">
        <v>6.5999999999999943</v>
      </c>
      <c r="EV25" s="143">
        <v>4.5999999999999943</v>
      </c>
      <c r="EW25" s="143">
        <v>4.7999999999999972</v>
      </c>
      <c r="EX25" s="143">
        <v>4.7000000000000028</v>
      </c>
      <c r="EY25" s="143">
        <v>5</v>
      </c>
      <c r="EZ25" s="143">
        <v>4.9000000000000004</v>
      </c>
      <c r="FA25" s="143">
        <v>6</v>
      </c>
      <c r="FB25" s="150"/>
    </row>
    <row r="26" spans="1:158" ht="45" customHeight="1" x14ac:dyDescent="0.3">
      <c r="A26" s="139" t="str">
        <f>IF('0'!A1=1,"Машинобудування","Machine-building")</f>
        <v>Машинобудування</v>
      </c>
      <c r="B26" s="4" t="s">
        <v>42</v>
      </c>
      <c r="C26" s="4" t="s">
        <v>42</v>
      </c>
      <c r="D26" s="4" t="s">
        <v>42</v>
      </c>
      <c r="E26" s="4" t="s">
        <v>42</v>
      </c>
      <c r="F26" s="4" t="s">
        <v>42</v>
      </c>
      <c r="G26" s="4" t="s">
        <v>42</v>
      </c>
      <c r="H26" s="4" t="s">
        <v>42</v>
      </c>
      <c r="I26" s="4" t="s">
        <v>42</v>
      </c>
      <c r="J26" s="4" t="s">
        <v>42</v>
      </c>
      <c r="K26" s="4" t="s">
        <v>42</v>
      </c>
      <c r="L26" s="4" t="s">
        <v>42</v>
      </c>
      <c r="M26" s="4" t="s">
        <v>42</v>
      </c>
      <c r="N26" s="4" t="s">
        <v>42</v>
      </c>
      <c r="O26" s="4" t="s">
        <v>42</v>
      </c>
      <c r="P26" s="4" t="s">
        <v>42</v>
      </c>
      <c r="Q26" s="4" t="s">
        <v>42</v>
      </c>
      <c r="R26" s="4" t="s">
        <v>42</v>
      </c>
      <c r="S26" s="4" t="s">
        <v>42</v>
      </c>
      <c r="T26" s="4" t="s">
        <v>42</v>
      </c>
      <c r="U26" s="4" t="s">
        <v>42</v>
      </c>
      <c r="V26" s="4" t="s">
        <v>42</v>
      </c>
      <c r="W26" s="4" t="s">
        <v>42</v>
      </c>
      <c r="X26" s="4" t="s">
        <v>42</v>
      </c>
      <c r="Y26" s="4" t="s">
        <v>42</v>
      </c>
      <c r="Z26" s="4" t="s">
        <v>42</v>
      </c>
      <c r="AA26" s="4" t="s">
        <v>42</v>
      </c>
      <c r="AB26" s="4" t="s">
        <v>42</v>
      </c>
      <c r="AC26" s="4" t="s">
        <v>42</v>
      </c>
      <c r="AD26" s="4" t="s">
        <v>42</v>
      </c>
      <c r="AE26" s="4" t="s">
        <v>42</v>
      </c>
      <c r="AF26" s="4" t="s">
        <v>42</v>
      </c>
      <c r="AG26" s="4" t="s">
        <v>42</v>
      </c>
      <c r="AH26" s="4" t="s">
        <v>42</v>
      </c>
      <c r="AI26" s="4" t="s">
        <v>42</v>
      </c>
      <c r="AJ26" s="4" t="s">
        <v>42</v>
      </c>
      <c r="AK26" s="4" t="s">
        <v>42</v>
      </c>
      <c r="AL26" s="4">
        <v>25.5</v>
      </c>
      <c r="AM26" s="4">
        <v>16</v>
      </c>
      <c r="AN26" s="4">
        <v>13.3</v>
      </c>
      <c r="AO26" s="4">
        <v>13.3</v>
      </c>
      <c r="AP26" s="4">
        <v>13.5</v>
      </c>
      <c r="AQ26" s="4">
        <v>10.3</v>
      </c>
      <c r="AR26" s="4">
        <v>10.3</v>
      </c>
      <c r="AS26" s="4">
        <v>10.4</v>
      </c>
      <c r="AT26" s="4">
        <v>11</v>
      </c>
      <c r="AU26" s="4">
        <v>10.9</v>
      </c>
      <c r="AV26" s="4">
        <v>9.5</v>
      </c>
      <c r="AW26" s="4">
        <v>10.9</v>
      </c>
      <c r="AX26" s="4">
        <v>9</v>
      </c>
      <c r="AY26" s="4">
        <v>12.200000000000003</v>
      </c>
      <c r="AZ26" s="4">
        <v>11.4</v>
      </c>
      <c r="BA26" s="4">
        <v>11.9</v>
      </c>
      <c r="BB26" s="4">
        <v>11.2</v>
      </c>
      <c r="BC26" s="4">
        <v>11.599999999999994</v>
      </c>
      <c r="BD26" s="4">
        <v>12.5</v>
      </c>
      <c r="BE26" s="4">
        <v>13.3</v>
      </c>
      <c r="BF26" s="4">
        <v>14.1</v>
      </c>
      <c r="BG26" s="4">
        <v>16.100000000000001</v>
      </c>
      <c r="BH26" s="4">
        <v>17</v>
      </c>
      <c r="BI26" s="143">
        <v>13.1</v>
      </c>
      <c r="BJ26" s="143">
        <v>19.799999999999997</v>
      </c>
      <c r="BK26" s="143">
        <v>17.299999999999997</v>
      </c>
      <c r="BL26" s="143">
        <v>17.299999999999997</v>
      </c>
      <c r="BM26" s="143">
        <v>15.900000000000006</v>
      </c>
      <c r="BN26" s="143">
        <v>16</v>
      </c>
      <c r="BO26" s="143">
        <v>17.299999999999997</v>
      </c>
      <c r="BP26" s="143">
        <v>16.400000000000006</v>
      </c>
      <c r="BQ26" s="143">
        <v>16.700000000000003</v>
      </c>
      <c r="BR26" s="143">
        <v>15.700000000000003</v>
      </c>
      <c r="BS26" s="143">
        <v>14.5</v>
      </c>
      <c r="BT26" s="143">
        <v>14.099999999999994</v>
      </c>
      <c r="BU26" s="143">
        <v>16.099999999999994</v>
      </c>
      <c r="BV26" s="143">
        <v>7.9000000000000057</v>
      </c>
      <c r="BW26" s="143">
        <v>6.5999999999999943</v>
      </c>
      <c r="BX26" s="143">
        <v>5.2000000000000028</v>
      </c>
      <c r="BY26" s="143">
        <v>6.0999999999999943</v>
      </c>
      <c r="BZ26" s="143">
        <v>4.2999999999999972</v>
      </c>
      <c r="CA26" s="143">
        <v>3.7999999999999972</v>
      </c>
      <c r="CB26" s="143">
        <v>2.7999999999999972</v>
      </c>
      <c r="CC26" s="143">
        <v>2</v>
      </c>
      <c r="CD26" s="143">
        <v>0.5</v>
      </c>
      <c r="CE26" s="143">
        <v>9.9999999999994316E-2</v>
      </c>
      <c r="CF26" s="143">
        <v>-1.7000000000000028</v>
      </c>
      <c r="CG26" s="143">
        <v>-2.7000000000000028</v>
      </c>
      <c r="CH26" s="143">
        <v>-3.4000000000000057</v>
      </c>
      <c r="CI26" s="143">
        <v>-2.7000000000000028</v>
      </c>
      <c r="CJ26" s="143">
        <v>-1.2999999999999972</v>
      </c>
      <c r="CK26" s="143">
        <v>-1.4000000000000057</v>
      </c>
      <c r="CL26" s="143">
        <v>-1.5999999999999943</v>
      </c>
      <c r="CM26" s="143">
        <v>-2.2000000000000028</v>
      </c>
      <c r="CN26" s="143">
        <v>-2.0999999999999943</v>
      </c>
      <c r="CO26" s="143">
        <v>-1.7999999999999972</v>
      </c>
      <c r="CP26" s="143">
        <v>-1.0999999999999943</v>
      </c>
      <c r="CQ26" s="143">
        <v>-1.0999999999999943</v>
      </c>
      <c r="CR26" s="143">
        <v>0.5</v>
      </c>
      <c r="CS26" s="143">
        <v>2.0999999999999943</v>
      </c>
      <c r="CT26" s="143">
        <v>3.2000000000000028</v>
      </c>
      <c r="CU26" s="143">
        <v>3.2000000000000028</v>
      </c>
      <c r="CV26" s="143">
        <v>3.2999999999999972</v>
      </c>
      <c r="CW26" s="143">
        <v>4.7000000000000028</v>
      </c>
      <c r="CX26" s="143">
        <v>6.7000000000000028</v>
      </c>
      <c r="CY26" s="143">
        <v>7.2000000000000028</v>
      </c>
      <c r="CZ26" s="143">
        <v>11.299999999999997</v>
      </c>
      <c r="DA26" s="143">
        <v>11.700000000000003</v>
      </c>
      <c r="DB26" s="143">
        <v>12.400000000000006</v>
      </c>
      <c r="DC26" s="143">
        <v>15.200000000000003</v>
      </c>
      <c r="DD26" s="143">
        <v>16.299999999999997</v>
      </c>
      <c r="DE26" s="143">
        <v>16.299999999999997</v>
      </c>
      <c r="DF26" s="143">
        <v>18.799999999999997</v>
      </c>
      <c r="DG26" s="143">
        <v>17.200000000000003</v>
      </c>
      <c r="DH26" s="143">
        <v>17.900000000000006</v>
      </c>
      <c r="DI26" s="143">
        <v>20.099999999999994</v>
      </c>
      <c r="DJ26" s="143">
        <v>24.200000000000003</v>
      </c>
      <c r="DK26" s="143">
        <v>25.400000000000006</v>
      </c>
      <c r="DL26" s="143">
        <v>21.799999999999997</v>
      </c>
      <c r="DM26" s="143">
        <v>23.400000000000006</v>
      </c>
      <c r="DN26" s="143">
        <v>24.400000000000006</v>
      </c>
      <c r="DO26" s="143">
        <v>22.099999999999994</v>
      </c>
      <c r="DP26" s="143">
        <v>22.200000000000003</v>
      </c>
      <c r="DQ26" s="143">
        <v>22.700000000000003</v>
      </c>
      <c r="DR26" s="143">
        <v>20.900000000000006</v>
      </c>
      <c r="DS26" s="143">
        <v>25.400000000000006</v>
      </c>
      <c r="DT26" s="143">
        <v>23.700000000000003</v>
      </c>
      <c r="DU26" s="143">
        <v>21.900000000000006</v>
      </c>
      <c r="DV26" s="143">
        <v>16.299999999999997</v>
      </c>
      <c r="DW26" s="143">
        <v>15.400000000000006</v>
      </c>
      <c r="DX26" s="143">
        <v>16.400000000000006</v>
      </c>
      <c r="DY26" s="143">
        <v>14.200000000000003</v>
      </c>
      <c r="DZ26" s="143">
        <v>12.099999999999994</v>
      </c>
      <c r="EA26" s="143">
        <v>12.200000000000003</v>
      </c>
      <c r="EB26" s="143">
        <v>10.799999999999997</v>
      </c>
      <c r="EC26" s="143">
        <v>10.400000000000006</v>
      </c>
      <c r="ED26" s="143">
        <v>8.2999999999999972</v>
      </c>
      <c r="EE26" s="143">
        <v>5.9000000000000057</v>
      </c>
      <c r="EF26" s="143">
        <v>6.7000000000000028</v>
      </c>
      <c r="EG26" s="143">
        <v>5</v>
      </c>
      <c r="EH26" s="143">
        <v>5.4000000000000057</v>
      </c>
      <c r="EI26" s="143">
        <v>5.5</v>
      </c>
      <c r="EJ26" s="143">
        <v>5</v>
      </c>
      <c r="EK26" s="143">
        <v>5.7999999999999972</v>
      </c>
      <c r="EL26" s="143">
        <v>6.7</v>
      </c>
      <c r="EM26" s="143">
        <v>6.7999999999999972</v>
      </c>
      <c r="EN26" s="143">
        <v>7.0999999999999943</v>
      </c>
      <c r="EO26" s="143">
        <v>7.9000000000000057</v>
      </c>
      <c r="EP26" s="143">
        <v>8.7999999999999972</v>
      </c>
      <c r="EQ26" s="143">
        <v>9.0999999999999943</v>
      </c>
      <c r="ER26" s="143">
        <v>9.0999999999999943</v>
      </c>
      <c r="ES26" s="143">
        <v>9.5999999999999943</v>
      </c>
      <c r="ET26" s="143">
        <v>9.5999999999999943</v>
      </c>
      <c r="EU26" s="143">
        <v>9.4000000000000057</v>
      </c>
      <c r="EV26" s="143">
        <v>9.7999999999999972</v>
      </c>
      <c r="EW26" s="143">
        <v>8.0999999999999943</v>
      </c>
      <c r="EX26" s="143">
        <v>7.7999999999999972</v>
      </c>
      <c r="EY26" s="143">
        <v>7.2</v>
      </c>
      <c r="EZ26" s="143">
        <v>5.9</v>
      </c>
      <c r="FA26" s="143">
        <v>4.5999999999999996</v>
      </c>
      <c r="FB26" s="150"/>
    </row>
    <row r="27" spans="1:158" ht="45" customHeight="1" x14ac:dyDescent="0.3">
      <c r="A27" s="139" t="str">
        <f>IF('0'!A1=1,"Виробництво комп'ютерів, електронної та оптичної продукції","Manufacture of computer, electronic and optical products")</f>
        <v>Виробництво комп'ютерів, електронної та оптичної продукції</v>
      </c>
      <c r="B27" s="4">
        <v>1.5999999999999943</v>
      </c>
      <c r="C27" s="4">
        <v>2.7000000000000028</v>
      </c>
      <c r="D27" s="4">
        <v>2.4000000000000057</v>
      </c>
      <c r="E27" s="4">
        <v>2.5999999999999943</v>
      </c>
      <c r="F27" s="4">
        <v>2.5</v>
      </c>
      <c r="G27" s="4">
        <v>2.2999999999999972</v>
      </c>
      <c r="H27" s="4">
        <v>2.5</v>
      </c>
      <c r="I27" s="4">
        <v>2.2999999999999972</v>
      </c>
      <c r="J27" s="4">
        <v>2.2000000000000028</v>
      </c>
      <c r="K27" s="4">
        <v>2.0999999999999943</v>
      </c>
      <c r="L27" s="4">
        <v>1.9000000000000057</v>
      </c>
      <c r="M27" s="4">
        <v>1.9000000000000057</v>
      </c>
      <c r="N27" s="4">
        <v>1.7999999999999972</v>
      </c>
      <c r="O27" s="4">
        <v>2.2999999999999972</v>
      </c>
      <c r="P27" s="4">
        <v>4.7000000000000028</v>
      </c>
      <c r="Q27" s="4">
        <v>10.200000000000003</v>
      </c>
      <c r="R27" s="4">
        <v>12.200000000000003</v>
      </c>
      <c r="S27" s="4">
        <v>13</v>
      </c>
      <c r="T27" s="4">
        <v>14.099999999999994</v>
      </c>
      <c r="U27" s="4">
        <v>14.900000000000006</v>
      </c>
      <c r="V27" s="4">
        <v>17.299999999999997</v>
      </c>
      <c r="W27" s="4">
        <v>18</v>
      </c>
      <c r="X27" s="4">
        <v>19.900000000000006</v>
      </c>
      <c r="Y27" s="4">
        <v>21.5</v>
      </c>
      <c r="Z27" s="4">
        <v>25.200000000000003</v>
      </c>
      <c r="AA27" s="4">
        <v>46.800000000000011</v>
      </c>
      <c r="AB27" s="4">
        <v>46.599999999999994</v>
      </c>
      <c r="AC27" s="4">
        <v>40.699999999999989</v>
      </c>
      <c r="AD27" s="4">
        <v>39.699999999999989</v>
      </c>
      <c r="AE27" s="4">
        <v>41.199999999999989</v>
      </c>
      <c r="AF27" s="4">
        <v>39.699999999999989</v>
      </c>
      <c r="AG27" s="4">
        <v>39.300000000000011</v>
      </c>
      <c r="AH27" s="4">
        <v>36.800000000000011</v>
      </c>
      <c r="AI27" s="4">
        <v>36.5</v>
      </c>
      <c r="AJ27" s="4">
        <v>34.900000000000006</v>
      </c>
      <c r="AK27" s="4">
        <v>33.300000000000011</v>
      </c>
      <c r="AL27" s="4">
        <v>29.599999999999994</v>
      </c>
      <c r="AM27" s="4">
        <v>10.099999999999994</v>
      </c>
      <c r="AN27" s="4">
        <v>9.6</v>
      </c>
      <c r="AO27" s="4">
        <v>8</v>
      </c>
      <c r="AP27" s="4">
        <v>6.9</v>
      </c>
      <c r="AQ27" s="4">
        <v>5.6</v>
      </c>
      <c r="AR27" s="4">
        <v>5.7</v>
      </c>
      <c r="AS27" s="4">
        <v>5.2</v>
      </c>
      <c r="AT27" s="4">
        <v>5.3</v>
      </c>
      <c r="AU27" s="4">
        <v>6.2</v>
      </c>
      <c r="AV27" s="4">
        <v>5.9</v>
      </c>
      <c r="AW27" s="4">
        <v>6</v>
      </c>
      <c r="AX27" s="4">
        <v>8.8000000000000007</v>
      </c>
      <c r="AY27" s="4">
        <v>12.700000000000003</v>
      </c>
      <c r="AZ27" s="4">
        <v>11.2</v>
      </c>
      <c r="BA27" s="4">
        <v>10.8</v>
      </c>
      <c r="BB27" s="4">
        <v>10.7</v>
      </c>
      <c r="BC27" s="4">
        <v>10.599999999999994</v>
      </c>
      <c r="BD27" s="4">
        <v>10.6</v>
      </c>
      <c r="BE27" s="4">
        <v>10.5</v>
      </c>
      <c r="BF27" s="4">
        <v>11.3</v>
      </c>
      <c r="BG27" s="4">
        <v>10.3</v>
      </c>
      <c r="BH27" s="4">
        <v>10.7</v>
      </c>
      <c r="BI27" s="143">
        <v>11.6</v>
      </c>
      <c r="BJ27" s="143">
        <v>12.400000000000006</v>
      </c>
      <c r="BK27" s="143">
        <v>7.2999999999999972</v>
      </c>
      <c r="BL27" s="143">
        <v>8.7999999999999972</v>
      </c>
      <c r="BM27" s="143">
        <v>8.5999999999999943</v>
      </c>
      <c r="BN27" s="143">
        <v>8.4000000000000057</v>
      </c>
      <c r="BO27" s="143">
        <v>8.0999999999999943</v>
      </c>
      <c r="BP27" s="143">
        <v>9.2999999999999972</v>
      </c>
      <c r="BQ27" s="143">
        <v>10.700000000000003</v>
      </c>
      <c r="BR27" s="143">
        <v>10.400000000000006</v>
      </c>
      <c r="BS27" s="143">
        <v>10.5</v>
      </c>
      <c r="BT27" s="143">
        <v>10</v>
      </c>
      <c r="BU27" s="143">
        <v>9.4000000000000057</v>
      </c>
      <c r="BV27" s="143">
        <v>5.7000000000000028</v>
      </c>
      <c r="BW27" s="143">
        <v>7</v>
      </c>
      <c r="BX27" s="143">
        <v>5.5999999999999943</v>
      </c>
      <c r="BY27" s="143">
        <v>6.0999999999999943</v>
      </c>
      <c r="BZ27" s="143">
        <v>6.4000000000000057</v>
      </c>
      <c r="CA27" s="143">
        <v>7.0999999999999943</v>
      </c>
      <c r="CB27" s="143">
        <v>6</v>
      </c>
      <c r="CC27" s="143">
        <v>5.2000000000000028</v>
      </c>
      <c r="CD27" s="143">
        <v>4.2999999999999972</v>
      </c>
      <c r="CE27" s="143">
        <v>3.5</v>
      </c>
      <c r="CF27" s="143">
        <v>3</v>
      </c>
      <c r="CG27" s="143">
        <v>2.5999999999999943</v>
      </c>
      <c r="CH27" s="143">
        <v>2</v>
      </c>
      <c r="CI27" s="143">
        <v>1.2999999999999972</v>
      </c>
      <c r="CJ27" s="143">
        <v>0.5</v>
      </c>
      <c r="CK27" s="143">
        <v>1.5</v>
      </c>
      <c r="CL27" s="143">
        <v>1.5999999999999943</v>
      </c>
      <c r="CM27" s="143">
        <v>9.9999999999994316E-2</v>
      </c>
      <c r="CN27" s="143">
        <v>1.2000000000000028</v>
      </c>
      <c r="CO27" s="143">
        <v>0.29999999999999716</v>
      </c>
      <c r="CP27" s="143">
        <v>0.20000000000000284</v>
      </c>
      <c r="CQ27" s="143">
        <v>1.0999999999999943</v>
      </c>
      <c r="CR27" s="143">
        <v>1.7999999999999972</v>
      </c>
      <c r="CS27" s="143">
        <v>1.7999999999999972</v>
      </c>
      <c r="CT27" s="143">
        <v>2.2000000000000028</v>
      </c>
      <c r="CU27" s="143">
        <v>2.5</v>
      </c>
      <c r="CV27" s="143">
        <v>2.9000000000000057</v>
      </c>
      <c r="CW27" s="143">
        <v>2.2999999999999972</v>
      </c>
      <c r="CX27" s="143">
        <v>2.7000000000000028</v>
      </c>
      <c r="CY27" s="143">
        <v>4.2999999999999972</v>
      </c>
      <c r="CZ27" s="143">
        <v>2.9000000000000057</v>
      </c>
      <c r="DA27" s="143">
        <v>3.2999999999999972</v>
      </c>
      <c r="DB27" s="143">
        <v>3.5</v>
      </c>
      <c r="DC27" s="143">
        <v>3.2000000000000028</v>
      </c>
      <c r="DD27" s="143">
        <v>2.7000000000000028</v>
      </c>
      <c r="DE27" s="143">
        <v>3.0999999999999943</v>
      </c>
      <c r="DF27" s="143">
        <v>3.7000000000000028</v>
      </c>
      <c r="DG27" s="143">
        <v>4.9000000000000057</v>
      </c>
      <c r="DH27" s="143">
        <v>6</v>
      </c>
      <c r="DI27" s="143">
        <v>6</v>
      </c>
      <c r="DJ27" s="143">
        <v>6.4000000000000057</v>
      </c>
      <c r="DK27" s="143">
        <v>7.0999999999999943</v>
      </c>
      <c r="DL27" s="143">
        <v>7.9000000000000057</v>
      </c>
      <c r="DM27" s="143">
        <v>9.2999999999999972</v>
      </c>
      <c r="DN27" s="143">
        <v>10.200000000000003</v>
      </c>
      <c r="DO27" s="143">
        <v>10.900000000000006</v>
      </c>
      <c r="DP27" s="143">
        <v>11.099999999999994</v>
      </c>
      <c r="DQ27" s="143">
        <v>11.5</v>
      </c>
      <c r="DR27" s="143">
        <v>13.700000000000003</v>
      </c>
      <c r="DS27" s="143">
        <v>11.700000000000003</v>
      </c>
      <c r="DT27" s="143">
        <v>11.599999999999994</v>
      </c>
      <c r="DU27" s="143">
        <v>11.799999999999997</v>
      </c>
      <c r="DV27" s="143">
        <v>12.299999999999997</v>
      </c>
      <c r="DW27" s="143">
        <v>10.900000000000006</v>
      </c>
      <c r="DX27" s="143">
        <v>10.400000000000006</v>
      </c>
      <c r="DY27" s="143">
        <v>8.7000000000000028</v>
      </c>
      <c r="DZ27" s="143">
        <v>7.5</v>
      </c>
      <c r="EA27" s="143">
        <v>7.5999999999999943</v>
      </c>
      <c r="EB27" s="143">
        <v>7.5999999999999943</v>
      </c>
      <c r="EC27" s="143">
        <v>7.0999999999999943</v>
      </c>
      <c r="ED27" s="143">
        <v>4.0999999999999943</v>
      </c>
      <c r="EE27" s="143">
        <v>3.2999999999999972</v>
      </c>
      <c r="EF27" s="143">
        <v>3.4000000000000057</v>
      </c>
      <c r="EG27" s="143">
        <v>4.4000000000000057</v>
      </c>
      <c r="EH27" s="143">
        <v>3</v>
      </c>
      <c r="EI27" s="143">
        <v>3</v>
      </c>
      <c r="EJ27" s="143">
        <v>3</v>
      </c>
      <c r="EK27" s="143">
        <v>3.4000000000000057</v>
      </c>
      <c r="EL27" s="143">
        <v>4.5</v>
      </c>
      <c r="EM27" s="143">
        <v>6.2000000000000028</v>
      </c>
      <c r="EN27" s="143">
        <v>6.5</v>
      </c>
      <c r="EO27" s="143">
        <v>6.2999999999999972</v>
      </c>
      <c r="EP27" s="143">
        <v>6</v>
      </c>
      <c r="EQ27" s="143">
        <v>8.2999999999999972</v>
      </c>
      <c r="ER27" s="143">
        <v>9</v>
      </c>
      <c r="ES27" s="143">
        <v>7.5999999999999943</v>
      </c>
      <c r="ET27" s="143">
        <v>9.0999999999999943</v>
      </c>
      <c r="EU27" s="143">
        <v>9.2000000000000028</v>
      </c>
      <c r="EV27" s="143">
        <v>15.400000000000006</v>
      </c>
      <c r="EW27" s="143">
        <v>15.400000000000006</v>
      </c>
      <c r="EX27" s="143">
        <v>14.900000000000006</v>
      </c>
      <c r="EY27" s="143">
        <v>11.6</v>
      </c>
      <c r="EZ27" s="143">
        <v>11.4</v>
      </c>
      <c r="FA27" s="143">
        <v>12.3</v>
      </c>
      <c r="FB27" s="150"/>
    </row>
    <row r="28" spans="1:158" ht="45" customHeight="1" x14ac:dyDescent="0.3">
      <c r="A28" s="139" t="str">
        <f>IF('0'!A1=1,"Виробництво електричного устатковання","Manufacture of electrical equipment")</f>
        <v>Виробництво електричного устатковання</v>
      </c>
      <c r="B28" s="4">
        <v>1.4000000000000057</v>
      </c>
      <c r="C28" s="4">
        <v>1</v>
      </c>
      <c r="D28" s="4">
        <v>0.90000000000000568</v>
      </c>
      <c r="E28" s="4">
        <v>9.9999999999994316E-2</v>
      </c>
      <c r="F28" s="4">
        <v>0.29999999999999716</v>
      </c>
      <c r="G28" s="4">
        <v>0.59999999999999432</v>
      </c>
      <c r="H28" s="4">
        <v>0.40000000000000568</v>
      </c>
      <c r="I28" s="4">
        <v>0.29999999999999716</v>
      </c>
      <c r="J28" s="4">
        <v>0.79999999999999716</v>
      </c>
      <c r="K28" s="4">
        <v>0.5</v>
      </c>
      <c r="L28" s="4">
        <v>0.40000000000000568</v>
      </c>
      <c r="M28" s="4">
        <v>9.9999999999994316E-2</v>
      </c>
      <c r="N28" s="4">
        <v>9.9999999999994316E-2</v>
      </c>
      <c r="O28" s="4">
        <v>0.40000000000000568</v>
      </c>
      <c r="P28" s="4">
        <v>1.2999999999999972</v>
      </c>
      <c r="Q28" s="4">
        <v>5.2000000000000028</v>
      </c>
      <c r="R28" s="4">
        <v>7.9000000000000057</v>
      </c>
      <c r="S28" s="4">
        <v>11.099999999999994</v>
      </c>
      <c r="T28" s="4">
        <v>13</v>
      </c>
      <c r="U28" s="4">
        <v>15</v>
      </c>
      <c r="V28" s="4">
        <v>17.799999999999997</v>
      </c>
      <c r="W28" s="4">
        <v>18.799999999999997</v>
      </c>
      <c r="X28" s="4">
        <v>23.400000000000006</v>
      </c>
      <c r="Y28" s="4">
        <v>25.700000000000003</v>
      </c>
      <c r="Z28" s="4">
        <v>29.300000000000011</v>
      </c>
      <c r="AA28" s="4">
        <v>39.800000000000011</v>
      </c>
      <c r="AB28" s="4">
        <v>47.800000000000011</v>
      </c>
      <c r="AC28" s="4">
        <v>43.5</v>
      </c>
      <c r="AD28" s="4">
        <v>41.199999999999989</v>
      </c>
      <c r="AE28" s="4">
        <v>37.800000000000011</v>
      </c>
      <c r="AF28" s="4">
        <v>37.300000000000011</v>
      </c>
      <c r="AG28" s="4">
        <v>33.699999999999989</v>
      </c>
      <c r="AH28" s="4">
        <v>29</v>
      </c>
      <c r="AI28" s="4">
        <v>28.099999999999994</v>
      </c>
      <c r="AJ28" s="4">
        <v>24.599999999999994</v>
      </c>
      <c r="AK28" s="4">
        <v>21.599999999999994</v>
      </c>
      <c r="AL28" s="4">
        <v>18.299999999999997</v>
      </c>
      <c r="AM28" s="4">
        <v>9.5</v>
      </c>
      <c r="AN28" s="4">
        <v>5</v>
      </c>
      <c r="AO28" s="4">
        <v>5</v>
      </c>
      <c r="AP28" s="4">
        <v>4.5999999999999996</v>
      </c>
      <c r="AQ28" s="4">
        <v>3.4</v>
      </c>
      <c r="AR28" s="4">
        <v>2.4</v>
      </c>
      <c r="AS28" s="4">
        <v>3.3</v>
      </c>
      <c r="AT28" s="4">
        <v>5</v>
      </c>
      <c r="AU28" s="4">
        <v>5.2</v>
      </c>
      <c r="AV28" s="4">
        <v>5</v>
      </c>
      <c r="AW28" s="4">
        <v>6.7</v>
      </c>
      <c r="AX28" s="4">
        <v>8.8000000000000007</v>
      </c>
      <c r="AY28" s="4">
        <v>10.700000000000003</v>
      </c>
      <c r="AZ28" s="4">
        <v>8.5</v>
      </c>
      <c r="BA28" s="4">
        <v>8.9</v>
      </c>
      <c r="BB28" s="4">
        <v>8.8000000000000007</v>
      </c>
      <c r="BC28" s="4">
        <v>9.5999999999999943</v>
      </c>
      <c r="BD28" s="4">
        <v>10.6</v>
      </c>
      <c r="BE28" s="4">
        <v>11.3</v>
      </c>
      <c r="BF28" s="4">
        <v>17</v>
      </c>
      <c r="BG28" s="4">
        <v>22.3</v>
      </c>
      <c r="BH28" s="4">
        <v>22.1</v>
      </c>
      <c r="BI28" s="143">
        <v>21.2</v>
      </c>
      <c r="BJ28" s="143">
        <v>29.5</v>
      </c>
      <c r="BK28" s="143">
        <v>26.599999999999994</v>
      </c>
      <c r="BL28" s="143">
        <v>26</v>
      </c>
      <c r="BM28" s="143">
        <v>26.299999999999997</v>
      </c>
      <c r="BN28" s="143">
        <v>25.900000000000006</v>
      </c>
      <c r="BO28" s="143">
        <v>25.900000000000006</v>
      </c>
      <c r="BP28" s="143">
        <v>26</v>
      </c>
      <c r="BQ28" s="143">
        <v>26.099999999999994</v>
      </c>
      <c r="BR28" s="143">
        <v>19.299999999999997</v>
      </c>
      <c r="BS28" s="143">
        <v>14.400000000000006</v>
      </c>
      <c r="BT28" s="143">
        <v>13.900000000000006</v>
      </c>
      <c r="BU28" s="143">
        <v>22.400000000000006</v>
      </c>
      <c r="BV28" s="143">
        <v>4.4000000000000057</v>
      </c>
      <c r="BW28" s="143">
        <v>3.4000000000000057</v>
      </c>
      <c r="BX28" s="143">
        <v>0.59999999999999432</v>
      </c>
      <c r="BY28" s="143">
        <v>2.0999999999999943</v>
      </c>
      <c r="BZ28" s="143">
        <v>-0.90000000000000568</v>
      </c>
      <c r="CA28" s="143">
        <v>-2.0999999999999943</v>
      </c>
      <c r="CB28" s="143">
        <v>-4.0999999999999943</v>
      </c>
      <c r="CC28" s="143">
        <v>-6.4000000000000057</v>
      </c>
      <c r="CD28" s="143">
        <v>-7.7999999999999972</v>
      </c>
      <c r="CE28" s="143">
        <v>-9.5</v>
      </c>
      <c r="CF28" s="143">
        <v>-13.599999999999994</v>
      </c>
      <c r="CG28" s="143">
        <v>-15.400000000000006</v>
      </c>
      <c r="CH28" s="143">
        <v>-16.5</v>
      </c>
      <c r="CI28" s="143">
        <v>-16.200000000000003</v>
      </c>
      <c r="CJ28" s="143">
        <v>-13.700000000000003</v>
      </c>
      <c r="CK28" s="143">
        <v>-12.900000000000006</v>
      </c>
      <c r="CL28" s="143">
        <v>-12.299999999999997</v>
      </c>
      <c r="CM28" s="143">
        <v>-11</v>
      </c>
      <c r="CN28" s="143">
        <v>-9.4000000000000057</v>
      </c>
      <c r="CO28" s="143">
        <v>-7.2999999999999972</v>
      </c>
      <c r="CP28" s="143">
        <v>-5.2000000000000028</v>
      </c>
      <c r="CQ28" s="143">
        <v>-3.4000000000000057</v>
      </c>
      <c r="CR28" s="143">
        <v>1.2000000000000028</v>
      </c>
      <c r="CS28" s="143">
        <v>4.4000000000000057</v>
      </c>
      <c r="CT28" s="143">
        <v>6.9000000000000057</v>
      </c>
      <c r="CU28" s="143">
        <v>8</v>
      </c>
      <c r="CV28" s="143">
        <v>9</v>
      </c>
      <c r="CW28" s="143">
        <v>10.200000000000003</v>
      </c>
      <c r="CX28" s="143">
        <v>12.200000000000003</v>
      </c>
      <c r="CY28" s="143">
        <v>13.5</v>
      </c>
      <c r="CZ28" s="143">
        <v>13.599999999999994</v>
      </c>
      <c r="DA28" s="143">
        <v>13.799999999999997</v>
      </c>
      <c r="DB28" s="143">
        <v>13.599999999999994</v>
      </c>
      <c r="DC28" s="143">
        <v>13.799999999999997</v>
      </c>
      <c r="DD28" s="143">
        <v>14.900000000000006</v>
      </c>
      <c r="DE28" s="143">
        <v>14.599999999999994</v>
      </c>
      <c r="DF28" s="143">
        <v>15.299999999999997</v>
      </c>
      <c r="DG28" s="143">
        <v>19</v>
      </c>
      <c r="DH28" s="143">
        <v>20.400000000000006</v>
      </c>
      <c r="DI28" s="143">
        <v>21</v>
      </c>
      <c r="DJ28" s="143">
        <v>22.900000000000006</v>
      </c>
      <c r="DK28" s="143">
        <v>24.099999999999994</v>
      </c>
      <c r="DL28" s="143">
        <v>24.599999999999994</v>
      </c>
      <c r="DM28" s="143">
        <v>28.900000000000006</v>
      </c>
      <c r="DN28" s="143">
        <v>31.099999999999994</v>
      </c>
      <c r="DO28" s="143">
        <v>31.800000000000011</v>
      </c>
      <c r="DP28" s="143">
        <v>30</v>
      </c>
      <c r="DQ28" s="143">
        <v>30.300000000000011</v>
      </c>
      <c r="DR28" s="143">
        <v>30.199999999999989</v>
      </c>
      <c r="DS28" s="143">
        <v>27.799999999999997</v>
      </c>
      <c r="DT28" s="143">
        <v>24.5</v>
      </c>
      <c r="DU28" s="143">
        <v>21.700000000000003</v>
      </c>
      <c r="DV28" s="143">
        <v>18.400000000000006</v>
      </c>
      <c r="DW28" s="143">
        <v>14.299999999999997</v>
      </c>
      <c r="DX28" s="143">
        <v>11.799999999999997</v>
      </c>
      <c r="DY28" s="143">
        <v>8.7999999999999972</v>
      </c>
      <c r="DZ28" s="143">
        <v>6.4000000000000057</v>
      </c>
      <c r="EA28" s="143">
        <v>3.7999999999999972</v>
      </c>
      <c r="EB28" s="143">
        <v>3.9000000000000057</v>
      </c>
      <c r="EC28" s="143">
        <v>3.2000000000000028</v>
      </c>
      <c r="ED28" s="143">
        <v>2.2999999999999972</v>
      </c>
      <c r="EE28" s="143">
        <v>0.79999999999999716</v>
      </c>
      <c r="EF28" s="143">
        <v>2.2000000000000028</v>
      </c>
      <c r="EG28" s="143">
        <v>2.4000000000000057</v>
      </c>
      <c r="EH28" s="143">
        <v>3.5</v>
      </c>
      <c r="EI28" s="143">
        <v>6.2999999999999972</v>
      </c>
      <c r="EJ28" s="143">
        <v>9.0999999999999943</v>
      </c>
      <c r="EK28" s="143">
        <v>8.7000000000000028</v>
      </c>
      <c r="EL28" s="143">
        <v>9.1999999999999993</v>
      </c>
      <c r="EM28" s="143">
        <v>8.9000000000000057</v>
      </c>
      <c r="EN28" s="143">
        <v>9.5</v>
      </c>
      <c r="EO28" s="143">
        <v>12.099999999999994</v>
      </c>
      <c r="EP28" s="143">
        <v>11</v>
      </c>
      <c r="EQ28" s="143">
        <v>11.200000000000003</v>
      </c>
      <c r="ER28" s="143">
        <v>12.200000000000003</v>
      </c>
      <c r="ES28" s="143">
        <v>12.799999999999997</v>
      </c>
      <c r="ET28" s="143">
        <v>11.200000000000003</v>
      </c>
      <c r="EU28" s="143">
        <v>8.9000000000000057</v>
      </c>
      <c r="EV28" s="143">
        <v>10.099999999999994</v>
      </c>
      <c r="EW28" s="143">
        <v>6.7000000000000028</v>
      </c>
      <c r="EX28" s="143">
        <v>6.7999999999999972</v>
      </c>
      <c r="EY28" s="143">
        <v>7.8</v>
      </c>
      <c r="EZ28" s="143">
        <v>9.1</v>
      </c>
      <c r="FA28" s="143">
        <v>9.5</v>
      </c>
      <c r="FB28" s="150"/>
    </row>
    <row r="29" spans="1:158" ht="45" customHeight="1" x14ac:dyDescent="0.3">
      <c r="A29" s="139" t="str">
        <f>IF('0'!A1=1,"Виробництво машин і устатковання, не віднесених до інших угруповань","Manufacture of machinery and equipment n.e.c.")</f>
        <v>Виробництво машин і устатковання, не віднесених до інших угруповань</v>
      </c>
      <c r="B29" s="4">
        <v>3.2999999999999972</v>
      </c>
      <c r="C29" s="4">
        <v>2.2000000000000028</v>
      </c>
      <c r="D29" s="4">
        <v>1.5999999999999943</v>
      </c>
      <c r="E29" s="4">
        <v>1.5999999999999943</v>
      </c>
      <c r="F29" s="4">
        <v>1.0999999999999943</v>
      </c>
      <c r="G29" s="4">
        <v>1.2999999999999972</v>
      </c>
      <c r="H29" s="4">
        <v>1.0999999999999943</v>
      </c>
      <c r="I29" s="4">
        <v>1.2000000000000028</v>
      </c>
      <c r="J29" s="4">
        <v>1.2999999999999972</v>
      </c>
      <c r="K29" s="4">
        <v>1.4000000000000057</v>
      </c>
      <c r="L29" s="4">
        <v>1.2000000000000028</v>
      </c>
      <c r="M29" s="4">
        <v>1.7000000000000028</v>
      </c>
      <c r="N29" s="4">
        <v>1.4000000000000057</v>
      </c>
      <c r="O29" s="4">
        <v>1.5</v>
      </c>
      <c r="P29" s="4">
        <v>3</v>
      </c>
      <c r="Q29" s="4">
        <v>6.4000000000000057</v>
      </c>
      <c r="R29" s="4">
        <v>8.4000000000000057</v>
      </c>
      <c r="S29" s="4">
        <v>8.9000000000000057</v>
      </c>
      <c r="T29" s="4">
        <v>9.2000000000000028</v>
      </c>
      <c r="U29" s="4">
        <v>10.200000000000003</v>
      </c>
      <c r="V29" s="4">
        <v>11.400000000000006</v>
      </c>
      <c r="W29" s="4">
        <v>12.599999999999994</v>
      </c>
      <c r="X29" s="4">
        <v>13.700000000000003</v>
      </c>
      <c r="Y29" s="4">
        <v>14</v>
      </c>
      <c r="Z29" s="4">
        <v>15</v>
      </c>
      <c r="AA29" s="4">
        <v>23.900000000000006</v>
      </c>
      <c r="AB29" s="4">
        <v>27.799999999999997</v>
      </c>
      <c r="AC29" s="4">
        <v>26.599999999999994</v>
      </c>
      <c r="AD29" s="4">
        <v>26.400000000000006</v>
      </c>
      <c r="AE29" s="4">
        <v>29.199999999999989</v>
      </c>
      <c r="AF29" s="4">
        <v>30.199999999999989</v>
      </c>
      <c r="AG29" s="4">
        <v>30.199999999999989</v>
      </c>
      <c r="AH29" s="4">
        <v>29.400000000000006</v>
      </c>
      <c r="AI29" s="4">
        <v>28.199999999999989</v>
      </c>
      <c r="AJ29" s="4">
        <v>27.799999999999997</v>
      </c>
      <c r="AK29" s="4">
        <v>28.199999999999989</v>
      </c>
      <c r="AL29" s="4">
        <v>34.900000000000006</v>
      </c>
      <c r="AM29" s="4">
        <v>26.400000000000006</v>
      </c>
      <c r="AN29" s="4">
        <v>22.2</v>
      </c>
      <c r="AO29" s="4">
        <v>21</v>
      </c>
      <c r="AP29" s="4">
        <v>19.600000000000001</v>
      </c>
      <c r="AQ29" s="4">
        <v>16.600000000000001</v>
      </c>
      <c r="AR29" s="4">
        <v>15.9</v>
      </c>
      <c r="AS29" s="4">
        <v>15.1</v>
      </c>
      <c r="AT29" s="4">
        <v>14.7</v>
      </c>
      <c r="AU29" s="4">
        <v>14.5</v>
      </c>
      <c r="AV29" s="4">
        <v>14.5</v>
      </c>
      <c r="AW29" s="4">
        <v>13.9</v>
      </c>
      <c r="AX29" s="4">
        <v>9.1</v>
      </c>
      <c r="AY29" s="4">
        <v>10</v>
      </c>
      <c r="AZ29" s="4">
        <v>10.7</v>
      </c>
      <c r="BA29" s="4">
        <v>10.4</v>
      </c>
      <c r="BB29" s="4">
        <v>10.5</v>
      </c>
      <c r="BC29" s="4">
        <v>10.700000000000003</v>
      </c>
      <c r="BD29" s="4">
        <v>10.8</v>
      </c>
      <c r="BE29" s="4">
        <v>10.5</v>
      </c>
      <c r="BF29" s="4">
        <v>10.8</v>
      </c>
      <c r="BG29" s="4">
        <v>11.1</v>
      </c>
      <c r="BH29" s="4">
        <v>11.7</v>
      </c>
      <c r="BI29" s="143">
        <v>12.2</v>
      </c>
      <c r="BJ29" s="143">
        <v>13.400000000000006</v>
      </c>
      <c r="BK29" s="143">
        <v>14.400000000000006</v>
      </c>
      <c r="BL29" s="143">
        <v>12.299999999999997</v>
      </c>
      <c r="BM29" s="143">
        <v>10.900000000000006</v>
      </c>
      <c r="BN29" s="143">
        <v>10.700000000000003</v>
      </c>
      <c r="BO29" s="143">
        <v>10.799999999999997</v>
      </c>
      <c r="BP29" s="143">
        <v>10.700000000000003</v>
      </c>
      <c r="BQ29" s="143">
        <v>10.900000000000006</v>
      </c>
      <c r="BR29" s="143">
        <v>10.799999999999997</v>
      </c>
      <c r="BS29" s="143">
        <v>10.900000000000006</v>
      </c>
      <c r="BT29" s="143">
        <v>11</v>
      </c>
      <c r="BU29" s="143">
        <v>11.400000000000006</v>
      </c>
      <c r="BV29" s="143">
        <v>7.7999999999999972</v>
      </c>
      <c r="BW29" s="143">
        <v>4.4000000000000057</v>
      </c>
      <c r="BX29" s="143">
        <v>4.5</v>
      </c>
      <c r="BY29" s="143">
        <v>5.4000000000000057</v>
      </c>
      <c r="BZ29" s="143">
        <v>4.4000000000000057</v>
      </c>
      <c r="CA29" s="143">
        <v>3.7000000000000028</v>
      </c>
      <c r="CB29" s="143">
        <v>3.5</v>
      </c>
      <c r="CC29" s="143">
        <v>2.7000000000000028</v>
      </c>
      <c r="CD29" s="143">
        <v>2.2000000000000028</v>
      </c>
      <c r="CE29" s="143">
        <v>1.5</v>
      </c>
      <c r="CF29" s="143">
        <v>0.40000000000000568</v>
      </c>
      <c r="CG29" s="143">
        <v>0</v>
      </c>
      <c r="CH29" s="143">
        <v>-0.5</v>
      </c>
      <c r="CI29" s="143">
        <v>-0.29999999999999716</v>
      </c>
      <c r="CJ29" s="143">
        <v>9.9999999999994316E-2</v>
      </c>
      <c r="CK29" s="143">
        <v>-9.9999999999994316E-2</v>
      </c>
      <c r="CL29" s="143">
        <v>0</v>
      </c>
      <c r="CM29" s="143">
        <v>9.9999999999994316E-2</v>
      </c>
      <c r="CN29" s="143">
        <v>9.9999999999994316E-2</v>
      </c>
      <c r="CO29" s="143">
        <v>0.79999999999999716</v>
      </c>
      <c r="CP29" s="143">
        <v>1.0999999999999943</v>
      </c>
      <c r="CQ29" s="143">
        <v>1.7000000000000028</v>
      </c>
      <c r="CR29" s="143">
        <v>1.5</v>
      </c>
      <c r="CS29" s="143">
        <v>1.7999999999999972</v>
      </c>
      <c r="CT29" s="143">
        <v>3.4000000000000057</v>
      </c>
      <c r="CU29" s="143">
        <v>5.2000000000000028</v>
      </c>
      <c r="CV29" s="143">
        <v>5.2000000000000028</v>
      </c>
      <c r="CW29" s="143">
        <v>8.2999999999999972</v>
      </c>
      <c r="CX29" s="143">
        <v>9.4000000000000057</v>
      </c>
      <c r="CY29" s="143">
        <v>10</v>
      </c>
      <c r="CZ29" s="143">
        <v>15.400000000000006</v>
      </c>
      <c r="DA29" s="143">
        <v>15.299999999999997</v>
      </c>
      <c r="DB29" s="143">
        <v>17.700000000000003</v>
      </c>
      <c r="DC29" s="143">
        <v>17.700000000000003</v>
      </c>
      <c r="DD29" s="143">
        <v>18.900000000000006</v>
      </c>
      <c r="DE29" s="143">
        <v>18.700000000000003</v>
      </c>
      <c r="DF29" s="143">
        <v>19.799999999999997</v>
      </c>
      <c r="DG29" s="143">
        <v>19.400000000000006</v>
      </c>
      <c r="DH29" s="143">
        <v>19.900000000000006</v>
      </c>
      <c r="DI29" s="143">
        <v>21.799999999999997</v>
      </c>
      <c r="DJ29" s="143">
        <v>22.200000000000003</v>
      </c>
      <c r="DK29" s="143">
        <v>22.5</v>
      </c>
      <c r="DL29" s="143">
        <v>24.299999999999997</v>
      </c>
      <c r="DM29" s="143">
        <v>26.299999999999997</v>
      </c>
      <c r="DN29" s="143">
        <v>25</v>
      </c>
      <c r="DO29" s="143">
        <v>25.599999999999994</v>
      </c>
      <c r="DP29" s="143">
        <v>25.5</v>
      </c>
      <c r="DQ29" s="143">
        <v>25.900000000000006</v>
      </c>
      <c r="DR29" s="143">
        <v>27.700000000000003</v>
      </c>
      <c r="DS29" s="143">
        <v>30.900000000000006</v>
      </c>
      <c r="DT29" s="143">
        <v>30.5</v>
      </c>
      <c r="DU29" s="143">
        <v>28.800000000000011</v>
      </c>
      <c r="DV29" s="143">
        <v>27.700000000000003</v>
      </c>
      <c r="DW29" s="143">
        <v>27.299999999999997</v>
      </c>
      <c r="DX29" s="143">
        <v>24.700000000000003</v>
      </c>
      <c r="DY29" s="143">
        <v>22.599999999999994</v>
      </c>
      <c r="DZ29" s="143">
        <v>21.599999999999994</v>
      </c>
      <c r="EA29" s="143">
        <v>21.099999999999994</v>
      </c>
      <c r="EB29" s="143">
        <v>20.200000000000003</v>
      </c>
      <c r="EC29" s="143">
        <v>20.099999999999994</v>
      </c>
      <c r="ED29" s="143">
        <v>16.400000000000006</v>
      </c>
      <c r="EE29" s="143">
        <v>12.400000000000006</v>
      </c>
      <c r="EF29" s="143">
        <v>12.299999999999997</v>
      </c>
      <c r="EG29" s="143">
        <v>9</v>
      </c>
      <c r="EH29" s="143">
        <v>9.2000000000000028</v>
      </c>
      <c r="EI29" s="143">
        <v>9</v>
      </c>
      <c r="EJ29" s="143">
        <v>5.9000000000000057</v>
      </c>
      <c r="EK29" s="143">
        <v>6.0999999999999943</v>
      </c>
      <c r="EL29" s="143">
        <v>6.9</v>
      </c>
      <c r="EM29" s="143">
        <v>7</v>
      </c>
      <c r="EN29" s="143">
        <v>6.7999999999999972</v>
      </c>
      <c r="EO29" s="143">
        <v>6.5999999999999943</v>
      </c>
      <c r="EP29" s="143">
        <v>9.7000000000000028</v>
      </c>
      <c r="EQ29" s="143">
        <v>10.099999999999994</v>
      </c>
      <c r="ER29" s="143">
        <v>10.200000000000003</v>
      </c>
      <c r="ES29" s="143">
        <v>10.299999999999997</v>
      </c>
      <c r="ET29" s="143">
        <v>11.799999999999997</v>
      </c>
      <c r="EU29" s="143">
        <v>11.900000000000006</v>
      </c>
      <c r="EV29" s="143">
        <v>11.099999999999994</v>
      </c>
      <c r="EW29" s="143">
        <v>10.900000000000006</v>
      </c>
      <c r="EX29" s="143">
        <v>10</v>
      </c>
      <c r="EY29" s="143">
        <v>9.9</v>
      </c>
      <c r="EZ29" s="143">
        <v>10.199999999999999</v>
      </c>
      <c r="FA29" s="143">
        <v>10.199999999999999</v>
      </c>
      <c r="FB29" s="150"/>
    </row>
    <row r="30" spans="1:158" ht="45" customHeight="1" x14ac:dyDescent="0.3">
      <c r="A30" s="139" t="str">
        <f>IF('0'!A1=1,"Виробництво автотранспортних засобів, причепів і напівпричепів та інших транспортних засобів","Manufacture of transport equipment")</f>
        <v>Виробництво автотранспортних засобів, причепів і напівпричепів та інших транспортних засобів</v>
      </c>
      <c r="B30" s="4">
        <v>-3.2000000000000028</v>
      </c>
      <c r="C30" s="4">
        <v>-2.4000000000000057</v>
      </c>
      <c r="D30" s="4">
        <v>-4.2999999999999972</v>
      </c>
      <c r="E30" s="4">
        <v>-6.5999999999999943</v>
      </c>
      <c r="F30" s="4">
        <v>-5.4000000000000057</v>
      </c>
      <c r="G30" s="4">
        <v>-5.5</v>
      </c>
      <c r="H30" s="4">
        <v>-3.2000000000000028</v>
      </c>
      <c r="I30" s="4">
        <v>-3.2000000000000028</v>
      </c>
      <c r="J30" s="4">
        <v>-3.7999999999999972</v>
      </c>
      <c r="K30" s="4">
        <v>-3.7999999999999972</v>
      </c>
      <c r="L30" s="4">
        <v>-3.9000000000000057</v>
      </c>
      <c r="M30" s="4">
        <v>-5.0999999999999943</v>
      </c>
      <c r="N30" s="4">
        <v>-3.7000000000000028</v>
      </c>
      <c r="O30" s="4">
        <v>-2.7999999999999972</v>
      </c>
      <c r="P30" s="4">
        <v>-0.70000000000000284</v>
      </c>
      <c r="Q30" s="4">
        <v>2.9000000000000057</v>
      </c>
      <c r="R30" s="4">
        <v>7.4000000000000057</v>
      </c>
      <c r="S30" s="4">
        <v>9</v>
      </c>
      <c r="T30" s="4">
        <v>7.2999999999999972</v>
      </c>
      <c r="U30" s="4">
        <v>8.5999999999999943</v>
      </c>
      <c r="V30" s="4">
        <v>7.2000000000000028</v>
      </c>
      <c r="W30" s="4">
        <v>7.5</v>
      </c>
      <c r="X30" s="4">
        <v>7.5999999999999943</v>
      </c>
      <c r="Y30" s="4">
        <v>9.9000000000000057</v>
      </c>
      <c r="Z30" s="4">
        <v>9.7000000000000028</v>
      </c>
      <c r="AA30" s="4">
        <v>15.400000000000006</v>
      </c>
      <c r="AB30" s="4">
        <v>16.400000000000006</v>
      </c>
      <c r="AC30" s="4">
        <v>14.400000000000006</v>
      </c>
      <c r="AD30" s="4">
        <v>10</v>
      </c>
      <c r="AE30" s="4">
        <v>11.599999999999994</v>
      </c>
      <c r="AF30" s="4">
        <v>13</v>
      </c>
      <c r="AG30" s="4">
        <v>11.799999999999997</v>
      </c>
      <c r="AH30" s="4">
        <v>13.700000000000003</v>
      </c>
      <c r="AI30" s="4">
        <v>13.5</v>
      </c>
      <c r="AJ30" s="4">
        <v>16.099999999999994</v>
      </c>
      <c r="AK30" s="4">
        <v>15.5</v>
      </c>
      <c r="AL30" s="4">
        <v>22.099999999999994</v>
      </c>
      <c r="AM30" s="4">
        <v>13</v>
      </c>
      <c r="AN30" s="4">
        <v>11.9</v>
      </c>
      <c r="AO30" s="4">
        <v>13.3</v>
      </c>
      <c r="AP30" s="4">
        <v>15.2</v>
      </c>
      <c r="AQ30" s="4">
        <v>10.3</v>
      </c>
      <c r="AR30" s="4">
        <v>11.3</v>
      </c>
      <c r="AS30" s="4">
        <v>11.3</v>
      </c>
      <c r="AT30" s="4">
        <v>12.1</v>
      </c>
      <c r="AU30" s="4">
        <v>11.5</v>
      </c>
      <c r="AV30" s="4">
        <v>8.5</v>
      </c>
      <c r="AW30" s="4">
        <v>11.4</v>
      </c>
      <c r="AX30" s="4">
        <v>9.1</v>
      </c>
      <c r="AY30" s="4">
        <v>15.400000000000006</v>
      </c>
      <c r="AZ30" s="4">
        <v>14.5</v>
      </c>
      <c r="BA30" s="4">
        <v>16.100000000000001</v>
      </c>
      <c r="BB30" s="4">
        <v>14.2</v>
      </c>
      <c r="BC30" s="4">
        <v>14.200000000000003</v>
      </c>
      <c r="BD30" s="4">
        <v>16.399999999999999</v>
      </c>
      <c r="BE30" s="4">
        <v>18.399999999999999</v>
      </c>
      <c r="BF30" s="4">
        <v>17.899999999999999</v>
      </c>
      <c r="BG30" s="4">
        <v>18.899999999999999</v>
      </c>
      <c r="BH30" s="4">
        <v>20.6</v>
      </c>
      <c r="BI30" s="143">
        <v>17.899999999999999</v>
      </c>
      <c r="BJ30" s="143">
        <v>22.099999999999994</v>
      </c>
      <c r="BK30" s="143">
        <v>16.700000000000003</v>
      </c>
      <c r="BL30" s="143">
        <v>18.700000000000003</v>
      </c>
      <c r="BM30" s="143">
        <v>16</v>
      </c>
      <c r="BN30" s="143">
        <v>16.599999999999994</v>
      </c>
      <c r="BO30" s="143">
        <v>20.799999999999997</v>
      </c>
      <c r="BP30" s="143">
        <v>17.700000000000003</v>
      </c>
      <c r="BQ30" s="143">
        <v>18</v>
      </c>
      <c r="BR30" s="143">
        <v>19.5</v>
      </c>
      <c r="BS30" s="143">
        <v>19</v>
      </c>
      <c r="BT30" s="143">
        <v>18.099999999999994</v>
      </c>
      <c r="BU30" s="143">
        <v>18.299999999999997</v>
      </c>
      <c r="BV30" s="143">
        <v>11.099999999999994</v>
      </c>
      <c r="BW30" s="143">
        <v>11.5</v>
      </c>
      <c r="BX30" s="143">
        <v>9.2000000000000028</v>
      </c>
      <c r="BY30" s="143">
        <v>10.099999999999994</v>
      </c>
      <c r="BZ30" s="143">
        <v>7.2000000000000028</v>
      </c>
      <c r="CA30" s="143">
        <v>6.9000000000000057</v>
      </c>
      <c r="CB30" s="143">
        <v>6</v>
      </c>
      <c r="CC30" s="143">
        <v>5.7000000000000028</v>
      </c>
      <c r="CD30" s="143">
        <v>3.2000000000000028</v>
      </c>
      <c r="CE30" s="143">
        <v>3.7999999999999972</v>
      </c>
      <c r="CF30" s="143">
        <v>2.7999999999999972</v>
      </c>
      <c r="CG30" s="143">
        <v>1.0999999999999943</v>
      </c>
      <c r="CH30" s="143">
        <v>1.2000000000000028</v>
      </c>
      <c r="CI30" s="143">
        <v>2.7000000000000028</v>
      </c>
      <c r="CJ30" s="143">
        <v>4.5999999999999943</v>
      </c>
      <c r="CK30" s="143">
        <v>4</v>
      </c>
      <c r="CL30" s="143">
        <v>3.2999999999999972</v>
      </c>
      <c r="CM30" s="143">
        <v>1.0999999999999943</v>
      </c>
      <c r="CN30" s="143">
        <v>0.29999999999999716</v>
      </c>
      <c r="CO30" s="143">
        <v>-0.79999999999999716</v>
      </c>
      <c r="CP30" s="143">
        <v>-0.40000000000000568</v>
      </c>
      <c r="CQ30" s="143">
        <v>-2.0999999999999943</v>
      </c>
      <c r="CR30" s="143">
        <v>-0.59999999999999432</v>
      </c>
      <c r="CS30" s="143">
        <v>1.2000000000000028</v>
      </c>
      <c r="CT30" s="143">
        <v>1.5999999999999943</v>
      </c>
      <c r="CU30" s="143">
        <v>-0.40000000000000568</v>
      </c>
      <c r="CV30" s="143">
        <v>-0.70000000000000284</v>
      </c>
      <c r="CW30" s="143">
        <v>0</v>
      </c>
      <c r="CX30" s="143">
        <v>3</v>
      </c>
      <c r="CY30" s="143">
        <v>2.9000000000000057</v>
      </c>
      <c r="CZ30" s="143">
        <v>8.9000000000000057</v>
      </c>
      <c r="DA30" s="143">
        <v>9.7999999999999972</v>
      </c>
      <c r="DB30" s="143">
        <v>10</v>
      </c>
      <c r="DC30" s="143">
        <v>16.799999999999997</v>
      </c>
      <c r="DD30" s="143">
        <v>18.200000000000003</v>
      </c>
      <c r="DE30" s="143">
        <v>17.799999999999997</v>
      </c>
      <c r="DF30" s="143">
        <v>23.599999999999994</v>
      </c>
      <c r="DG30" s="143">
        <v>16.799999999999997</v>
      </c>
      <c r="DH30" s="143">
        <v>17.400000000000006</v>
      </c>
      <c r="DI30" s="143">
        <v>20.799999999999997</v>
      </c>
      <c r="DJ30" s="143">
        <v>30.400000000000006</v>
      </c>
      <c r="DK30" s="143">
        <v>32.5</v>
      </c>
      <c r="DL30" s="143">
        <v>19.599999999999994</v>
      </c>
      <c r="DM30" s="143">
        <v>19.599999999999994</v>
      </c>
      <c r="DN30" s="143">
        <v>22.400000000000006</v>
      </c>
      <c r="DO30" s="143">
        <v>15.400000000000006</v>
      </c>
      <c r="DP30" s="143">
        <v>16.799999999999997</v>
      </c>
      <c r="DQ30" s="143">
        <v>17</v>
      </c>
      <c r="DR30" s="143">
        <v>10.700000000000003</v>
      </c>
      <c r="DS30" s="143">
        <v>20.700000000000003</v>
      </c>
      <c r="DT30" s="143">
        <v>18.099999999999994</v>
      </c>
      <c r="DU30" s="143">
        <v>16.099999999999994</v>
      </c>
      <c r="DV30" s="143">
        <v>4.4000000000000057</v>
      </c>
      <c r="DW30" s="143">
        <v>4.7000000000000028</v>
      </c>
      <c r="DX30" s="143">
        <v>11.099999999999994</v>
      </c>
      <c r="DY30" s="143">
        <v>8.7000000000000028</v>
      </c>
      <c r="DZ30" s="143">
        <v>5.5</v>
      </c>
      <c r="EA30" s="143">
        <v>7.5999999999999943</v>
      </c>
      <c r="EB30" s="143">
        <v>4.7000000000000028</v>
      </c>
      <c r="EC30" s="143">
        <v>4.9000000000000057</v>
      </c>
      <c r="ED30" s="143">
        <v>4.2000000000000028</v>
      </c>
      <c r="EE30" s="143">
        <v>2.4000000000000057</v>
      </c>
      <c r="EF30" s="143">
        <v>3.7999999999999972</v>
      </c>
      <c r="EG30" s="143">
        <v>2.2999999999999972</v>
      </c>
      <c r="EH30" s="143">
        <v>3.5</v>
      </c>
      <c r="EI30" s="143">
        <v>2.5</v>
      </c>
      <c r="EJ30" s="143">
        <v>3</v>
      </c>
      <c r="EK30" s="143">
        <v>5.2000000000000028</v>
      </c>
      <c r="EL30" s="143">
        <v>6.6</v>
      </c>
      <c r="EM30" s="143">
        <v>6.2000000000000028</v>
      </c>
      <c r="EN30" s="143">
        <v>6.5999999999999943</v>
      </c>
      <c r="EO30" s="143">
        <v>7.5999999999999943</v>
      </c>
      <c r="EP30" s="143">
        <v>8.4000000000000057</v>
      </c>
      <c r="EQ30" s="143">
        <v>8.0999999999999943</v>
      </c>
      <c r="ER30" s="143">
        <v>7.4000000000000057</v>
      </c>
      <c r="ES30" s="143">
        <v>8.5</v>
      </c>
      <c r="ET30" s="143">
        <v>8</v>
      </c>
      <c r="EU30" s="143">
        <v>8.5</v>
      </c>
      <c r="EV30" s="143">
        <v>8.2000000000000028</v>
      </c>
      <c r="EW30" s="143">
        <v>5.7999999999999972</v>
      </c>
      <c r="EX30" s="143">
        <v>5.4000000000000057</v>
      </c>
      <c r="EY30" s="143">
        <v>4.5999999999999996</v>
      </c>
      <c r="EZ30" s="143">
        <v>1.6</v>
      </c>
      <c r="FA30" s="143">
        <v>-1.2</v>
      </c>
      <c r="FB30" s="150"/>
    </row>
    <row r="31" spans="1:158" ht="45" customHeight="1" x14ac:dyDescent="0.3">
      <c r="A31" s="155" t="str">
        <f>IF('0'!A1=1,"Постачання електроенергії, газу, пари та кондиційованого повітря","Electricity, gas, steam and air-conditioning supply")</f>
        <v>Постачання електроенергії, газу, пари та кондиційованого повітря</v>
      </c>
      <c r="B31" s="4">
        <v>9.9000000000000057</v>
      </c>
      <c r="C31" s="4">
        <v>-1.5</v>
      </c>
      <c r="D31" s="4">
        <v>6.5</v>
      </c>
      <c r="E31" s="4">
        <v>1.7000000000000028</v>
      </c>
      <c r="F31" s="4">
        <v>14.900000000000006</v>
      </c>
      <c r="G31" s="4">
        <v>-1.4000000000000057</v>
      </c>
      <c r="H31" s="4">
        <v>-3.2999999999999972</v>
      </c>
      <c r="I31" s="4">
        <v>-2.0999999999999943</v>
      </c>
      <c r="J31" s="4">
        <v>-1.2999999999999972</v>
      </c>
      <c r="K31" s="4">
        <v>4.4000000000000057</v>
      </c>
      <c r="L31" s="4">
        <v>-3.4000000000000057</v>
      </c>
      <c r="M31" s="4">
        <v>5.2000000000000028</v>
      </c>
      <c r="N31" s="4">
        <v>6.2999999999999972</v>
      </c>
      <c r="O31" s="4">
        <v>11.900000000000006</v>
      </c>
      <c r="P31" s="4">
        <v>2.9000000000000057</v>
      </c>
      <c r="Q31" s="4">
        <v>-3.2999999999999972</v>
      </c>
      <c r="R31" s="4">
        <v>-9.0999999999999943</v>
      </c>
      <c r="S31" s="4">
        <v>8.7999999999999972</v>
      </c>
      <c r="T31" s="4">
        <v>29.800000000000011</v>
      </c>
      <c r="U31" s="4">
        <v>28</v>
      </c>
      <c r="V31" s="4">
        <v>29.800000000000011</v>
      </c>
      <c r="W31" s="4">
        <v>21.799999999999997</v>
      </c>
      <c r="X31" s="4">
        <v>39.099999999999994</v>
      </c>
      <c r="Y31" s="4">
        <v>28.5</v>
      </c>
      <c r="Z31" s="4">
        <v>30</v>
      </c>
      <c r="AA31" s="4">
        <v>28.199999999999989</v>
      </c>
      <c r="AB31" s="4">
        <v>44.599999999999994</v>
      </c>
      <c r="AC31" s="4">
        <v>52.800000000000011</v>
      </c>
      <c r="AD31" s="4">
        <v>46.199999999999989</v>
      </c>
      <c r="AE31" s="4">
        <v>34.800000000000011</v>
      </c>
      <c r="AF31" s="4">
        <v>32.599999999999994</v>
      </c>
      <c r="AG31" s="4">
        <v>28.599999999999994</v>
      </c>
      <c r="AH31" s="4">
        <v>36</v>
      </c>
      <c r="AI31" s="4">
        <v>31.300000000000011</v>
      </c>
      <c r="AJ31" s="4">
        <v>21.200000000000003</v>
      </c>
      <c r="AK31" s="4">
        <v>33.199999999999989</v>
      </c>
      <c r="AL31" s="4">
        <v>24.5</v>
      </c>
      <c r="AM31" s="4">
        <v>32.5</v>
      </c>
      <c r="AN31" s="4">
        <v>23.6</v>
      </c>
      <c r="AO31" s="4">
        <v>17.8</v>
      </c>
      <c r="AP31" s="4">
        <v>18.899999999999999</v>
      </c>
      <c r="AQ31" s="4">
        <v>14.4</v>
      </c>
      <c r="AR31" s="4">
        <v>24.4</v>
      </c>
      <c r="AS31" s="4">
        <v>27</v>
      </c>
      <c r="AT31" s="4">
        <v>19.8</v>
      </c>
      <c r="AU31" s="4">
        <v>51.2</v>
      </c>
      <c r="AV31" s="4">
        <v>57.5</v>
      </c>
      <c r="AW31" s="4">
        <v>51.5</v>
      </c>
      <c r="AX31" s="4">
        <v>37.1</v>
      </c>
      <c r="AY31" s="4">
        <v>38.699999999999989</v>
      </c>
      <c r="AZ31" s="4">
        <v>42.6</v>
      </c>
      <c r="BA31" s="4">
        <v>44.2</v>
      </c>
      <c r="BB31" s="4">
        <v>37.9</v>
      </c>
      <c r="BC31" s="4">
        <v>42.5</v>
      </c>
      <c r="BD31" s="4">
        <v>31</v>
      </c>
      <c r="BE31" s="4">
        <v>23.8</v>
      </c>
      <c r="BF31" s="4">
        <v>20.8</v>
      </c>
      <c r="BG31" s="4">
        <v>4.7</v>
      </c>
      <c r="BH31" s="4">
        <v>1</v>
      </c>
      <c r="BI31" s="143">
        <v>4</v>
      </c>
      <c r="BJ31" s="143">
        <v>31.099999999999994</v>
      </c>
      <c r="BK31" s="143">
        <v>29</v>
      </c>
      <c r="BL31" s="143">
        <v>22.400000000000006</v>
      </c>
      <c r="BM31" s="143">
        <v>17.099999999999994</v>
      </c>
      <c r="BN31" s="143">
        <v>23.400000000000006</v>
      </c>
      <c r="BO31" s="143">
        <v>28.099999999999994</v>
      </c>
      <c r="BP31" s="143">
        <v>26.799999999999997</v>
      </c>
      <c r="BQ31" s="143">
        <v>33.199999999999989</v>
      </c>
      <c r="BR31" s="143">
        <v>33.900000000000006</v>
      </c>
      <c r="BS31" s="143">
        <v>30.099999999999994</v>
      </c>
      <c r="BT31" s="143">
        <v>34.400000000000006</v>
      </c>
      <c r="BU31" s="143">
        <v>28.300000000000011</v>
      </c>
      <c r="BV31" s="143">
        <v>24.200000000000003</v>
      </c>
      <c r="BW31" s="143">
        <v>29.300000000000011</v>
      </c>
      <c r="BX31" s="143">
        <v>19</v>
      </c>
      <c r="BY31" s="143">
        <v>21.200000000000003</v>
      </c>
      <c r="BZ31" s="143">
        <v>15.299999999999997</v>
      </c>
      <c r="CA31" s="143">
        <v>0.79999999999999716</v>
      </c>
      <c r="CB31" s="143">
        <v>10.900000000000006</v>
      </c>
      <c r="CC31" s="143">
        <v>8.5999999999999943</v>
      </c>
      <c r="CD31" s="143">
        <v>9.2999999999999972</v>
      </c>
      <c r="CE31" s="143">
        <v>15.299999999999997</v>
      </c>
      <c r="CF31" s="143">
        <v>3</v>
      </c>
      <c r="CG31" s="143">
        <v>-5.5999999999999943</v>
      </c>
      <c r="CH31" s="143">
        <v>-3.2000000000000028</v>
      </c>
      <c r="CI31" s="143">
        <v>-9.2000000000000028</v>
      </c>
      <c r="CJ31" s="143">
        <v>1.4000000000000057</v>
      </c>
      <c r="CK31" s="143">
        <v>7.5</v>
      </c>
      <c r="CL31" s="143">
        <v>4.4000000000000057</v>
      </c>
      <c r="CM31" s="143">
        <v>6.7000000000000028</v>
      </c>
      <c r="CN31" s="143">
        <v>-9.7999999999999972</v>
      </c>
      <c r="CO31" s="143">
        <v>-9.4000000000000057</v>
      </c>
      <c r="CP31" s="143">
        <v>-12.299999999999997</v>
      </c>
      <c r="CQ31" s="143">
        <v>-13.299999999999997</v>
      </c>
      <c r="CR31" s="143">
        <v>-6.2000000000000028</v>
      </c>
      <c r="CS31" s="143">
        <v>3.9000000000000057</v>
      </c>
      <c r="CT31" s="143">
        <v>2.2999999999999972</v>
      </c>
      <c r="CU31" s="143">
        <v>13.799999999999997</v>
      </c>
      <c r="CV31" s="143">
        <v>1.5999999999999943</v>
      </c>
      <c r="CW31" s="143">
        <v>-1.0999999999999943</v>
      </c>
      <c r="CX31" s="143">
        <v>0.59999999999999432</v>
      </c>
      <c r="CY31" s="143">
        <v>6.7999999999999972</v>
      </c>
      <c r="CZ31" s="143">
        <v>10.599999999999994</v>
      </c>
      <c r="DA31" s="143">
        <v>40.300000000000011</v>
      </c>
      <c r="DB31" s="143">
        <v>60.900000000000006</v>
      </c>
      <c r="DC31" s="143">
        <v>147.69999999999999</v>
      </c>
      <c r="DD31" s="143">
        <v>174</v>
      </c>
      <c r="DE31" s="143">
        <v>185.39999999999998</v>
      </c>
      <c r="DF31" s="143">
        <v>240.2</v>
      </c>
      <c r="DG31" s="143">
        <v>151.9</v>
      </c>
      <c r="DH31" s="143">
        <v>145.1</v>
      </c>
      <c r="DI31" s="143">
        <v>120.4</v>
      </c>
      <c r="DJ31" s="143">
        <v>95.199999999999989</v>
      </c>
      <c r="DK31" s="143">
        <v>123.30000000000001</v>
      </c>
      <c r="DL31" s="143">
        <v>131</v>
      </c>
      <c r="DM31" s="143">
        <v>110.30000000000001</v>
      </c>
      <c r="DN31" s="143">
        <v>106.69999999999999</v>
      </c>
      <c r="DO31" s="143">
        <v>50</v>
      </c>
      <c r="DP31" s="143">
        <v>40.400000000000006</v>
      </c>
      <c r="DQ31" s="143">
        <v>37.5</v>
      </c>
      <c r="DR31" s="143">
        <v>11.599999999999994</v>
      </c>
      <c r="DS31" s="143">
        <v>34.5</v>
      </c>
      <c r="DT31" s="143">
        <v>37.099999999999994</v>
      </c>
      <c r="DU31" s="143">
        <v>48.800000000000011</v>
      </c>
      <c r="DV31" s="143">
        <v>54.5</v>
      </c>
      <c r="DW31" s="143">
        <v>46.699999999999989</v>
      </c>
      <c r="DX31" s="143">
        <v>50.099999999999994</v>
      </c>
      <c r="DY31" s="143">
        <v>38.900000000000006</v>
      </c>
      <c r="DZ31" s="143">
        <v>40.599999999999994</v>
      </c>
      <c r="EA31" s="143">
        <v>31.199999999999989</v>
      </c>
      <c r="EB31" s="143">
        <v>31.199999999999989</v>
      </c>
      <c r="EC31" s="143">
        <v>23.700000000000003</v>
      </c>
      <c r="ED31" s="143">
        <v>10.400000000000006</v>
      </c>
      <c r="EE31" s="143">
        <v>7.4000000000000057</v>
      </c>
      <c r="EF31" s="143">
        <v>-7.7999999999999972</v>
      </c>
      <c r="EG31" s="143">
        <v>3.7000000000000028</v>
      </c>
      <c r="EH31" s="143">
        <v>23.700000000000003</v>
      </c>
      <c r="EI31" s="143">
        <v>48.099999999999994</v>
      </c>
      <c r="EJ31" s="143">
        <v>60.599999999999994</v>
      </c>
      <c r="EK31" s="143">
        <v>56.199999999999989</v>
      </c>
      <c r="EL31" s="143">
        <v>47.1</v>
      </c>
      <c r="EM31" s="143">
        <v>39</v>
      </c>
      <c r="EN31" s="143">
        <v>34.599999999999994</v>
      </c>
      <c r="EO31" s="143">
        <v>41.400000000000006</v>
      </c>
      <c r="EP31" s="143">
        <v>53</v>
      </c>
      <c r="EQ31" s="143">
        <v>65.099999999999994</v>
      </c>
      <c r="ER31" s="143">
        <v>106.4</v>
      </c>
      <c r="ES31" s="143">
        <v>76.400000000000006</v>
      </c>
      <c r="ET31" s="143">
        <v>45.699999999999989</v>
      </c>
      <c r="EU31" s="143">
        <v>13.400000000000006</v>
      </c>
      <c r="EV31" s="143">
        <v>-3</v>
      </c>
      <c r="EW31" s="143">
        <v>2.5</v>
      </c>
      <c r="EX31" s="143">
        <v>-10.099999999999994</v>
      </c>
      <c r="EY31" s="143">
        <v>-0.7</v>
      </c>
      <c r="EZ31" s="143">
        <v>10.7</v>
      </c>
      <c r="FA31" s="143">
        <v>7.8</v>
      </c>
      <c r="FB31" s="150"/>
    </row>
    <row r="32" spans="1:158" ht="45" customHeight="1" x14ac:dyDescent="0.3">
      <c r="A32" s="158" t="str">
        <f>IF('0'!A1=1,"Товари проміжного споживання","Intermediate goods")</f>
        <v>Товари проміжного споживання</v>
      </c>
      <c r="B32" s="94" t="s">
        <v>42</v>
      </c>
      <c r="C32" s="94" t="s">
        <v>42</v>
      </c>
      <c r="D32" s="94" t="s">
        <v>42</v>
      </c>
      <c r="E32" s="94" t="s">
        <v>42</v>
      </c>
      <c r="F32" s="94" t="s">
        <v>42</v>
      </c>
      <c r="G32" s="94" t="s">
        <v>42</v>
      </c>
      <c r="H32" s="94" t="s">
        <v>42</v>
      </c>
      <c r="I32" s="94" t="s">
        <v>42</v>
      </c>
      <c r="J32" s="94" t="s">
        <v>42</v>
      </c>
      <c r="K32" s="94" t="s">
        <v>42</v>
      </c>
      <c r="L32" s="94" t="s">
        <v>42</v>
      </c>
      <c r="M32" s="94" t="s">
        <v>42</v>
      </c>
      <c r="N32" s="94" t="s">
        <v>42</v>
      </c>
      <c r="O32" s="94" t="s">
        <v>42</v>
      </c>
      <c r="P32" s="94" t="s">
        <v>42</v>
      </c>
      <c r="Q32" s="94" t="s">
        <v>42</v>
      </c>
      <c r="R32" s="94" t="s">
        <v>42</v>
      </c>
      <c r="S32" s="94" t="s">
        <v>42</v>
      </c>
      <c r="T32" s="94" t="s">
        <v>42</v>
      </c>
      <c r="U32" s="94" t="s">
        <v>42</v>
      </c>
      <c r="V32" s="94" t="s">
        <v>42</v>
      </c>
      <c r="W32" s="94" t="s">
        <v>42</v>
      </c>
      <c r="X32" s="94" t="s">
        <v>42</v>
      </c>
      <c r="Y32" s="94" t="s">
        <v>42</v>
      </c>
      <c r="Z32" s="94" t="s">
        <v>42</v>
      </c>
      <c r="AA32" s="94" t="s">
        <v>42</v>
      </c>
      <c r="AB32" s="94" t="s">
        <v>42</v>
      </c>
      <c r="AC32" s="94" t="s">
        <v>42</v>
      </c>
      <c r="AD32" s="94" t="s">
        <v>42</v>
      </c>
      <c r="AE32" s="94" t="s">
        <v>42</v>
      </c>
      <c r="AF32" s="94" t="s">
        <v>42</v>
      </c>
      <c r="AG32" s="94" t="s">
        <v>42</v>
      </c>
      <c r="AH32" s="94" t="s">
        <v>42</v>
      </c>
      <c r="AI32" s="94" t="s">
        <v>42</v>
      </c>
      <c r="AJ32" s="94" t="s">
        <v>42</v>
      </c>
      <c r="AK32" s="94" t="s">
        <v>42</v>
      </c>
      <c r="AL32" s="94" t="s">
        <v>42</v>
      </c>
      <c r="AM32" s="94" t="s">
        <v>42</v>
      </c>
      <c r="AN32" s="94" t="s">
        <v>42</v>
      </c>
      <c r="AO32" s="94" t="s">
        <v>42</v>
      </c>
      <c r="AP32" s="94" t="s">
        <v>42</v>
      </c>
      <c r="AQ32" s="94" t="s">
        <v>42</v>
      </c>
      <c r="AR32" s="94" t="s">
        <v>42</v>
      </c>
      <c r="AS32" s="94" t="s">
        <v>42</v>
      </c>
      <c r="AT32" s="94" t="s">
        <v>42</v>
      </c>
      <c r="AU32" s="94" t="s">
        <v>42</v>
      </c>
      <c r="AV32" s="94" t="s">
        <v>42</v>
      </c>
      <c r="AW32" s="94" t="s">
        <v>42</v>
      </c>
      <c r="AX32" s="94" t="s">
        <v>42</v>
      </c>
      <c r="AY32" s="94" t="s">
        <v>42</v>
      </c>
      <c r="AZ32" s="94" t="s">
        <v>42</v>
      </c>
      <c r="BA32" s="94" t="s">
        <v>42</v>
      </c>
      <c r="BB32" s="94" t="s">
        <v>42</v>
      </c>
      <c r="BC32" s="94" t="s">
        <v>42</v>
      </c>
      <c r="BD32" s="94" t="s">
        <v>42</v>
      </c>
      <c r="BE32" s="94" t="s">
        <v>42</v>
      </c>
      <c r="BF32" s="94" t="s">
        <v>42</v>
      </c>
      <c r="BG32" s="94" t="s">
        <v>42</v>
      </c>
      <c r="BH32" s="94" t="s">
        <v>42</v>
      </c>
      <c r="BI32" s="94" t="s">
        <v>42</v>
      </c>
      <c r="BJ32" s="143">
        <v>22.5</v>
      </c>
      <c r="BK32" s="143">
        <v>20.299999999999997</v>
      </c>
      <c r="BL32" s="143">
        <v>15</v>
      </c>
      <c r="BM32" s="143">
        <v>13.799999999999997</v>
      </c>
      <c r="BN32" s="143">
        <v>15.299999999999997</v>
      </c>
      <c r="BO32" s="143">
        <v>17.599999999999994</v>
      </c>
      <c r="BP32" s="143">
        <v>19.299999999999997</v>
      </c>
      <c r="BQ32" s="143">
        <v>17.599999999999994</v>
      </c>
      <c r="BR32" s="143">
        <v>15.799999999999997</v>
      </c>
      <c r="BS32" s="143">
        <v>12.900000000000006</v>
      </c>
      <c r="BT32" s="143">
        <v>9.9000000000000057</v>
      </c>
      <c r="BU32" s="143">
        <v>15.5</v>
      </c>
      <c r="BV32" s="143">
        <v>2.9000000000000057</v>
      </c>
      <c r="BW32" s="143">
        <v>-1.0999999999999943</v>
      </c>
      <c r="BX32" s="143">
        <v>1.9000000000000057</v>
      </c>
      <c r="BY32" s="143">
        <v>1.2999999999999972</v>
      </c>
      <c r="BZ32" s="143">
        <v>5.0999999999999943</v>
      </c>
      <c r="CA32" s="143">
        <v>3.7000000000000028</v>
      </c>
      <c r="CB32" s="143">
        <v>3.2999999999999972</v>
      </c>
      <c r="CC32" s="143">
        <v>2.4000000000000057</v>
      </c>
      <c r="CD32" s="143">
        <v>-4.0999999999999943</v>
      </c>
      <c r="CE32" s="143">
        <v>-8.7999999999999972</v>
      </c>
      <c r="CF32" s="143">
        <v>-11.299999999999997</v>
      </c>
      <c r="CG32" s="143">
        <v>-13.400000000000006</v>
      </c>
      <c r="CH32" s="143">
        <v>-11.299999999999997</v>
      </c>
      <c r="CI32" s="143">
        <v>-8.5</v>
      </c>
      <c r="CJ32" s="143">
        <v>-8.9000000000000057</v>
      </c>
      <c r="CK32" s="143">
        <v>-6.2000000000000028</v>
      </c>
      <c r="CL32" s="143">
        <v>-10.5</v>
      </c>
      <c r="CM32" s="143">
        <v>-9.7000000000000028</v>
      </c>
      <c r="CN32" s="143">
        <v>-8</v>
      </c>
      <c r="CO32" s="143">
        <v>-5.0999999999999943</v>
      </c>
      <c r="CP32" s="143">
        <v>2.5999999999999943</v>
      </c>
      <c r="CQ32" s="143">
        <v>10.599999999999994</v>
      </c>
      <c r="CR32" s="143">
        <v>15.299999999999997</v>
      </c>
      <c r="CS32" s="143">
        <v>21.900000000000006</v>
      </c>
      <c r="CT32" s="143">
        <v>30.199999999999989</v>
      </c>
      <c r="CU32" s="143">
        <v>43.099999999999994</v>
      </c>
      <c r="CV32" s="143">
        <v>47.400000000000006</v>
      </c>
      <c r="CW32" s="143">
        <v>49.400000000000006</v>
      </c>
      <c r="CX32" s="143">
        <v>61.099999999999994</v>
      </c>
      <c r="CY32" s="143">
        <v>70.099999999999994</v>
      </c>
      <c r="CZ32" s="143">
        <v>72.699999999999989</v>
      </c>
      <c r="DA32" s="143">
        <v>64.300000000000011</v>
      </c>
      <c r="DB32" s="143">
        <v>50.599999999999994</v>
      </c>
      <c r="DC32" s="143">
        <v>39.099999999999994</v>
      </c>
      <c r="DD32" s="143">
        <v>40.800000000000011</v>
      </c>
      <c r="DE32" s="143">
        <v>33.800000000000011</v>
      </c>
      <c r="DF32" s="143">
        <v>31.099999999999994</v>
      </c>
      <c r="DG32" s="143">
        <v>20.5</v>
      </c>
      <c r="DH32" s="143">
        <v>20.099999999999994</v>
      </c>
      <c r="DI32" s="143">
        <v>20.299999999999997</v>
      </c>
      <c r="DJ32" s="143">
        <v>19.5</v>
      </c>
      <c r="DK32" s="143">
        <v>14.400000000000006</v>
      </c>
      <c r="DL32" s="143">
        <v>11.599999999999994</v>
      </c>
      <c r="DM32" s="143">
        <v>15.799999999999997</v>
      </c>
      <c r="DN32" s="143">
        <v>22.200000000000003</v>
      </c>
      <c r="DO32" s="143">
        <v>27.299999999999997</v>
      </c>
      <c r="DP32" s="143">
        <v>24.599999999999994</v>
      </c>
      <c r="DQ32" s="143">
        <v>26.799999999999997</v>
      </c>
      <c r="DR32" s="143">
        <v>23.799999999999997</v>
      </c>
      <c r="DS32" s="143">
        <v>21.5</v>
      </c>
      <c r="DT32" s="143">
        <v>19.799999999999997</v>
      </c>
      <c r="DU32" s="143">
        <v>17.5</v>
      </c>
      <c r="DV32" s="143">
        <v>13.700000000000003</v>
      </c>
      <c r="DW32" s="143">
        <v>12.5</v>
      </c>
      <c r="DX32" s="143">
        <v>12</v>
      </c>
      <c r="DY32" s="143">
        <v>9.7000000000000028</v>
      </c>
      <c r="DZ32" s="143">
        <v>9</v>
      </c>
      <c r="EA32" s="143">
        <v>8.2999999999999972</v>
      </c>
      <c r="EB32" s="143">
        <v>6.7999999999999972</v>
      </c>
      <c r="EC32" s="143">
        <v>8.2000000000000028</v>
      </c>
      <c r="ED32" s="143">
        <v>6.9000000000000057</v>
      </c>
      <c r="EE32" s="143">
        <v>6.7000000000000028</v>
      </c>
      <c r="EF32" s="143">
        <v>4.2000000000000028</v>
      </c>
      <c r="EG32" s="143">
        <v>2.9000000000000057</v>
      </c>
      <c r="EH32" s="143">
        <v>3.2999999999999972</v>
      </c>
      <c r="EI32" s="143">
        <v>5.5</v>
      </c>
      <c r="EJ32" s="143">
        <v>6.2999999999999972</v>
      </c>
      <c r="EK32" s="143">
        <v>7.0999999999999943</v>
      </c>
      <c r="EL32" s="143">
        <v>8.4</v>
      </c>
      <c r="EM32" s="143">
        <v>10.200000000000003</v>
      </c>
      <c r="EN32" s="143">
        <v>12.200000000000003</v>
      </c>
      <c r="EO32" s="143">
        <v>11.200000000000003</v>
      </c>
      <c r="EP32" s="143">
        <v>10.700000000000003</v>
      </c>
      <c r="EQ32" s="143">
        <v>10.200000000000003</v>
      </c>
      <c r="ER32" s="143">
        <v>11.299999999999997</v>
      </c>
      <c r="ES32" s="143">
        <v>10.799999999999997</v>
      </c>
      <c r="ET32" s="143">
        <v>9.4000000000000057</v>
      </c>
      <c r="EU32" s="143">
        <v>7.5</v>
      </c>
      <c r="EV32" s="143">
        <v>6.7999999999999972</v>
      </c>
      <c r="EW32" s="143">
        <v>7.0999999999999943</v>
      </c>
      <c r="EX32" s="143">
        <v>8.0999999999999943</v>
      </c>
      <c r="EY32" s="143">
        <v>7.3</v>
      </c>
      <c r="EZ32" s="143">
        <v>6.7</v>
      </c>
      <c r="FA32" s="143">
        <v>7.1</v>
      </c>
      <c r="FB32" s="150"/>
    </row>
    <row r="33" spans="1:158" ht="45" customHeight="1" x14ac:dyDescent="0.3">
      <c r="A33" s="156" t="str">
        <f>IF('0'!A1=1,"Інвестиційні товари","Capital goods")</f>
        <v>Інвестиційні товари</v>
      </c>
      <c r="B33" s="94" t="s">
        <v>42</v>
      </c>
      <c r="C33" s="94" t="s">
        <v>42</v>
      </c>
      <c r="D33" s="94" t="s">
        <v>42</v>
      </c>
      <c r="E33" s="94" t="s">
        <v>42</v>
      </c>
      <c r="F33" s="94" t="s">
        <v>42</v>
      </c>
      <c r="G33" s="94" t="s">
        <v>42</v>
      </c>
      <c r="H33" s="94" t="s">
        <v>42</v>
      </c>
      <c r="I33" s="94" t="s">
        <v>42</v>
      </c>
      <c r="J33" s="94" t="s">
        <v>42</v>
      </c>
      <c r="K33" s="94" t="s">
        <v>42</v>
      </c>
      <c r="L33" s="94" t="s">
        <v>42</v>
      </c>
      <c r="M33" s="94" t="s">
        <v>42</v>
      </c>
      <c r="N33" s="94" t="s">
        <v>42</v>
      </c>
      <c r="O33" s="94" t="s">
        <v>42</v>
      </c>
      <c r="P33" s="94" t="s">
        <v>42</v>
      </c>
      <c r="Q33" s="94" t="s">
        <v>42</v>
      </c>
      <c r="R33" s="94" t="s">
        <v>42</v>
      </c>
      <c r="S33" s="94" t="s">
        <v>42</v>
      </c>
      <c r="T33" s="94" t="s">
        <v>42</v>
      </c>
      <c r="U33" s="94" t="s">
        <v>42</v>
      </c>
      <c r="V33" s="94" t="s">
        <v>42</v>
      </c>
      <c r="W33" s="94" t="s">
        <v>42</v>
      </c>
      <c r="X33" s="94" t="s">
        <v>42</v>
      </c>
      <c r="Y33" s="94" t="s">
        <v>42</v>
      </c>
      <c r="Z33" s="94" t="s">
        <v>42</v>
      </c>
      <c r="AA33" s="94" t="s">
        <v>42</v>
      </c>
      <c r="AB33" s="94" t="s">
        <v>42</v>
      </c>
      <c r="AC33" s="94" t="s">
        <v>42</v>
      </c>
      <c r="AD33" s="94" t="s">
        <v>42</v>
      </c>
      <c r="AE33" s="94" t="s">
        <v>42</v>
      </c>
      <c r="AF33" s="94" t="s">
        <v>42</v>
      </c>
      <c r="AG33" s="94" t="s">
        <v>42</v>
      </c>
      <c r="AH33" s="94" t="s">
        <v>42</v>
      </c>
      <c r="AI33" s="94" t="s">
        <v>42</v>
      </c>
      <c r="AJ33" s="94" t="s">
        <v>42</v>
      </c>
      <c r="AK33" s="94" t="s">
        <v>42</v>
      </c>
      <c r="AL33" s="94" t="s">
        <v>42</v>
      </c>
      <c r="AM33" s="94" t="s">
        <v>42</v>
      </c>
      <c r="AN33" s="94" t="s">
        <v>42</v>
      </c>
      <c r="AO33" s="94" t="s">
        <v>42</v>
      </c>
      <c r="AP33" s="94" t="s">
        <v>42</v>
      </c>
      <c r="AQ33" s="94" t="s">
        <v>42</v>
      </c>
      <c r="AR33" s="94" t="s">
        <v>42</v>
      </c>
      <c r="AS33" s="94" t="s">
        <v>42</v>
      </c>
      <c r="AT33" s="94" t="s">
        <v>42</v>
      </c>
      <c r="AU33" s="94" t="s">
        <v>42</v>
      </c>
      <c r="AV33" s="94" t="s">
        <v>42</v>
      </c>
      <c r="AW33" s="94" t="s">
        <v>42</v>
      </c>
      <c r="AX33" s="94" t="s">
        <v>42</v>
      </c>
      <c r="AY33" s="94" t="s">
        <v>42</v>
      </c>
      <c r="AZ33" s="94" t="s">
        <v>42</v>
      </c>
      <c r="BA33" s="94" t="s">
        <v>42</v>
      </c>
      <c r="BB33" s="94" t="s">
        <v>42</v>
      </c>
      <c r="BC33" s="94" t="s">
        <v>42</v>
      </c>
      <c r="BD33" s="94" t="s">
        <v>42</v>
      </c>
      <c r="BE33" s="94" t="s">
        <v>42</v>
      </c>
      <c r="BF33" s="94" t="s">
        <v>42</v>
      </c>
      <c r="BG33" s="94" t="s">
        <v>42</v>
      </c>
      <c r="BH33" s="94" t="s">
        <v>42</v>
      </c>
      <c r="BI33" s="94" t="s">
        <v>42</v>
      </c>
      <c r="BJ33" s="143">
        <v>18.400000000000006</v>
      </c>
      <c r="BK33" s="143">
        <v>16.5</v>
      </c>
      <c r="BL33" s="143">
        <v>16.200000000000003</v>
      </c>
      <c r="BM33" s="143">
        <v>15.299999999999997</v>
      </c>
      <c r="BN33" s="143">
        <v>14.900000000000006</v>
      </c>
      <c r="BO33" s="143">
        <v>14.599999999999994</v>
      </c>
      <c r="BP33" s="143">
        <v>13.799999999999997</v>
      </c>
      <c r="BQ33" s="143">
        <v>14.200000000000003</v>
      </c>
      <c r="BR33" s="143">
        <v>14.700000000000003</v>
      </c>
      <c r="BS33" s="143">
        <v>14.700000000000003</v>
      </c>
      <c r="BT33" s="143">
        <v>14.099999999999994</v>
      </c>
      <c r="BU33" s="143">
        <v>15</v>
      </c>
      <c r="BV33" s="143">
        <v>9.4000000000000057</v>
      </c>
      <c r="BW33" s="143">
        <v>8.2999999999999972</v>
      </c>
      <c r="BX33" s="143">
        <v>6.7000000000000028</v>
      </c>
      <c r="BY33" s="143">
        <v>7.7999999999999972</v>
      </c>
      <c r="BZ33" s="143">
        <v>6.5999999999999943</v>
      </c>
      <c r="CA33" s="143">
        <v>6.5</v>
      </c>
      <c r="CB33" s="143">
        <v>6.2000000000000028</v>
      </c>
      <c r="CC33" s="143">
        <v>6.2999999999999972</v>
      </c>
      <c r="CD33" s="143">
        <v>4.9000000000000057</v>
      </c>
      <c r="CE33" s="143">
        <v>4.2000000000000028</v>
      </c>
      <c r="CF33" s="143">
        <v>3.4000000000000057</v>
      </c>
      <c r="CG33" s="143">
        <v>1.9000000000000057</v>
      </c>
      <c r="CH33" s="143">
        <v>1.4000000000000057</v>
      </c>
      <c r="CI33" s="143">
        <v>2</v>
      </c>
      <c r="CJ33" s="143">
        <v>3.0999999999999943</v>
      </c>
      <c r="CK33" s="143">
        <v>2.5999999999999943</v>
      </c>
      <c r="CL33" s="143">
        <v>2.4000000000000057</v>
      </c>
      <c r="CM33" s="143">
        <v>1.9000000000000057</v>
      </c>
      <c r="CN33" s="143">
        <v>2.0999999999999943</v>
      </c>
      <c r="CO33" s="143">
        <v>1.5</v>
      </c>
      <c r="CP33" s="143">
        <v>0.79999999999999716</v>
      </c>
      <c r="CQ33" s="143">
        <v>1.2000000000000028</v>
      </c>
      <c r="CR33" s="143">
        <v>1.5999999999999943</v>
      </c>
      <c r="CS33" s="143">
        <v>3.5999999999999943</v>
      </c>
      <c r="CT33" s="143">
        <v>4.0999999999999943</v>
      </c>
      <c r="CU33" s="143">
        <v>4.2000000000000028</v>
      </c>
      <c r="CV33" s="143">
        <v>4.5</v>
      </c>
      <c r="CW33" s="143">
        <v>6.5999999999999943</v>
      </c>
      <c r="CX33" s="143">
        <v>8</v>
      </c>
      <c r="CY33" s="143">
        <v>8.0999999999999943</v>
      </c>
      <c r="CZ33" s="143">
        <v>12.099999999999994</v>
      </c>
      <c r="DA33" s="143">
        <v>12.900000000000006</v>
      </c>
      <c r="DB33" s="143">
        <v>13.5</v>
      </c>
      <c r="DC33" s="143">
        <v>15.799999999999997</v>
      </c>
      <c r="DD33" s="143">
        <v>15.5</v>
      </c>
      <c r="DE33" s="143">
        <v>16</v>
      </c>
      <c r="DF33" s="143">
        <v>18.599999999999994</v>
      </c>
      <c r="DG33" s="143">
        <v>15.5</v>
      </c>
      <c r="DH33" s="143">
        <v>16.200000000000003</v>
      </c>
      <c r="DI33" s="143">
        <v>20.099999999999994</v>
      </c>
      <c r="DJ33" s="143">
        <v>23.200000000000003</v>
      </c>
      <c r="DK33" s="143">
        <v>24.700000000000003</v>
      </c>
      <c r="DL33" s="143">
        <v>21.400000000000006</v>
      </c>
      <c r="DM33" s="143">
        <v>21.799999999999997</v>
      </c>
      <c r="DN33" s="143">
        <v>23.700000000000003</v>
      </c>
      <c r="DO33" s="143">
        <v>21.200000000000003</v>
      </c>
      <c r="DP33" s="143">
        <v>22.5</v>
      </c>
      <c r="DQ33" s="143">
        <v>22.299999999999997</v>
      </c>
      <c r="DR33" s="143">
        <v>20.299999999999997</v>
      </c>
      <c r="DS33" s="143">
        <v>25.099999999999994</v>
      </c>
      <c r="DT33" s="143">
        <v>23.700000000000003</v>
      </c>
      <c r="DU33" s="143">
        <v>20.5</v>
      </c>
      <c r="DV33" s="143">
        <v>16.299999999999997</v>
      </c>
      <c r="DW33" s="143">
        <v>15.799999999999997</v>
      </c>
      <c r="DX33" s="143">
        <v>16.700000000000003</v>
      </c>
      <c r="DY33" s="143">
        <v>14.799999999999997</v>
      </c>
      <c r="DZ33" s="143">
        <v>13</v>
      </c>
      <c r="EA33" s="143">
        <v>13.200000000000003</v>
      </c>
      <c r="EB33" s="143">
        <v>12.400000000000006</v>
      </c>
      <c r="EC33" s="143">
        <v>12.200000000000003</v>
      </c>
      <c r="ED33" s="143">
        <v>11.200000000000003</v>
      </c>
      <c r="EE33" s="143">
        <v>9.0999999999999943</v>
      </c>
      <c r="EF33" s="143">
        <v>8.7999999999999972</v>
      </c>
      <c r="EG33" s="143">
        <v>6.7999999999999972</v>
      </c>
      <c r="EH33" s="143">
        <v>6.7999999999999972</v>
      </c>
      <c r="EI33" s="143">
        <v>6.2000000000000028</v>
      </c>
      <c r="EJ33" s="143">
        <v>6.4000000000000057</v>
      </c>
      <c r="EK33" s="143">
        <v>7.4000000000000057</v>
      </c>
      <c r="EL33" s="143">
        <v>8.1</v>
      </c>
      <c r="EM33" s="143">
        <v>8.2999999999999972</v>
      </c>
      <c r="EN33" s="143">
        <v>8.5</v>
      </c>
      <c r="EO33" s="143">
        <v>9.0999999999999943</v>
      </c>
      <c r="EP33" s="143">
        <v>10.5</v>
      </c>
      <c r="EQ33" s="143">
        <v>10.400000000000006</v>
      </c>
      <c r="ER33" s="143">
        <v>10.200000000000003</v>
      </c>
      <c r="ES33" s="143">
        <v>10.5</v>
      </c>
      <c r="ET33" s="143">
        <v>10.099999999999994</v>
      </c>
      <c r="EU33" s="143">
        <v>10.400000000000006</v>
      </c>
      <c r="EV33" s="143">
        <v>8.7999999999999972</v>
      </c>
      <c r="EW33" s="143">
        <v>7.5999999999999943</v>
      </c>
      <c r="EX33" s="143">
        <v>7</v>
      </c>
      <c r="EY33" s="143">
        <v>6.9</v>
      </c>
      <c r="EZ33" s="143">
        <v>5.4</v>
      </c>
      <c r="FA33" s="143">
        <v>3.8</v>
      </c>
      <c r="FB33" s="150"/>
    </row>
    <row r="34" spans="1:158" ht="45" customHeight="1" x14ac:dyDescent="0.3">
      <c r="A34" s="156" t="str">
        <f>IF('0'!A1=1,"Споживчі товари короткострокового використання","Consumer non-durables")</f>
        <v>Споживчі товари короткострокового використання</v>
      </c>
      <c r="B34" s="94" t="s">
        <v>42</v>
      </c>
      <c r="C34" s="94" t="s">
        <v>42</v>
      </c>
      <c r="D34" s="94" t="s">
        <v>42</v>
      </c>
      <c r="E34" s="94" t="s">
        <v>42</v>
      </c>
      <c r="F34" s="94" t="s">
        <v>42</v>
      </c>
      <c r="G34" s="94" t="s">
        <v>42</v>
      </c>
      <c r="H34" s="94" t="s">
        <v>42</v>
      </c>
      <c r="I34" s="94" t="s">
        <v>42</v>
      </c>
      <c r="J34" s="94" t="s">
        <v>42</v>
      </c>
      <c r="K34" s="94" t="s">
        <v>42</v>
      </c>
      <c r="L34" s="94" t="s">
        <v>42</v>
      </c>
      <c r="M34" s="94" t="s">
        <v>42</v>
      </c>
      <c r="N34" s="94" t="s">
        <v>42</v>
      </c>
      <c r="O34" s="94" t="s">
        <v>42</v>
      </c>
      <c r="P34" s="94" t="s">
        <v>42</v>
      </c>
      <c r="Q34" s="94" t="s">
        <v>42</v>
      </c>
      <c r="R34" s="94" t="s">
        <v>42</v>
      </c>
      <c r="S34" s="94" t="s">
        <v>42</v>
      </c>
      <c r="T34" s="94" t="s">
        <v>42</v>
      </c>
      <c r="U34" s="94" t="s">
        <v>42</v>
      </c>
      <c r="V34" s="94" t="s">
        <v>42</v>
      </c>
      <c r="W34" s="94" t="s">
        <v>42</v>
      </c>
      <c r="X34" s="94" t="s">
        <v>42</v>
      </c>
      <c r="Y34" s="94" t="s">
        <v>42</v>
      </c>
      <c r="Z34" s="94" t="s">
        <v>42</v>
      </c>
      <c r="AA34" s="94" t="s">
        <v>42</v>
      </c>
      <c r="AB34" s="94" t="s">
        <v>42</v>
      </c>
      <c r="AC34" s="94" t="s">
        <v>42</v>
      </c>
      <c r="AD34" s="94" t="s">
        <v>42</v>
      </c>
      <c r="AE34" s="94" t="s">
        <v>42</v>
      </c>
      <c r="AF34" s="94" t="s">
        <v>42</v>
      </c>
      <c r="AG34" s="94" t="s">
        <v>42</v>
      </c>
      <c r="AH34" s="94" t="s">
        <v>42</v>
      </c>
      <c r="AI34" s="94" t="s">
        <v>42</v>
      </c>
      <c r="AJ34" s="94" t="s">
        <v>42</v>
      </c>
      <c r="AK34" s="94" t="s">
        <v>42</v>
      </c>
      <c r="AL34" s="94" t="s">
        <v>42</v>
      </c>
      <c r="AM34" s="94" t="s">
        <v>42</v>
      </c>
      <c r="AN34" s="94" t="s">
        <v>42</v>
      </c>
      <c r="AO34" s="94" t="s">
        <v>42</v>
      </c>
      <c r="AP34" s="94" t="s">
        <v>42</v>
      </c>
      <c r="AQ34" s="94" t="s">
        <v>42</v>
      </c>
      <c r="AR34" s="94" t="s">
        <v>42</v>
      </c>
      <c r="AS34" s="94" t="s">
        <v>42</v>
      </c>
      <c r="AT34" s="94" t="s">
        <v>42</v>
      </c>
      <c r="AU34" s="94" t="s">
        <v>42</v>
      </c>
      <c r="AV34" s="94" t="s">
        <v>42</v>
      </c>
      <c r="AW34" s="94" t="s">
        <v>42</v>
      </c>
      <c r="AX34" s="94" t="s">
        <v>42</v>
      </c>
      <c r="AY34" s="94" t="s">
        <v>42</v>
      </c>
      <c r="AZ34" s="94" t="s">
        <v>42</v>
      </c>
      <c r="BA34" s="94" t="s">
        <v>42</v>
      </c>
      <c r="BB34" s="94" t="s">
        <v>42</v>
      </c>
      <c r="BC34" s="94" t="s">
        <v>42</v>
      </c>
      <c r="BD34" s="94" t="s">
        <v>42</v>
      </c>
      <c r="BE34" s="94" t="s">
        <v>42</v>
      </c>
      <c r="BF34" s="94" t="s">
        <v>42</v>
      </c>
      <c r="BG34" s="94" t="s">
        <v>42</v>
      </c>
      <c r="BH34" s="94" t="s">
        <v>42</v>
      </c>
      <c r="BI34" s="94" t="s">
        <v>42</v>
      </c>
      <c r="BJ34" s="143">
        <v>11.599999999999994</v>
      </c>
      <c r="BK34" s="143">
        <v>10.200000000000003</v>
      </c>
      <c r="BL34" s="143">
        <v>9.5999999999999943</v>
      </c>
      <c r="BM34" s="143">
        <v>10.200000000000003</v>
      </c>
      <c r="BN34" s="143">
        <v>9.4000000000000057</v>
      </c>
      <c r="BO34" s="143">
        <v>9.2000000000000028</v>
      </c>
      <c r="BP34" s="143">
        <v>8.2000000000000028</v>
      </c>
      <c r="BQ34" s="143">
        <v>8.4000000000000057</v>
      </c>
      <c r="BR34" s="143">
        <v>8.7000000000000028</v>
      </c>
      <c r="BS34" s="143">
        <v>9.2999999999999972</v>
      </c>
      <c r="BT34" s="143">
        <v>8.5</v>
      </c>
      <c r="BU34" s="143">
        <v>9.2000000000000028</v>
      </c>
      <c r="BV34" s="143">
        <v>6.2999999999999972</v>
      </c>
      <c r="BW34" s="143">
        <v>5.5</v>
      </c>
      <c r="BX34" s="143">
        <v>4.9000000000000057</v>
      </c>
      <c r="BY34" s="143">
        <v>5.5</v>
      </c>
      <c r="BZ34" s="143">
        <v>5.4000000000000057</v>
      </c>
      <c r="CA34" s="143">
        <v>6.7000000000000028</v>
      </c>
      <c r="CB34" s="143">
        <v>6.7000000000000028</v>
      </c>
      <c r="CC34" s="143">
        <v>5.5999999999999943</v>
      </c>
      <c r="CD34" s="143">
        <v>4.5</v>
      </c>
      <c r="CE34" s="143">
        <v>2.5</v>
      </c>
      <c r="CF34" s="143">
        <v>2.0999999999999943</v>
      </c>
      <c r="CG34" s="143">
        <v>2.7999999999999972</v>
      </c>
      <c r="CH34" s="143">
        <v>2</v>
      </c>
      <c r="CI34" s="143">
        <v>3.0999999999999943</v>
      </c>
      <c r="CJ34" s="143">
        <v>4.7999999999999972</v>
      </c>
      <c r="CK34" s="143">
        <v>6.0999999999999943</v>
      </c>
      <c r="CL34" s="143">
        <v>6.2999999999999972</v>
      </c>
      <c r="CM34" s="143">
        <v>6.2000000000000028</v>
      </c>
      <c r="CN34" s="143">
        <v>7.4000000000000057</v>
      </c>
      <c r="CO34" s="143">
        <v>9</v>
      </c>
      <c r="CP34" s="143">
        <v>10.400000000000006</v>
      </c>
      <c r="CQ34" s="143">
        <v>13.599999999999994</v>
      </c>
      <c r="CR34" s="143">
        <v>17</v>
      </c>
      <c r="CS34" s="143">
        <v>18.700000000000003</v>
      </c>
      <c r="CT34" s="143">
        <v>22.400000000000006</v>
      </c>
      <c r="CU34" s="143">
        <v>23.299999999999997</v>
      </c>
      <c r="CV34" s="143">
        <v>26</v>
      </c>
      <c r="CW34" s="143">
        <v>24.5</v>
      </c>
      <c r="CX34" s="143">
        <v>26.599999999999994</v>
      </c>
      <c r="CY34" s="143">
        <v>26.700000000000003</v>
      </c>
      <c r="CZ34" s="143">
        <v>25.900000000000006</v>
      </c>
      <c r="DA34" s="143">
        <v>23.400000000000006</v>
      </c>
      <c r="DB34" s="143">
        <v>20.400000000000006</v>
      </c>
      <c r="DC34" s="143">
        <v>18.400000000000006</v>
      </c>
      <c r="DD34" s="143">
        <v>16.200000000000003</v>
      </c>
      <c r="DE34" s="143">
        <v>15.900000000000006</v>
      </c>
      <c r="DF34" s="143">
        <v>15.099999999999994</v>
      </c>
      <c r="DG34" s="143">
        <v>15</v>
      </c>
      <c r="DH34" s="143">
        <v>14.900000000000006</v>
      </c>
      <c r="DI34" s="143">
        <v>16.5</v>
      </c>
      <c r="DJ34" s="143">
        <v>15.200000000000003</v>
      </c>
      <c r="DK34" s="143">
        <v>16.700000000000003</v>
      </c>
      <c r="DL34" s="143">
        <v>16.200000000000003</v>
      </c>
      <c r="DM34" s="143">
        <v>21</v>
      </c>
      <c r="DN34" s="143">
        <v>24.599999999999994</v>
      </c>
      <c r="DO34" s="143">
        <v>27.400000000000006</v>
      </c>
      <c r="DP34" s="143">
        <v>28</v>
      </c>
      <c r="DQ34" s="143">
        <v>26.599999999999994</v>
      </c>
      <c r="DR34" s="143">
        <v>26.299999999999997</v>
      </c>
      <c r="DS34" s="143">
        <v>25.099999999999994</v>
      </c>
      <c r="DT34" s="143">
        <v>22.400000000000006</v>
      </c>
      <c r="DU34" s="143">
        <v>19.5</v>
      </c>
      <c r="DV34" s="143">
        <v>17.900000000000006</v>
      </c>
      <c r="DW34" s="143">
        <v>18.200000000000003</v>
      </c>
      <c r="DX34" s="143">
        <v>17.5</v>
      </c>
      <c r="DY34" s="143">
        <v>17.799999999999997</v>
      </c>
      <c r="DZ34" s="143">
        <v>15.700000000000003</v>
      </c>
      <c r="EA34" s="143">
        <v>12</v>
      </c>
      <c r="EB34" s="143">
        <v>8.5</v>
      </c>
      <c r="EC34" s="143">
        <v>8.4000000000000057</v>
      </c>
      <c r="ED34" s="143">
        <v>8.9000000000000057</v>
      </c>
      <c r="EE34" s="143">
        <v>9.0999999999999943</v>
      </c>
      <c r="EF34" s="143">
        <v>8.2000000000000028</v>
      </c>
      <c r="EG34" s="143">
        <v>8.7999999999999972</v>
      </c>
      <c r="EH34" s="143">
        <v>10.900000000000006</v>
      </c>
      <c r="EI34" s="143">
        <v>10.5</v>
      </c>
      <c r="EJ34" s="143">
        <v>13.200000000000003</v>
      </c>
      <c r="EK34" s="143">
        <v>10.200000000000003</v>
      </c>
      <c r="EL34" s="143">
        <v>11</v>
      </c>
      <c r="EM34" s="143">
        <v>13.799999999999997</v>
      </c>
      <c r="EN34" s="143">
        <v>18.5</v>
      </c>
      <c r="EO34" s="143">
        <v>19.400000000000006</v>
      </c>
      <c r="EP34" s="143">
        <v>19.299999999999997</v>
      </c>
      <c r="EQ34" s="143">
        <v>18.700000000000003</v>
      </c>
      <c r="ER34" s="143">
        <v>19.200000000000003</v>
      </c>
      <c r="ES34" s="143">
        <v>20.799999999999997</v>
      </c>
      <c r="ET34" s="143">
        <v>19.900000000000006</v>
      </c>
      <c r="EU34" s="143">
        <v>19</v>
      </c>
      <c r="EV34" s="143">
        <v>17.299999999999997</v>
      </c>
      <c r="EW34" s="143">
        <v>17.299999999999997</v>
      </c>
      <c r="EX34" s="143">
        <v>17</v>
      </c>
      <c r="EY34" s="143">
        <v>15.2</v>
      </c>
      <c r="EZ34" s="143">
        <v>13</v>
      </c>
      <c r="FA34" s="143">
        <v>11.8</v>
      </c>
      <c r="FB34" s="150"/>
    </row>
    <row r="35" spans="1:158" ht="45" customHeight="1" x14ac:dyDescent="0.3">
      <c r="A35" s="156" t="str">
        <f>IF('0'!A1=1,"Споживчі товари тривалого використання","Consumer durables")</f>
        <v>Споживчі товари тривалого використання</v>
      </c>
      <c r="B35" s="94" t="s">
        <v>42</v>
      </c>
      <c r="C35" s="94" t="s">
        <v>42</v>
      </c>
      <c r="D35" s="94" t="s">
        <v>42</v>
      </c>
      <c r="E35" s="94" t="s">
        <v>42</v>
      </c>
      <c r="F35" s="94" t="s">
        <v>42</v>
      </c>
      <c r="G35" s="94" t="s">
        <v>42</v>
      </c>
      <c r="H35" s="94" t="s">
        <v>42</v>
      </c>
      <c r="I35" s="94" t="s">
        <v>42</v>
      </c>
      <c r="J35" s="94" t="s">
        <v>42</v>
      </c>
      <c r="K35" s="94" t="s">
        <v>42</v>
      </c>
      <c r="L35" s="94" t="s">
        <v>42</v>
      </c>
      <c r="M35" s="94" t="s">
        <v>42</v>
      </c>
      <c r="N35" s="94" t="s">
        <v>42</v>
      </c>
      <c r="O35" s="94" t="s">
        <v>42</v>
      </c>
      <c r="P35" s="94" t="s">
        <v>42</v>
      </c>
      <c r="Q35" s="94" t="s">
        <v>42</v>
      </c>
      <c r="R35" s="94" t="s">
        <v>42</v>
      </c>
      <c r="S35" s="94" t="s">
        <v>42</v>
      </c>
      <c r="T35" s="94" t="s">
        <v>42</v>
      </c>
      <c r="U35" s="94" t="s">
        <v>42</v>
      </c>
      <c r="V35" s="94" t="s">
        <v>42</v>
      </c>
      <c r="W35" s="94" t="s">
        <v>42</v>
      </c>
      <c r="X35" s="94" t="s">
        <v>42</v>
      </c>
      <c r="Y35" s="94" t="s">
        <v>42</v>
      </c>
      <c r="Z35" s="94" t="s">
        <v>42</v>
      </c>
      <c r="AA35" s="94" t="s">
        <v>42</v>
      </c>
      <c r="AB35" s="94" t="s">
        <v>42</v>
      </c>
      <c r="AC35" s="94" t="s">
        <v>42</v>
      </c>
      <c r="AD35" s="94" t="s">
        <v>42</v>
      </c>
      <c r="AE35" s="94" t="s">
        <v>42</v>
      </c>
      <c r="AF35" s="94" t="s">
        <v>42</v>
      </c>
      <c r="AG35" s="94" t="s">
        <v>42</v>
      </c>
      <c r="AH35" s="94" t="s">
        <v>42</v>
      </c>
      <c r="AI35" s="94" t="s">
        <v>42</v>
      </c>
      <c r="AJ35" s="94" t="s">
        <v>42</v>
      </c>
      <c r="AK35" s="94" t="s">
        <v>42</v>
      </c>
      <c r="AL35" s="94" t="s">
        <v>42</v>
      </c>
      <c r="AM35" s="94" t="s">
        <v>42</v>
      </c>
      <c r="AN35" s="94" t="s">
        <v>42</v>
      </c>
      <c r="AO35" s="94" t="s">
        <v>42</v>
      </c>
      <c r="AP35" s="94" t="s">
        <v>42</v>
      </c>
      <c r="AQ35" s="94" t="s">
        <v>42</v>
      </c>
      <c r="AR35" s="94" t="s">
        <v>42</v>
      </c>
      <c r="AS35" s="94" t="s">
        <v>42</v>
      </c>
      <c r="AT35" s="94" t="s">
        <v>42</v>
      </c>
      <c r="AU35" s="94" t="s">
        <v>42</v>
      </c>
      <c r="AV35" s="94" t="s">
        <v>42</v>
      </c>
      <c r="AW35" s="94" t="s">
        <v>42</v>
      </c>
      <c r="AX35" s="94" t="s">
        <v>42</v>
      </c>
      <c r="AY35" s="94" t="s">
        <v>42</v>
      </c>
      <c r="AZ35" s="94" t="s">
        <v>42</v>
      </c>
      <c r="BA35" s="94" t="s">
        <v>42</v>
      </c>
      <c r="BB35" s="94" t="s">
        <v>42</v>
      </c>
      <c r="BC35" s="94" t="s">
        <v>42</v>
      </c>
      <c r="BD35" s="94" t="s">
        <v>42</v>
      </c>
      <c r="BE35" s="94" t="s">
        <v>42</v>
      </c>
      <c r="BF35" s="94" t="s">
        <v>42</v>
      </c>
      <c r="BG35" s="94" t="s">
        <v>42</v>
      </c>
      <c r="BH35" s="94" t="s">
        <v>42</v>
      </c>
      <c r="BI35" s="94" t="s">
        <v>42</v>
      </c>
      <c r="BJ35" s="143">
        <v>14.5</v>
      </c>
      <c r="BK35" s="143">
        <v>11.900000000000006</v>
      </c>
      <c r="BL35" s="143">
        <v>11.099999999999994</v>
      </c>
      <c r="BM35" s="143">
        <v>10.599999999999994</v>
      </c>
      <c r="BN35" s="143">
        <v>9.7999999999999972</v>
      </c>
      <c r="BO35" s="143">
        <v>9.5</v>
      </c>
      <c r="BP35" s="143">
        <v>8.7000000000000028</v>
      </c>
      <c r="BQ35" s="143">
        <v>8.9000000000000057</v>
      </c>
      <c r="BR35" s="143">
        <v>10.5</v>
      </c>
      <c r="BS35" s="143">
        <v>9.7000000000000028</v>
      </c>
      <c r="BT35" s="143">
        <v>8.5</v>
      </c>
      <c r="BU35" s="143">
        <v>10.099999999999994</v>
      </c>
      <c r="BV35" s="143">
        <v>4.5</v>
      </c>
      <c r="BW35" s="143">
        <v>5.5</v>
      </c>
      <c r="BX35" s="143">
        <v>5.5999999999999943</v>
      </c>
      <c r="BY35" s="143">
        <v>5.2999999999999972</v>
      </c>
      <c r="BZ35" s="143">
        <v>6</v>
      </c>
      <c r="CA35" s="143">
        <v>6.4000000000000057</v>
      </c>
      <c r="CB35" s="143">
        <v>6.5</v>
      </c>
      <c r="CC35" s="143">
        <v>5.2999999999999972</v>
      </c>
      <c r="CD35" s="143">
        <v>2.7000000000000028</v>
      </c>
      <c r="CE35" s="143">
        <v>3.4000000000000057</v>
      </c>
      <c r="CF35" s="143">
        <v>3.5</v>
      </c>
      <c r="CG35" s="143">
        <v>2.7999999999999972</v>
      </c>
      <c r="CH35" s="143">
        <v>2.5999999999999943</v>
      </c>
      <c r="CI35" s="143">
        <v>2.2000000000000028</v>
      </c>
      <c r="CJ35" s="143">
        <v>2.5</v>
      </c>
      <c r="CK35" s="143">
        <v>2.2999999999999972</v>
      </c>
      <c r="CL35" s="143">
        <v>2.0999999999999943</v>
      </c>
      <c r="CM35" s="143">
        <v>3.2999999999999972</v>
      </c>
      <c r="CN35" s="143">
        <v>3.2000000000000028</v>
      </c>
      <c r="CO35" s="143">
        <v>4.7999999999999972</v>
      </c>
      <c r="CP35" s="143">
        <v>7.4000000000000057</v>
      </c>
      <c r="CQ35" s="143">
        <v>6.5999999999999943</v>
      </c>
      <c r="CR35" s="143">
        <v>7.7000000000000028</v>
      </c>
      <c r="CS35" s="143">
        <v>8.4000000000000057</v>
      </c>
      <c r="CT35" s="143">
        <v>12.599999999999994</v>
      </c>
      <c r="CU35" s="143">
        <v>14.599999999999994</v>
      </c>
      <c r="CV35" s="143">
        <v>13.599999999999994</v>
      </c>
      <c r="CW35" s="143">
        <v>16.099999999999994</v>
      </c>
      <c r="CX35" s="143">
        <v>21.200000000000003</v>
      </c>
      <c r="CY35" s="143">
        <v>20.299999999999997</v>
      </c>
      <c r="CZ35" s="143">
        <v>21.400000000000006</v>
      </c>
      <c r="DA35" s="143">
        <v>21.400000000000006</v>
      </c>
      <c r="DB35" s="143">
        <v>20.099999999999994</v>
      </c>
      <c r="DC35" s="143">
        <v>20.099999999999994</v>
      </c>
      <c r="DD35" s="143">
        <v>19.5</v>
      </c>
      <c r="DE35" s="143">
        <v>19</v>
      </c>
      <c r="DF35" s="143">
        <v>16.799999999999997</v>
      </c>
      <c r="DG35" s="143">
        <v>16.400000000000006</v>
      </c>
      <c r="DH35" s="143">
        <v>18</v>
      </c>
      <c r="DI35" s="143">
        <v>19</v>
      </c>
      <c r="DJ35" s="143">
        <v>16.5</v>
      </c>
      <c r="DK35" s="143">
        <v>17.700000000000003</v>
      </c>
      <c r="DL35" s="143">
        <v>18.099999999999994</v>
      </c>
      <c r="DM35" s="143">
        <v>20.700000000000003</v>
      </c>
      <c r="DN35" s="143">
        <v>22</v>
      </c>
      <c r="DO35" s="143">
        <v>21.900000000000006</v>
      </c>
      <c r="DP35" s="143">
        <v>21.400000000000006</v>
      </c>
      <c r="DQ35" s="143">
        <v>23.599999999999994</v>
      </c>
      <c r="DR35" s="143">
        <v>24.099999999999994</v>
      </c>
      <c r="DS35" s="143">
        <v>23.900000000000006</v>
      </c>
      <c r="DT35" s="143">
        <v>22.700000000000003</v>
      </c>
      <c r="DU35" s="143">
        <v>19.900000000000006</v>
      </c>
      <c r="DV35" s="143">
        <v>17.799999999999997</v>
      </c>
      <c r="DW35" s="143">
        <v>16.099999999999994</v>
      </c>
      <c r="DX35" s="143">
        <v>14.799999999999997</v>
      </c>
      <c r="DY35" s="143">
        <v>10.900000000000006</v>
      </c>
      <c r="DZ35" s="143">
        <v>8.7000000000000028</v>
      </c>
      <c r="EA35" s="143">
        <v>8.0999999999999943</v>
      </c>
      <c r="EB35" s="143">
        <v>9</v>
      </c>
      <c r="EC35" s="143">
        <v>7.0999999999999943</v>
      </c>
      <c r="ED35" s="143">
        <v>5.4000000000000057</v>
      </c>
      <c r="EE35" s="143">
        <v>4.4000000000000057</v>
      </c>
      <c r="EF35" s="143">
        <v>4.5</v>
      </c>
      <c r="EG35" s="143">
        <v>4</v>
      </c>
      <c r="EH35" s="143">
        <v>5.0999999999999943</v>
      </c>
      <c r="EI35" s="143">
        <v>5.0999999999999943</v>
      </c>
      <c r="EJ35" s="143">
        <v>4.7000000000000028</v>
      </c>
      <c r="EK35" s="143">
        <v>5.5</v>
      </c>
      <c r="EL35" s="143">
        <v>6.2</v>
      </c>
      <c r="EM35" s="143">
        <v>6.0999999999999943</v>
      </c>
      <c r="EN35" s="143">
        <v>5.7000000000000028</v>
      </c>
      <c r="EO35" s="143">
        <v>4.7000000000000028</v>
      </c>
      <c r="EP35" s="143">
        <v>5.4000000000000057</v>
      </c>
      <c r="EQ35" s="143">
        <v>5.7999999999999972</v>
      </c>
      <c r="ER35" s="143">
        <v>6.0999999999999943</v>
      </c>
      <c r="ES35" s="143">
        <v>6.7999999999999972</v>
      </c>
      <c r="ET35" s="143">
        <v>5.7999999999999972</v>
      </c>
      <c r="EU35" s="143">
        <v>6.5999999999999943</v>
      </c>
      <c r="EV35" s="143">
        <v>7.0999999999999943</v>
      </c>
      <c r="EW35" s="143">
        <v>7.5</v>
      </c>
      <c r="EX35" s="143">
        <v>6.7999999999999972</v>
      </c>
      <c r="EY35" s="143">
        <v>8</v>
      </c>
      <c r="EZ35" s="143">
        <v>8.3000000000000007</v>
      </c>
      <c r="FA35" s="143">
        <v>8.6999999999999993</v>
      </c>
      <c r="FB35" s="150"/>
    </row>
    <row r="36" spans="1:158" ht="45" customHeight="1" thickBot="1" x14ac:dyDescent="0.35">
      <c r="A36" s="157" t="str">
        <f>IF('0'!A1=1,"Енергія","Energy")</f>
        <v>Енергія</v>
      </c>
      <c r="B36" s="144" t="s">
        <v>42</v>
      </c>
      <c r="C36" s="144" t="s">
        <v>42</v>
      </c>
      <c r="D36" s="144" t="s">
        <v>42</v>
      </c>
      <c r="E36" s="144" t="s">
        <v>42</v>
      </c>
      <c r="F36" s="144" t="s">
        <v>42</v>
      </c>
      <c r="G36" s="144" t="s">
        <v>42</v>
      </c>
      <c r="H36" s="144" t="s">
        <v>42</v>
      </c>
      <c r="I36" s="144" t="s">
        <v>42</v>
      </c>
      <c r="J36" s="144" t="s">
        <v>42</v>
      </c>
      <c r="K36" s="144" t="s">
        <v>42</v>
      </c>
      <c r="L36" s="144" t="s">
        <v>42</v>
      </c>
      <c r="M36" s="144" t="s">
        <v>42</v>
      </c>
      <c r="N36" s="144" t="s">
        <v>42</v>
      </c>
      <c r="O36" s="144" t="s">
        <v>42</v>
      </c>
      <c r="P36" s="144" t="s">
        <v>42</v>
      </c>
      <c r="Q36" s="144" t="s">
        <v>42</v>
      </c>
      <c r="R36" s="144" t="s">
        <v>42</v>
      </c>
      <c r="S36" s="144" t="s">
        <v>42</v>
      </c>
      <c r="T36" s="144" t="s">
        <v>42</v>
      </c>
      <c r="U36" s="144" t="s">
        <v>42</v>
      </c>
      <c r="V36" s="144" t="s">
        <v>42</v>
      </c>
      <c r="W36" s="144" t="s">
        <v>42</v>
      </c>
      <c r="X36" s="144" t="s">
        <v>42</v>
      </c>
      <c r="Y36" s="144" t="s">
        <v>42</v>
      </c>
      <c r="Z36" s="144" t="s">
        <v>42</v>
      </c>
      <c r="AA36" s="144" t="s">
        <v>42</v>
      </c>
      <c r="AB36" s="144" t="s">
        <v>42</v>
      </c>
      <c r="AC36" s="144" t="s">
        <v>42</v>
      </c>
      <c r="AD36" s="144" t="s">
        <v>42</v>
      </c>
      <c r="AE36" s="144" t="s">
        <v>42</v>
      </c>
      <c r="AF36" s="144" t="s">
        <v>42</v>
      </c>
      <c r="AG36" s="144" t="s">
        <v>42</v>
      </c>
      <c r="AH36" s="144" t="s">
        <v>42</v>
      </c>
      <c r="AI36" s="144" t="s">
        <v>42</v>
      </c>
      <c r="AJ36" s="144" t="s">
        <v>42</v>
      </c>
      <c r="AK36" s="144" t="s">
        <v>42</v>
      </c>
      <c r="AL36" s="144" t="s">
        <v>42</v>
      </c>
      <c r="AM36" s="144" t="s">
        <v>42</v>
      </c>
      <c r="AN36" s="144" t="s">
        <v>42</v>
      </c>
      <c r="AO36" s="144" t="s">
        <v>42</v>
      </c>
      <c r="AP36" s="144" t="s">
        <v>42</v>
      </c>
      <c r="AQ36" s="144" t="s">
        <v>42</v>
      </c>
      <c r="AR36" s="144" t="s">
        <v>42</v>
      </c>
      <c r="AS36" s="144" t="s">
        <v>42</v>
      </c>
      <c r="AT36" s="144" t="s">
        <v>42</v>
      </c>
      <c r="AU36" s="144" t="s">
        <v>42</v>
      </c>
      <c r="AV36" s="144" t="s">
        <v>42</v>
      </c>
      <c r="AW36" s="144" t="s">
        <v>42</v>
      </c>
      <c r="AX36" s="144" t="s">
        <v>42</v>
      </c>
      <c r="AY36" s="144" t="s">
        <v>42</v>
      </c>
      <c r="AZ36" s="144" t="s">
        <v>42</v>
      </c>
      <c r="BA36" s="144" t="s">
        <v>42</v>
      </c>
      <c r="BB36" s="144" t="s">
        <v>42</v>
      </c>
      <c r="BC36" s="144" t="s">
        <v>42</v>
      </c>
      <c r="BD36" s="144" t="s">
        <v>42</v>
      </c>
      <c r="BE36" s="144" t="s">
        <v>42</v>
      </c>
      <c r="BF36" s="144" t="s">
        <v>42</v>
      </c>
      <c r="BG36" s="144" t="s">
        <v>42</v>
      </c>
      <c r="BH36" s="144" t="s">
        <v>42</v>
      </c>
      <c r="BI36" s="144" t="s">
        <v>42</v>
      </c>
      <c r="BJ36" s="144">
        <v>29.800000000000011</v>
      </c>
      <c r="BK36" s="144">
        <v>27</v>
      </c>
      <c r="BL36" s="144">
        <v>21.099999999999994</v>
      </c>
      <c r="BM36" s="144">
        <v>16.400000000000006</v>
      </c>
      <c r="BN36" s="144">
        <v>22.5</v>
      </c>
      <c r="BO36" s="144">
        <v>25.799999999999997</v>
      </c>
      <c r="BP36" s="144">
        <v>23.5</v>
      </c>
      <c r="BQ36" s="144">
        <v>28.300000000000011</v>
      </c>
      <c r="BR36" s="144">
        <v>28.699999999999989</v>
      </c>
      <c r="BS36" s="144">
        <v>24.700000000000003</v>
      </c>
      <c r="BT36" s="144">
        <v>27.700000000000003</v>
      </c>
      <c r="BU36" s="144">
        <v>24.799999999999997</v>
      </c>
      <c r="BV36" s="144">
        <v>19.299999999999997</v>
      </c>
      <c r="BW36" s="144">
        <v>23.599999999999994</v>
      </c>
      <c r="BX36" s="144">
        <v>17.299999999999997</v>
      </c>
      <c r="BY36" s="144">
        <v>18.200000000000003</v>
      </c>
      <c r="BZ36" s="144">
        <v>13</v>
      </c>
      <c r="CA36" s="144">
        <v>3</v>
      </c>
      <c r="CB36" s="144">
        <v>8.5999999999999943</v>
      </c>
      <c r="CC36" s="144">
        <v>4.5</v>
      </c>
      <c r="CD36" s="144">
        <v>3.7999999999999972</v>
      </c>
      <c r="CE36" s="144">
        <v>5.2999999999999972</v>
      </c>
      <c r="CF36" s="144">
        <v>-4.2000000000000028</v>
      </c>
      <c r="CG36" s="144">
        <v>-10.299999999999997</v>
      </c>
      <c r="CH36" s="144">
        <v>-7.2999999999999972</v>
      </c>
      <c r="CI36" s="144">
        <v>-12.700000000000003</v>
      </c>
      <c r="CJ36" s="144">
        <v>-6.7999999999999972</v>
      </c>
      <c r="CK36" s="144">
        <v>-6.2999999999999972</v>
      </c>
      <c r="CL36" s="144">
        <v>-9.0999999999999943</v>
      </c>
      <c r="CM36" s="144">
        <v>-8.7000000000000028</v>
      </c>
      <c r="CN36" s="144">
        <v>-17.5</v>
      </c>
      <c r="CO36" s="144">
        <v>-13.799999999999997</v>
      </c>
      <c r="CP36" s="144">
        <v>-12.900000000000006</v>
      </c>
      <c r="CQ36" s="144">
        <v>-8.2000000000000028</v>
      </c>
      <c r="CR36" s="144">
        <v>-0.59999999999999432</v>
      </c>
      <c r="CS36" s="144">
        <v>7.5999999999999943</v>
      </c>
      <c r="CT36" s="144">
        <v>7.0999999999999943</v>
      </c>
      <c r="CU36" s="144">
        <v>20.799999999999997</v>
      </c>
      <c r="CV36" s="144">
        <v>14</v>
      </c>
      <c r="CW36" s="144">
        <v>16.099999999999994</v>
      </c>
      <c r="CX36" s="144">
        <v>19.799999999999997</v>
      </c>
      <c r="CY36" s="144">
        <v>29.099999999999994</v>
      </c>
      <c r="CZ36" s="144">
        <v>34.900000000000006</v>
      </c>
      <c r="DA36" s="144">
        <v>56.800000000000011</v>
      </c>
      <c r="DB36" s="144">
        <v>69.400000000000006</v>
      </c>
      <c r="DC36" s="144">
        <v>129.9</v>
      </c>
      <c r="DD36" s="144">
        <v>146.80000000000001</v>
      </c>
      <c r="DE36" s="144">
        <v>167.39999999999998</v>
      </c>
      <c r="DF36" s="144">
        <v>195.89999999999998</v>
      </c>
      <c r="DG36" s="144">
        <v>147.4</v>
      </c>
      <c r="DH36" s="144">
        <v>143.5</v>
      </c>
      <c r="DI36" s="144">
        <v>129.6</v>
      </c>
      <c r="DJ36" s="144">
        <v>116.69999999999999</v>
      </c>
      <c r="DK36" s="144">
        <v>134.80000000000001</v>
      </c>
      <c r="DL36" s="144">
        <v>135</v>
      </c>
      <c r="DM36" s="144">
        <v>117</v>
      </c>
      <c r="DN36" s="144">
        <v>116.9</v>
      </c>
      <c r="DO36" s="144">
        <v>68.400000000000006</v>
      </c>
      <c r="DP36" s="144">
        <v>59</v>
      </c>
      <c r="DQ36" s="144">
        <v>53.599999999999994</v>
      </c>
      <c r="DR36" s="144">
        <v>33.400000000000006</v>
      </c>
      <c r="DS36" s="144">
        <v>44</v>
      </c>
      <c r="DT36" s="144">
        <v>43</v>
      </c>
      <c r="DU36" s="144">
        <v>48</v>
      </c>
      <c r="DV36" s="144">
        <v>45.099999999999994</v>
      </c>
      <c r="DW36" s="144">
        <v>39.800000000000011</v>
      </c>
      <c r="DX36" s="144">
        <v>43.699999999999989</v>
      </c>
      <c r="DY36" s="144">
        <v>38.400000000000006</v>
      </c>
      <c r="DZ36" s="144">
        <v>40.099999999999994</v>
      </c>
      <c r="EA36" s="144">
        <v>33.400000000000006</v>
      </c>
      <c r="EB36" s="144">
        <v>32.699999999999989</v>
      </c>
      <c r="EC36" s="144">
        <v>21.799999999999997</v>
      </c>
      <c r="ED36" s="144">
        <v>11</v>
      </c>
      <c r="EE36" s="144">
        <v>6.7999999999999972</v>
      </c>
      <c r="EF36" s="144">
        <v>-5.7999999999999972</v>
      </c>
      <c r="EG36" s="144">
        <v>3.7999999999999972</v>
      </c>
      <c r="EH36" s="144">
        <v>20.799999999999997</v>
      </c>
      <c r="EI36" s="144">
        <v>41.5</v>
      </c>
      <c r="EJ36" s="144">
        <v>52.599999999999994</v>
      </c>
      <c r="EK36" s="144">
        <v>48.400000000000006</v>
      </c>
      <c r="EL36" s="144">
        <v>39.1</v>
      </c>
      <c r="EM36" s="144">
        <v>32.099999999999994</v>
      </c>
      <c r="EN36" s="144">
        <v>28.599999999999994</v>
      </c>
      <c r="EO36" s="144">
        <v>35.599999999999994</v>
      </c>
      <c r="EP36" s="144">
        <v>44.599999999999994</v>
      </c>
      <c r="EQ36" s="144">
        <v>54.400000000000006</v>
      </c>
      <c r="ER36" s="144">
        <v>85.4</v>
      </c>
      <c r="ES36" s="144">
        <v>61.699999999999989</v>
      </c>
      <c r="ET36" s="144">
        <v>37.599999999999994</v>
      </c>
      <c r="EU36" s="144">
        <v>11.200000000000003</v>
      </c>
      <c r="EV36" s="144">
        <v>-2</v>
      </c>
      <c r="EW36" s="144">
        <v>2.7000000000000028</v>
      </c>
      <c r="EX36" s="144">
        <v>-8</v>
      </c>
      <c r="EY36" s="144">
        <v>-0.1</v>
      </c>
      <c r="EZ36" s="144">
        <v>9.1999999999999993</v>
      </c>
      <c r="FA36" s="144">
        <v>6.8</v>
      </c>
      <c r="FB36" s="150"/>
    </row>
    <row r="37" spans="1:158" ht="15" thickTop="1" x14ac:dyDescent="0.3">
      <c r="AL37" s="88"/>
      <c r="AM37" s="88"/>
      <c r="AN37" s="92"/>
      <c r="AO37" s="92"/>
      <c r="AP37" s="92"/>
      <c r="AQ37" s="92"/>
      <c r="AR37" s="93"/>
      <c r="AS37" s="89"/>
      <c r="AT37" s="89"/>
      <c r="AU37" s="89"/>
      <c r="AV37" s="89"/>
      <c r="BM37" s="159"/>
    </row>
    <row r="38" spans="1:158" ht="93" customHeight="1" x14ac:dyDescent="0.3">
      <c r="A38" s="160" t="str">
        <f>'5'!A38</f>
        <v>*Дані наведено до  Класифікації видів економічної діяльності (ДК 009:2010).
 Починаючи з 2014 року дані наведено без урахування тимчасово окупованої території АР Крим, м. Севастополя та частини тимчасово окупованих територій у Донецькій та Луганській областях.</v>
      </c>
      <c r="AL38" s="88"/>
      <c r="AM38" s="88"/>
      <c r="AN38" s="92"/>
      <c r="AO38" s="92"/>
      <c r="AP38" s="92"/>
      <c r="AQ38" s="92"/>
      <c r="AR38" s="93"/>
      <c r="AS38" s="89"/>
      <c r="AT38" s="89"/>
      <c r="AU38" s="89"/>
      <c r="AV38" s="89"/>
      <c r="BM38" s="159"/>
    </row>
    <row r="39" spans="1:158" x14ac:dyDescent="0.3">
      <c r="AL39" s="88"/>
      <c r="AM39" s="88"/>
      <c r="AN39" s="92"/>
      <c r="AO39" s="92"/>
      <c r="AP39" s="92"/>
      <c r="AQ39" s="92"/>
      <c r="AR39" s="93"/>
      <c r="AS39" s="89"/>
      <c r="AT39" s="89"/>
      <c r="AU39" s="89"/>
      <c r="AV39" s="89"/>
      <c r="BM39" s="159"/>
    </row>
    <row r="40" spans="1:158" x14ac:dyDescent="0.3">
      <c r="AL40" s="88"/>
      <c r="AM40" s="88"/>
      <c r="AN40" s="92"/>
      <c r="AO40" s="92"/>
      <c r="AP40" s="92"/>
      <c r="AQ40" s="92"/>
      <c r="AR40" s="93"/>
      <c r="AS40" s="89"/>
      <c r="AT40" s="89"/>
      <c r="AU40" s="89"/>
      <c r="AV40" s="89"/>
      <c r="BM40" s="159"/>
    </row>
    <row r="41" spans="1:158" x14ac:dyDescent="0.3">
      <c r="AL41" s="88"/>
      <c r="AM41" s="88"/>
      <c r="AN41" s="92"/>
      <c r="AO41" s="92"/>
      <c r="AP41" s="92"/>
      <c r="AQ41" s="92"/>
      <c r="AR41" s="93"/>
      <c r="AS41" s="89"/>
      <c r="AT41" s="89"/>
      <c r="AU41" s="89"/>
      <c r="AV41" s="89"/>
      <c r="BM41" s="159"/>
    </row>
    <row r="42" spans="1:158" x14ac:dyDescent="0.3">
      <c r="AL42" s="88"/>
      <c r="AM42" s="88"/>
      <c r="AN42" s="92"/>
      <c r="AO42" s="92"/>
      <c r="AP42" s="92"/>
      <c r="AQ42" s="92"/>
      <c r="AR42" s="93"/>
      <c r="AS42" s="89"/>
      <c r="AT42" s="89"/>
      <c r="AU42" s="89"/>
      <c r="AV42" s="89"/>
    </row>
    <row r="43" spans="1:158" x14ac:dyDescent="0.3">
      <c r="AL43" s="88"/>
      <c r="AM43" s="88"/>
      <c r="AN43" s="92"/>
      <c r="AO43" s="92"/>
      <c r="AP43" s="92"/>
      <c r="AQ43" s="92"/>
      <c r="AR43" s="93"/>
      <c r="AS43" s="89"/>
      <c r="AT43" s="89"/>
      <c r="AU43" s="89"/>
      <c r="AV43" s="89"/>
    </row>
    <row r="44" spans="1:158" x14ac:dyDescent="0.3">
      <c r="AL44" s="88"/>
      <c r="AM44" s="88"/>
      <c r="AN44" s="92"/>
      <c r="AO44" s="92"/>
      <c r="AP44" s="92"/>
      <c r="AQ44" s="92"/>
      <c r="AR44" s="93"/>
      <c r="AS44" s="89"/>
      <c r="AT44" s="89"/>
      <c r="AU44" s="89"/>
      <c r="AV44" s="89"/>
    </row>
    <row r="45" spans="1:158" x14ac:dyDescent="0.3">
      <c r="AL45" s="88"/>
      <c r="AM45" s="88"/>
      <c r="AN45" s="92"/>
      <c r="AO45" s="92"/>
      <c r="AP45" s="92"/>
      <c r="AQ45" s="92"/>
      <c r="AR45" s="93"/>
      <c r="AS45" s="89"/>
      <c r="AT45" s="89"/>
      <c r="AU45" s="89"/>
      <c r="AV45" s="89"/>
    </row>
    <row r="46" spans="1:158" x14ac:dyDescent="0.3">
      <c r="AL46" s="88"/>
      <c r="AM46" s="88"/>
      <c r="AN46" s="92"/>
      <c r="AO46" s="92"/>
      <c r="AP46" s="92"/>
      <c r="AQ46" s="92"/>
      <c r="AR46" s="93"/>
      <c r="AS46" s="89"/>
      <c r="AT46" s="89"/>
      <c r="AU46" s="89"/>
      <c r="AV46" s="89"/>
    </row>
    <row r="47" spans="1:158" x14ac:dyDescent="0.3">
      <c r="AL47" s="88"/>
      <c r="AM47" s="88"/>
      <c r="AN47" s="92"/>
      <c r="AO47" s="92"/>
      <c r="AP47" s="92"/>
      <c r="AQ47" s="92"/>
      <c r="AR47" s="93"/>
      <c r="AS47" s="89"/>
      <c r="AT47" s="89"/>
      <c r="AU47" s="89"/>
      <c r="AV47" s="89"/>
    </row>
    <row r="48" spans="1:158" x14ac:dyDescent="0.3">
      <c r="AL48" s="88"/>
      <c r="AM48" s="88"/>
      <c r="AN48" s="92"/>
      <c r="AO48" s="92"/>
      <c r="AP48" s="92"/>
      <c r="AQ48" s="92"/>
      <c r="AR48" s="93"/>
      <c r="AS48" s="89"/>
      <c r="AT48" s="89"/>
      <c r="AU48" s="89"/>
      <c r="AV48" s="89"/>
    </row>
    <row r="49" spans="38:48" x14ac:dyDescent="0.3">
      <c r="AL49" s="88"/>
      <c r="AM49" s="88"/>
      <c r="AN49" s="92"/>
      <c r="AO49" s="92"/>
      <c r="AP49" s="92"/>
      <c r="AQ49" s="92"/>
      <c r="AR49" s="93"/>
      <c r="AS49" s="89"/>
      <c r="AT49" s="89"/>
      <c r="AU49" s="89"/>
      <c r="AV49" s="89"/>
    </row>
    <row r="50" spans="38:48" x14ac:dyDescent="0.3">
      <c r="AL50" s="88"/>
      <c r="AM50" s="88"/>
      <c r="AN50" s="92"/>
      <c r="AO50" s="92"/>
      <c r="AP50" s="92"/>
      <c r="AQ50" s="92"/>
      <c r="AR50" s="93"/>
      <c r="AS50" s="89"/>
      <c r="AT50" s="89"/>
      <c r="AU50" s="89"/>
      <c r="AV50" s="89"/>
    </row>
    <row r="51" spans="38:48" x14ac:dyDescent="0.3">
      <c r="AL51" s="88"/>
      <c r="AM51" s="88"/>
      <c r="AN51" s="92"/>
      <c r="AO51" s="92"/>
      <c r="AP51" s="92"/>
      <c r="AQ51" s="92"/>
      <c r="AR51" s="93"/>
      <c r="AS51" s="89"/>
      <c r="AT51" s="89"/>
      <c r="AU51" s="89"/>
      <c r="AV51" s="89"/>
    </row>
    <row r="52" spans="38:48" x14ac:dyDescent="0.3">
      <c r="AL52" s="88"/>
      <c r="AM52" s="88"/>
      <c r="AN52" s="92"/>
      <c r="AO52" s="92"/>
      <c r="AP52" s="92"/>
      <c r="AQ52" s="92"/>
      <c r="AR52" s="93"/>
      <c r="AS52" s="89"/>
      <c r="AT52" s="89"/>
      <c r="AU52" s="89"/>
      <c r="AV52" s="89"/>
    </row>
    <row r="53" spans="38:48" x14ac:dyDescent="0.3">
      <c r="AL53" s="88"/>
      <c r="AM53" s="88"/>
      <c r="AN53" s="88"/>
      <c r="AO53" s="88"/>
      <c r="AP53" s="88"/>
      <c r="AQ53" s="88"/>
      <c r="AR53" s="89"/>
      <c r="AS53" s="89"/>
      <c r="AT53" s="89"/>
      <c r="AU53" s="89"/>
      <c r="AV53" s="89"/>
    </row>
    <row r="54" spans="38:48" x14ac:dyDescent="0.3">
      <c r="AL54" s="90"/>
      <c r="AM54" s="90"/>
      <c r="AN54" s="92"/>
      <c r="AO54" s="92"/>
      <c r="AP54" s="92"/>
      <c r="AQ54" s="92"/>
      <c r="AR54" s="93"/>
      <c r="AS54" s="89"/>
      <c r="AT54" s="89"/>
      <c r="AU54" s="89"/>
      <c r="AV54" s="89"/>
    </row>
    <row r="55" spans="38:48" x14ac:dyDescent="0.3">
      <c r="AL55" s="88"/>
      <c r="AM55" s="88"/>
      <c r="AN55" s="92"/>
      <c r="AO55" s="92"/>
      <c r="AP55" s="92"/>
      <c r="AQ55" s="92"/>
      <c r="AR55" s="93"/>
      <c r="AS55" s="89"/>
      <c r="AT55" s="89"/>
      <c r="AU55" s="89"/>
      <c r="AV55" s="89"/>
    </row>
    <row r="56" spans="38:48" x14ac:dyDescent="0.3">
      <c r="AL56" s="90"/>
      <c r="AM56" s="90"/>
      <c r="AN56" s="92"/>
      <c r="AO56" s="92"/>
      <c r="AP56" s="92"/>
      <c r="AQ56" s="92"/>
      <c r="AR56" s="93"/>
      <c r="AS56" s="89"/>
      <c r="AT56" s="89"/>
      <c r="AU56" s="89"/>
      <c r="AV56" s="89"/>
    </row>
    <row r="57" spans="38:48" x14ac:dyDescent="0.3">
      <c r="AL57" s="90"/>
      <c r="AM57" s="90"/>
      <c r="AN57" s="92"/>
      <c r="AO57" s="92"/>
      <c r="AP57" s="92"/>
      <c r="AQ57" s="92"/>
      <c r="AR57" s="93"/>
      <c r="AS57" s="89"/>
      <c r="AT57" s="89"/>
      <c r="AU57" s="89"/>
      <c r="AV57" s="89"/>
    </row>
    <row r="58" spans="38:48" x14ac:dyDescent="0.3">
      <c r="AL58" s="88"/>
      <c r="AM58" s="88"/>
      <c r="AN58" s="92"/>
      <c r="AO58" s="92"/>
      <c r="AP58" s="92"/>
      <c r="AQ58" s="92"/>
      <c r="AR58" s="93"/>
      <c r="AS58" s="89"/>
      <c r="AT58" s="89"/>
      <c r="AU58" s="89"/>
      <c r="AV58" s="89"/>
    </row>
  </sheetData>
  <sheetProtection algorithmName="SHA-512" hashValue="M2cMXlKQn3jes6elTgWRRs0V9PuG9csriDDMfzbfzakFH2Kre/wzDSztbfKGThtFF9u4eine6ohEHTS2QxEasg==" saltValue="KSp8xbFqypzAoXRhSxt+5A==" spinCount="100000" sheet="1" objects="1" scenarios="1"/>
  <hyperlinks>
    <hyperlink ref="A1" location="'0'!A1" display="'0'!A1"/>
  </hyperlinks>
  <pageMargins left="0.7" right="0.7" top="0.75" bottom="0.75" header="0.3" footer="0.3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9</vt:i4>
      </vt:variant>
      <vt:variant>
        <vt:lpstr>Іменовані діапазони</vt:lpstr>
      </vt:variant>
      <vt:variant>
        <vt:i4>1</vt:i4>
      </vt:variant>
    </vt:vector>
  </HeadingPairs>
  <TitlesOfParts>
    <vt:vector size="10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'0'!Область_друку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Кучман Наталія Михайлівна</cp:lastModifiedBy>
  <cp:lastPrinted>2015-10-23T13:03:51Z</cp:lastPrinted>
  <dcterms:created xsi:type="dcterms:W3CDTF">2015-10-09T07:17:55Z</dcterms:created>
  <dcterms:modified xsi:type="dcterms:W3CDTF">2026-01-23T11:13:09Z</dcterms:modified>
</cp:coreProperties>
</file>