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На розміщення\"/>
    </mc:Choice>
  </mc:AlternateContent>
  <bookViews>
    <workbookView xWindow="0" yWindow="0" windowWidth="28800" windowHeight="12300" tabRatio="693"/>
  </bookViews>
  <sheets>
    <sheet name="0" sheetId="54" r:id="rId1"/>
    <sheet name="1" sheetId="83" r:id="rId2"/>
    <sheet name="2" sheetId="84" r:id="rId3"/>
  </sheets>
  <calcPr calcId="162913"/>
</workbook>
</file>

<file path=xl/calcChain.xml><?xml version="1.0" encoding="utf-8"?>
<calcChain xmlns="http://schemas.openxmlformats.org/spreadsheetml/2006/main">
  <c r="A27" i="84" l="1"/>
  <c r="A3" i="83" l="1"/>
  <c r="A3" i="84"/>
  <c r="L12" i="54" l="1"/>
  <c r="L13" i="54"/>
  <c r="I12" i="54"/>
  <c r="A26" i="84" l="1"/>
  <c r="B24" i="84"/>
  <c r="B23" i="84"/>
  <c r="B22" i="84"/>
  <c r="B21" i="84"/>
  <c r="B20" i="84"/>
  <c r="B19" i="84"/>
  <c r="B18" i="84"/>
  <c r="B17" i="84"/>
  <c r="B16" i="84"/>
  <c r="B15" i="84"/>
  <c r="B14" i="84"/>
  <c r="B13" i="84"/>
  <c r="B12" i="84"/>
  <c r="B11" i="84"/>
  <c r="B10" i="84"/>
  <c r="B9" i="84"/>
  <c r="B8" i="84"/>
  <c r="B7" i="84"/>
  <c r="B6" i="84"/>
  <c r="B5" i="84"/>
  <c r="B4" i="84"/>
  <c r="A4" i="84"/>
  <c r="A1" i="84"/>
  <c r="A26" i="83" l="1"/>
  <c r="F8" i="54" l="1"/>
  <c r="F2" i="54" l="1"/>
  <c r="I4" i="54"/>
  <c r="I24" i="54"/>
  <c r="I22" i="54"/>
  <c r="F22" i="54"/>
  <c r="I20" i="54"/>
  <c r="I18" i="54"/>
  <c r="F18" i="54"/>
  <c r="I16" i="54"/>
  <c r="I14" i="54"/>
  <c r="F14" i="54"/>
  <c r="I10" i="54"/>
  <c r="I8" i="54"/>
  <c r="D8" i="54"/>
  <c r="I6" i="54"/>
  <c r="I2" i="54"/>
  <c r="A4" i="83" l="1"/>
  <c r="B12" i="83" l="1"/>
  <c r="B3" i="54" l="1"/>
  <c r="B24" i="83" l="1"/>
  <c r="B23" i="83"/>
  <c r="B22" i="83"/>
  <c r="B21" i="83"/>
  <c r="B20" i="83"/>
  <c r="B19" i="83"/>
  <c r="B18" i="83"/>
  <c r="B17" i="83"/>
  <c r="B16" i="83"/>
  <c r="B15" i="83"/>
  <c r="B14" i="83"/>
  <c r="B13" i="83"/>
  <c r="B11" i="83"/>
  <c r="B10" i="83" l="1"/>
  <c r="B8" i="83"/>
  <c r="B9" i="83"/>
  <c r="B7" i="83"/>
  <c r="B6" i="83"/>
  <c r="B5" i="83"/>
  <c r="B4" i="83"/>
  <c r="A1" i="83" l="1"/>
</calcChain>
</file>

<file path=xl/sharedStrings.xml><?xml version="1.0" encoding="utf-8"?>
<sst xmlns="http://schemas.openxmlformats.org/spreadsheetml/2006/main" count="904" uniqueCount="3">
  <si>
    <t>УКР</t>
  </si>
  <si>
    <t>ENG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</si>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</sst>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7">
    <numFmt numFmtId="164" formatCode="_-* #,##0_₴_-;\-* #,##0_₴_-;_-* &quot;-&quot;_₴_-;_-@_-"/>
    <numFmt numFmtId="165" formatCode="_-* #,##0.00_₴_-;\-* #,##0.00_₴_-;_-* &quot;-&quot;??_₴_-;_-@_-"/>
    <numFmt numFmtId="166" formatCode="_-* #,##0\ _г_р_н_._-;\-* #,##0\ _г_р_н_._-;_-* &quot;-&quot;\ _г_р_н_._-;_-@_-"/>
    <numFmt numFmtId="167" formatCode="_-* #,##0.00\ _г_р_н_._-;\-* #,##0.00\ _г_р_н_._-;_-* &quot;-&quot;??\ _г_р_н_._-;_-@_-"/>
    <numFmt numFmtId="168" formatCode="#,##0&quot;р.&quot;;[Red]\-#,##0&quot;р.&quot;"/>
    <numFmt numFmtId="169" formatCode="#,##0.00&quot;р.&quot;;\-#,##0.00&quot;р.&quot;"/>
    <numFmt numFmtId="170" formatCode="_-* #,##0_р_._-;\-* #,##0_р_._-;_-* &quot;-&quot;_р_._-;_-@_-"/>
    <numFmt numFmtId="171" formatCode="_-* #,##0.00_р_._-;\-* #,##0.00_р_._-;_-* &quot;-&quot;??_р_._-;_-@_-"/>
    <numFmt numFmtId="172" formatCode="0.0"/>
    <numFmt numFmtId="173" formatCode="&quot;$&quot;#,##0_);[Red]\(&quot;$&quot;#,##0\)"/>
    <numFmt numFmtId="174" formatCode="_(* #,##0.00_);_(* \(#,##0.00\);_(* &quot;-&quot;??_);_(@_)"/>
    <numFmt numFmtId="175" formatCode="#,##0.0"/>
    <numFmt numFmtId="176" formatCode="#."/>
    <numFmt numFmtId="177" formatCode="&quot;Ј&quot;#,##0.00;[Red]\-&quot;Ј&quot;#,##0.00"/>
    <numFmt numFmtId="178" formatCode="General_)"/>
    <numFmt numFmtId="179" formatCode="#,##0.00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0.000_)"/>
    <numFmt numFmtId="186" formatCode="_(* #,##0_);_(* \(#,##0\);_(* &quot;-&quot;_);_(@_)"/>
    <numFmt numFmtId="187" formatCode="_-&quot;$&quot;* #,##0_-;\-&quot;$&quot;* #,##0_-;_-&quot;$&quot;* &quot;-&quot;_-;_-@_-"/>
    <numFmt numFmtId="188" formatCode="_([$€-2]* #,##0.00_);_([$€-2]* \(#,##0.00\);_([$€-2]* &quot;-&quot;??_)"/>
    <numFmt numFmtId="189" formatCode="_-* #,##0\ _F_t_-;\-* #,##0\ _F_t_-;_-* &quot;-&quot;\ _F_t_-;_-@_-"/>
    <numFmt numFmtId="190" formatCode="_-* #,##0.00\ _F_t_-;\-* #,##0.00\ _F_t_-;_-* &quot;-&quot;??\ _F_t_-;_-@_-"/>
    <numFmt numFmtId="191" formatCode="[&gt;0.05]#,##0.0;[&lt;-0.05]\-#,##0.0;\-\-&quot; &quot;;"/>
    <numFmt numFmtId="192" formatCode="[&gt;0.5]#,##0;[&lt;-0.5]\-#,##0;\-\-&quot; &quot;;"/>
    <numFmt numFmtId="193" formatCode="#,##0\ &quot;Kč&quot;;\-#,##0\ &quot;Kč&quot;"/>
    <numFmt numFmtId="194" formatCode="&quot;$&quot;#,##0_);\(&quot;$&quot;#,##0\)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[&gt;=0.05]#,##0.0;[&lt;=-0.05]\-#,##0.0;?0.0"/>
    <numFmt numFmtId="198" formatCode="_-* #,##0\ &quot;Ft&quot;_-;\-* #,##0\ &quot;Ft&quot;_-;_-* &quot;-&quot;\ &quot;Ft&quot;_-;_-@_-"/>
    <numFmt numFmtId="199" formatCode="_-* #,##0.00\ &quot;Ft&quot;_-;\-* #,##0.00\ &quot;Ft&quot;_-;_-* &quot;-&quot;??\ &quot;Ft&quot;_-;_-@_-"/>
    <numFmt numFmtId="200" formatCode="[Black]#,##0.0;[Black]\-#,##0.0;;"/>
    <numFmt numFmtId="201" formatCode="[Black][&gt;0.05]#,##0.0;[Black][&lt;-0.05]\-#,##0.0;;"/>
    <numFmt numFmtId="202" formatCode="[Black][&gt;0.5]#,##0;[Black][&lt;-0.5]\-#,##0;;"/>
    <numFmt numFmtId="203" formatCode="#,##0.0____"/>
    <numFmt numFmtId="204" formatCode="_-* #,##0\ _р_._-;\-* #,##0\ _р_._-;_-* &quot;-&quot;\ _р_._-;_-@_-"/>
    <numFmt numFmtId="205" formatCode="_-* #,##0.00\ &quot;р.&quot;_-;\-* #,##0.00\ &quot;р.&quot;_-;_-* &quot;-&quot;??\ &quot;р.&quot;_-;_-@_-"/>
    <numFmt numFmtId="206" formatCode="_-* #,##0.00\ _р_._-;\-* #,##0.00\ _р_._-;_-* &quot;-&quot;??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mm/yyyy"/>
  </numFmts>
  <fonts count="234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sz val="14"/>
      <name val="Arial Cyr"/>
      <charset val="204"/>
    </font>
    <font>
      <sz val="10"/>
      <color rgb="FFF0FEE6"/>
      <name val="Arial Cyr"/>
      <charset val="204"/>
    </font>
    <font>
      <b/>
      <sz val="16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10"/>
      <name val="Arial Cyr"/>
      <charset val="204"/>
    </font>
    <font>
      <i/>
      <sz val="14"/>
      <color indexed="10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55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theme="1"/>
      <name val="Verdana"/>
      <family val="2"/>
      <charset val="204"/>
    </font>
    <font>
      <sz val="11"/>
      <color indexed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/>
      <top style="thick">
        <color rgb="FF005D29"/>
      </top>
      <bottom/>
      <diagonal/>
    </border>
    <border>
      <left style="thick">
        <color rgb="FF005B2B"/>
      </left>
      <right style="thick">
        <color rgb="FF005B2B"/>
      </right>
      <top/>
      <bottom style="thick">
        <color rgb="FF005D29"/>
      </bottom>
      <diagonal/>
    </border>
    <border>
      <left style="thin">
        <color theme="6" tint="-0.499984740745262"/>
      </left>
      <right/>
      <top/>
      <bottom/>
      <diagonal/>
    </border>
  </borders>
  <cellStyleXfs count="1846">
    <xf numFmtId="0" fontId="0" fillId="0" borderId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49" fontId="38" fillId="0" borderId="0">
      <alignment horizontal="centerContinuous" vertical="top" wrapText="1"/>
    </xf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0" fontId="49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9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9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9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9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9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6" borderId="0" applyNumberFormat="0" applyBorder="0" applyAlignment="0" applyProtection="0"/>
    <xf numFmtId="0" fontId="49" fillId="10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182" fontId="68" fillId="0" borderId="0" applyFont="0" applyFill="0" applyBorder="0" applyAlignment="0" applyProtection="0"/>
    <xf numFmtId="183" fontId="68" fillId="0" borderId="0" applyFont="0" applyFill="0" applyBorder="0" applyAlignment="0" applyProtection="0"/>
    <xf numFmtId="0" fontId="49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9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9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9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9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9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9" fillId="6" borderId="0" applyNumberFormat="0" applyBorder="0" applyAlignment="0" applyProtection="0"/>
    <xf numFmtId="0" fontId="49" fillId="9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3" borderId="0" applyNumberFormat="0" applyBorder="0" applyAlignment="0" applyProtection="0"/>
    <xf numFmtId="0" fontId="49" fillId="6" borderId="0" applyNumberFormat="0" applyBorder="0" applyAlignment="0" applyProtection="0"/>
    <xf numFmtId="0" fontId="49" fillId="10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184" fontId="67" fillId="0" borderId="0" applyFont="0" applyFill="0" applyBorder="0" applyAlignment="0" applyProtection="0"/>
    <xf numFmtId="0" fontId="50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50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50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50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0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50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50" fillId="6" borderId="0" applyNumberFormat="0" applyBorder="0" applyAlignment="0" applyProtection="0"/>
    <xf numFmtId="0" fontId="50" fillId="18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4" borderId="0" applyNumberFormat="0" applyBorder="0" applyAlignment="0" applyProtection="0"/>
    <xf numFmtId="0" fontId="50" fillId="9" borderId="0" applyNumberFormat="0" applyBorder="0" applyAlignment="0" applyProtection="0"/>
    <xf numFmtId="0" fontId="50" fillId="11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50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50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50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0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50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70" fillId="0" borderId="1">
      <protection hidden="1"/>
    </xf>
    <xf numFmtId="0" fontId="71" fillId="22" borderId="1" applyNumberFormat="0" applyFont="0" applyBorder="0" applyAlignment="0" applyProtection="0">
      <protection hidden="1"/>
    </xf>
    <xf numFmtId="0" fontId="72" fillId="0" borderId="1">
      <protection hidden="1"/>
    </xf>
    <xf numFmtId="0" fontId="61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53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5" fillId="0" borderId="3" applyNumberFormat="0" applyFont="0" applyFill="0" applyAlignment="0" applyProtection="0"/>
    <xf numFmtId="0" fontId="58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1" fontId="77" fillId="24" borderId="5">
      <alignment horizontal="right" vertical="center"/>
    </xf>
    <xf numFmtId="0" fontId="78" fillId="24" borderId="5">
      <alignment horizontal="right" vertical="center"/>
    </xf>
    <xf numFmtId="0" fontId="68" fillId="24" borderId="6"/>
    <xf numFmtId="0" fontId="77" fillId="25" borderId="5">
      <alignment horizontal="center" vertical="center"/>
    </xf>
    <xf numFmtId="1" fontId="77" fillId="24" borderId="5">
      <alignment horizontal="right" vertical="center"/>
    </xf>
    <xf numFmtId="0" fontId="68" fillId="24" borderId="0"/>
    <xf numFmtId="0" fontId="68" fillId="24" borderId="0"/>
    <xf numFmtId="0" fontId="79" fillId="24" borderId="5">
      <alignment horizontal="left" vertical="center"/>
    </xf>
    <xf numFmtId="0" fontId="79" fillId="24" borderId="7">
      <alignment vertical="center"/>
    </xf>
    <xf numFmtId="0" fontId="80" fillId="24" borderId="8">
      <alignment vertical="center"/>
    </xf>
    <xf numFmtId="0" fontId="79" fillId="24" borderId="5"/>
    <xf numFmtId="0" fontId="78" fillId="24" borderId="5">
      <alignment horizontal="right" vertical="center"/>
    </xf>
    <xf numFmtId="0" fontId="81" fillId="26" borderId="5">
      <alignment horizontal="left" vertical="center"/>
    </xf>
    <xf numFmtId="0" fontId="81" fillId="26" borderId="5">
      <alignment horizontal="left" vertical="center"/>
    </xf>
    <xf numFmtId="0" fontId="26" fillId="24" borderId="5">
      <alignment horizontal="left" vertical="center"/>
    </xf>
    <xf numFmtId="0" fontId="82" fillId="24" borderId="6"/>
    <xf numFmtId="0" fontId="77" fillId="25" borderId="5">
      <alignment horizontal="left" vertical="center"/>
    </xf>
    <xf numFmtId="185" fontId="83" fillId="0" borderId="0"/>
    <xf numFmtId="185" fontId="83" fillId="0" borderId="0"/>
    <xf numFmtId="185" fontId="83" fillId="0" borderId="0"/>
    <xf numFmtId="185" fontId="83" fillId="0" borderId="0"/>
    <xf numFmtId="185" fontId="83" fillId="0" borderId="0"/>
    <xf numFmtId="185" fontId="83" fillId="0" borderId="0"/>
    <xf numFmtId="185" fontId="83" fillId="0" borderId="0"/>
    <xf numFmtId="185" fontId="83" fillId="0" borderId="0"/>
    <xf numFmtId="38" fontId="20" fillId="0" borderId="0" applyFont="0" applyFill="0" applyBorder="0" applyAlignment="0" applyProtection="0"/>
    <xf numFmtId="186" fontId="84" fillId="0" borderId="0" applyFont="0" applyFill="0" applyBorder="0" applyAlignment="0" applyProtection="0"/>
    <xf numFmtId="166" fontId="26" fillId="0" borderId="0" applyFont="0" applyFill="0" applyBorder="0" applyAlignment="0" applyProtection="0"/>
    <xf numFmtId="204" fontId="129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68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1" fontId="84" fillId="0" borderId="0" applyFont="0" applyFill="0" applyBorder="0" applyAlignment="0" applyProtection="0"/>
    <xf numFmtId="179" fontId="85" fillId="0" borderId="0">
      <alignment horizontal="right" vertical="top"/>
    </xf>
    <xf numFmtId="206" fontId="129" fillId="0" borderId="0" applyFont="0" applyFill="0" applyBorder="0" applyAlignment="0" applyProtection="0"/>
    <xf numFmtId="3" fontId="86" fillId="0" borderId="0" applyFont="0" applyFill="0" applyBorder="0" applyAlignment="0" applyProtection="0"/>
    <xf numFmtId="0" fontId="87" fillId="0" borderId="0"/>
    <xf numFmtId="3" fontId="68" fillId="0" borderId="0" applyFill="0" applyBorder="0" applyAlignment="0" applyProtection="0"/>
    <xf numFmtId="0" fontId="88" fillId="0" borderId="0"/>
    <xf numFmtId="0" fontId="88" fillId="0" borderId="0"/>
    <xf numFmtId="173" fontId="20" fillId="0" borderId="0" applyFont="0" applyFill="0" applyBorder="0" applyAlignment="0" applyProtection="0"/>
    <xf numFmtId="205" fontId="129" fillId="0" borderId="0" applyFont="0" applyFill="0" applyBorder="0" applyAlignment="0" applyProtection="0"/>
    <xf numFmtId="187" fontId="86" fillId="0" borderId="0" applyFont="0" applyFill="0" applyBorder="0" applyAlignment="0" applyProtection="0"/>
    <xf numFmtId="176" fontId="21" fillId="0" borderId="0">
      <protection locked="0"/>
    </xf>
    <xf numFmtId="0" fontId="75" fillId="0" borderId="0" applyFont="0" applyFill="0" applyBorder="0" applyAlignment="0" applyProtection="0"/>
    <xf numFmtId="188" fontId="8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89" fontId="91" fillId="0" borderId="0" applyFont="0" applyFill="0" applyBorder="0" applyAlignment="0" applyProtection="0"/>
    <xf numFmtId="190" fontId="91" fillId="0" borderId="0" applyFont="0" applyFill="0" applyBorder="0" applyAlignment="0" applyProtection="0"/>
    <xf numFmtId="0" fontId="92" fillId="0" borderId="0">
      <protection locked="0"/>
    </xf>
    <xf numFmtId="0" fontId="92" fillId="0" borderId="0">
      <protection locked="0"/>
    </xf>
    <xf numFmtId="0" fontId="93" fillId="0" borderId="0">
      <protection locked="0"/>
    </xf>
    <xf numFmtId="0" fontId="92" fillId="0" borderId="0">
      <protection locked="0"/>
    </xf>
    <xf numFmtId="0" fontId="94" fillId="0" borderId="0"/>
    <xf numFmtId="0" fontId="92" fillId="0" borderId="0">
      <protection locked="0"/>
    </xf>
    <xf numFmtId="0" fontId="95" fillId="0" borderId="0"/>
    <xf numFmtId="0" fontId="92" fillId="0" borderId="0">
      <protection locked="0"/>
    </xf>
    <xf numFmtId="0" fontId="95" fillId="0" borderId="0"/>
    <xf numFmtId="0" fontId="93" fillId="0" borderId="0">
      <protection locked="0"/>
    </xf>
    <xf numFmtId="0" fontId="95" fillId="0" borderId="0"/>
    <xf numFmtId="3" fontId="75" fillId="0" borderId="0" applyFont="0" applyFill="0" applyBorder="0" applyAlignment="0" applyProtection="0"/>
    <xf numFmtId="3" fontId="75" fillId="0" borderId="0" applyFont="0" applyFill="0" applyBorder="0" applyAlignment="0" applyProtection="0"/>
    <xf numFmtId="176" fontId="21" fillId="0" borderId="0">
      <protection locked="0"/>
    </xf>
    <xf numFmtId="0" fontId="95" fillId="0" borderId="0"/>
    <xf numFmtId="0" fontId="96" fillId="0" borderId="0"/>
    <xf numFmtId="0" fontId="95" fillId="0" borderId="0"/>
    <xf numFmtId="0" fontId="87" fillId="0" borderId="0"/>
    <xf numFmtId="0" fontId="65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38" fontId="98" fillId="25" borderId="0" applyNumberFormat="0" applyBorder="0" applyAlignment="0" applyProtection="0"/>
    <xf numFmtId="0" fontId="54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55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56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76" fontId="22" fillId="0" borderId="0">
      <protection locked="0"/>
    </xf>
    <xf numFmtId="176" fontId="22" fillId="0" borderId="0"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23" fillId="0" borderId="0"/>
    <xf numFmtId="0" fontId="26" fillId="0" borderId="0"/>
    <xf numFmtId="191" fontId="68" fillId="0" borderId="0" applyFont="0" applyFill="0" applyBorder="0" applyAlignment="0" applyProtection="0"/>
    <xf numFmtId="192" fontId="68" fillId="0" borderId="0" applyFont="0" applyFill="0" applyBorder="0" applyAlignment="0" applyProtection="0"/>
    <xf numFmtId="0" fontId="51" fillId="7" borderId="2" applyNumberFormat="0" applyAlignment="0" applyProtection="0"/>
    <xf numFmtId="10" fontId="98" fillId="24" borderId="5" applyNumberFormat="0" applyBorder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75" fontId="106" fillId="0" borderId="0"/>
    <xf numFmtId="0" fontId="95" fillId="0" borderId="12"/>
    <xf numFmtId="0" fontId="63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8" fillId="0" borderId="1">
      <alignment horizontal="left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193" fontId="75" fillId="0" borderId="0" applyFont="0" applyFill="0" applyBorder="0" applyAlignment="0" applyProtection="0"/>
    <xf numFmtId="186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94" fontId="75" fillId="0" borderId="0" applyFont="0" applyFill="0" applyBorder="0" applyAlignment="0" applyProtection="0"/>
    <xf numFmtId="195" fontId="84" fillId="0" borderId="0" applyFont="0" applyFill="0" applyBorder="0" applyAlignment="0" applyProtection="0"/>
    <xf numFmtId="196" fontId="84" fillId="0" borderId="0" applyFont="0" applyFill="0" applyBorder="0" applyAlignment="0" applyProtection="0"/>
    <xf numFmtId="0" fontId="110" fillId="0" borderId="0"/>
    <xf numFmtId="0" fontId="60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39" fillId="0" borderId="0" applyNumberFormat="0" applyFill="0" applyBorder="0" applyAlignment="0" applyProtection="0"/>
    <xf numFmtId="0" fontId="112" fillId="0" borderId="0"/>
    <xf numFmtId="0" fontId="34" fillId="0" borderId="0"/>
    <xf numFmtId="0" fontId="3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8" fillId="0" borderId="0"/>
    <xf numFmtId="0" fontId="6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6" fillId="0" borderId="0"/>
    <xf numFmtId="0" fontId="68" fillId="0" borderId="0"/>
    <xf numFmtId="0" fontId="67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8" fillId="0" borderId="0"/>
    <xf numFmtId="197" fontId="84" fillId="0" borderId="0" applyFill="0" applyBorder="0" applyAlignment="0" applyProtection="0">
      <alignment horizontal="right"/>
    </xf>
    <xf numFmtId="0" fontId="91" fillId="0" borderId="0"/>
    <xf numFmtId="178" fontId="45" fillId="0" borderId="0"/>
    <xf numFmtId="178" fontId="34" fillId="0" borderId="0"/>
    <xf numFmtId="0" fontId="113" fillId="0" borderId="0"/>
    <xf numFmtId="0" fontId="26" fillId="10" borderId="14" applyNumberFormat="0" applyFont="0" applyAlignment="0" applyProtection="0"/>
    <xf numFmtId="0" fontId="34" fillId="10" borderId="14" applyNumberFormat="0" applyFont="0" applyAlignment="0" applyProtection="0"/>
    <xf numFmtId="0" fontId="4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49" fontId="114" fillId="0" borderId="0"/>
    <xf numFmtId="174" fontId="24" fillId="0" borderId="0" applyFont="0" applyFill="0" applyBorder="0" applyAlignment="0" applyProtection="0"/>
    <xf numFmtId="0" fontId="52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198" fontId="91" fillId="0" borderId="0" applyFont="0" applyFill="0" applyBorder="0" applyAlignment="0" applyProtection="0"/>
    <xf numFmtId="199" fontId="91" fillId="0" borderId="0" applyFont="0" applyFill="0" applyBorder="0" applyAlignment="0" applyProtection="0"/>
    <xf numFmtId="0" fontId="87" fillId="0" borderId="0"/>
    <xf numFmtId="10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200" fontId="68" fillId="0" borderId="0" applyFont="0" applyFill="0" applyBorder="0" applyAlignment="0" applyProtection="0"/>
    <xf numFmtId="201" fontId="67" fillId="0" borderId="0" applyFont="0" applyFill="0" applyBorder="0" applyAlignment="0" applyProtection="0"/>
    <xf numFmtId="202" fontId="67" fillId="0" borderId="0" applyFont="0" applyFill="0" applyBorder="0" applyAlignment="0" applyProtection="0"/>
    <xf numFmtId="2" fontId="75" fillId="0" borderId="0" applyFont="0" applyFill="0" applyBorder="0" applyAlignment="0" applyProtection="0"/>
    <xf numFmtId="203" fontId="84" fillId="0" borderId="0" applyFill="0" applyBorder="0" applyAlignment="0">
      <alignment horizontal="centerContinuous"/>
    </xf>
    <xf numFmtId="0" fontId="67" fillId="0" borderId="0"/>
    <xf numFmtId="0" fontId="116" fillId="0" borderId="1" applyNumberFormat="0" applyFill="0" applyBorder="0" applyAlignment="0" applyProtection="0">
      <protection hidden="1"/>
    </xf>
    <xf numFmtId="172" fontId="117" fillId="0" borderId="0"/>
    <xf numFmtId="0" fontId="118" fillId="0" borderId="0"/>
    <xf numFmtId="0" fontId="68" fillId="0" borderId="0" applyNumberFormat="0"/>
    <xf numFmtId="0" fontId="5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22" borderId="1"/>
    <xf numFmtId="176" fontId="21" fillId="0" borderId="16">
      <protection locked="0"/>
    </xf>
    <xf numFmtId="0" fontId="120" fillId="0" borderId="17" applyNumberFormat="0" applyFill="0" applyAlignment="0" applyProtection="0"/>
    <xf numFmtId="0" fontId="92" fillId="0" borderId="16">
      <protection locked="0"/>
    </xf>
    <xf numFmtId="0" fontId="110" fillId="0" borderId="0"/>
    <xf numFmtId="0" fontId="64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172" fontId="124" fillId="0" borderId="0">
      <alignment horizontal="right"/>
    </xf>
    <xf numFmtId="0" fontId="50" fillId="27" borderId="0" applyNumberFormat="0" applyBorder="0" applyAlignment="0" applyProtection="0"/>
    <xf numFmtId="0" fontId="50" fillId="18" borderId="0" applyNumberFormat="0" applyBorder="0" applyAlignment="0" applyProtection="0"/>
    <xf numFmtId="0" fontId="50" fillId="12" borderId="0" applyNumberFormat="0" applyBorder="0" applyAlignment="0" applyProtection="0"/>
    <xf numFmtId="0" fontId="50" fillId="28" borderId="0" applyNumberFormat="0" applyBorder="0" applyAlignment="0" applyProtection="0"/>
    <xf numFmtId="0" fontId="50" fillId="16" borderId="0" applyNumberFormat="0" applyBorder="0" applyAlignment="0" applyProtection="0"/>
    <xf numFmtId="0" fontId="50" fillId="20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8" borderId="0" applyNumberFormat="0" applyBorder="0" applyAlignment="0" applyProtection="0"/>
    <xf numFmtId="0" fontId="51" fillId="7" borderId="2" applyNumberFormat="0" applyAlignment="0" applyProtection="0"/>
    <xf numFmtId="0" fontId="51" fillId="13" borderId="2" applyNumberFormat="0" applyAlignment="0" applyProtection="0"/>
    <xf numFmtId="0" fontId="52" fillId="29" borderId="15" applyNumberFormat="0" applyAlignment="0" applyProtection="0"/>
    <xf numFmtId="0" fontId="130" fillId="29" borderId="2" applyNumberFormat="0" applyAlignment="0" applyProtection="0"/>
    <xf numFmtId="0" fontId="125" fillId="0" borderId="0" applyProtection="0"/>
    <xf numFmtId="177" fontId="40" fillId="0" borderId="0" applyFont="0" applyFill="0" applyBorder="0" applyAlignment="0" applyProtection="0"/>
    <xf numFmtId="0" fontId="65" fillId="4" borderId="0" applyNumberFormat="0" applyBorder="0" applyAlignment="0" applyProtection="0"/>
    <xf numFmtId="0" fontId="38" fillId="0" borderId="18">
      <alignment horizontal="centerContinuous" vertical="top" wrapText="1"/>
    </xf>
    <xf numFmtId="0" fontId="131" fillId="0" borderId="19" applyNumberFormat="0" applyFill="0" applyAlignment="0" applyProtection="0"/>
    <xf numFmtId="0" fontId="132" fillId="0" borderId="20" applyNumberFormat="0" applyFill="0" applyAlignment="0" applyProtection="0"/>
    <xf numFmtId="0" fontId="133" fillId="0" borderId="21" applyNumberFormat="0" applyFill="0" applyAlignment="0" applyProtection="0"/>
    <xf numFmtId="0" fontId="133" fillId="0" borderId="0" applyNumberFormat="0" applyFill="0" applyBorder="0" applyAlignment="0" applyProtection="0"/>
    <xf numFmtId="0" fontId="126" fillId="0" borderId="0" applyProtection="0"/>
    <xf numFmtId="0" fontId="127" fillId="0" borderId="0" applyProtection="0"/>
    <xf numFmtId="0" fontId="39" fillId="0" borderId="0">
      <alignment wrapText="1"/>
    </xf>
    <xf numFmtId="0" fontId="63" fillId="0" borderId="13" applyNumberFormat="0" applyFill="0" applyAlignment="0" applyProtection="0"/>
    <xf numFmtId="0" fontId="57" fillId="0" borderId="22" applyNumberFormat="0" applyFill="0" applyAlignment="0" applyProtection="0"/>
    <xf numFmtId="0" fontId="125" fillId="0" borderId="16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13" borderId="0" applyNumberFormat="0" applyBorder="0" applyAlignment="0" applyProtection="0"/>
    <xf numFmtId="0" fontId="53" fillId="22" borderId="2" applyNumberFormat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2" fillId="0" borderId="0"/>
    <xf numFmtId="0" fontId="49" fillId="0" borderId="0"/>
    <xf numFmtId="0" fontId="39" fillId="0" borderId="0"/>
    <xf numFmtId="0" fontId="49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26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66" fillId="0" borderId="0"/>
    <xf numFmtId="0" fontId="32" fillId="0" borderId="0"/>
    <xf numFmtId="0" fontId="39" fillId="0" borderId="0"/>
    <xf numFmtId="0" fontId="26" fillId="0" borderId="0"/>
    <xf numFmtId="0" fontId="26" fillId="0" borderId="0"/>
    <xf numFmtId="0" fontId="49" fillId="0" borderId="0"/>
    <xf numFmtId="0" fontId="66" fillId="0" borderId="0"/>
    <xf numFmtId="0" fontId="66" fillId="0" borderId="0"/>
    <xf numFmtId="0" fontId="26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/>
    <xf numFmtId="0" fontId="26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49" fillId="0" borderId="0"/>
    <xf numFmtId="0" fontId="39" fillId="0" borderId="0"/>
    <xf numFmtId="0" fontId="49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57" fillId="0" borderId="17" applyNumberFormat="0" applyFill="0" applyAlignment="0" applyProtection="0"/>
    <xf numFmtId="0" fontId="61" fillId="5" borderId="0" applyNumberFormat="0" applyBorder="0" applyAlignment="0" applyProtection="0"/>
    <xf numFmtId="0" fontId="61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129" fillId="10" borderId="14" applyNumberFormat="0" applyFont="0" applyAlignment="0" applyProtection="0"/>
    <xf numFmtId="0" fontId="49" fillId="10" borderId="14" applyNumberFormat="0" applyFont="0" applyAlignment="0" applyProtection="0"/>
    <xf numFmtId="0" fontId="26" fillId="10" borderId="14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52" fillId="22" borderId="15" applyNumberFormat="0" applyAlignment="0" applyProtection="0"/>
    <xf numFmtId="0" fontId="64" fillId="0" borderId="23" applyNumberFormat="0" applyFill="0" applyAlignment="0" applyProtection="0"/>
    <xf numFmtId="0" fontId="60" fillId="13" borderId="0" applyNumberFormat="0" applyBorder="0" applyAlignment="0" applyProtection="0"/>
    <xf numFmtId="0" fontId="45" fillId="0" borderId="0"/>
    <xf numFmtId="0" fontId="125" fillId="0" borderId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2" fontId="125" fillId="0" borderId="0" applyProtection="0"/>
    <xf numFmtId="167" fontId="49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65" fillId="6" borderId="0" applyNumberFormat="0" applyBorder="0" applyAlignment="0" applyProtection="0"/>
    <xf numFmtId="49" fontId="38" fillId="0" borderId="5">
      <alignment horizontal="center" vertical="center" wrapText="1"/>
    </xf>
    <xf numFmtId="171" fontId="26" fillId="0" borderId="0" applyFont="0" applyFill="0" applyBorder="0" applyAlignment="0" applyProtection="0"/>
    <xf numFmtId="0" fontId="26" fillId="0" borderId="0"/>
    <xf numFmtId="0" fontId="17" fillId="0" borderId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182" fontId="67" fillId="0" borderId="0" applyFont="0" applyFill="0" applyBorder="0" applyAlignment="0" applyProtection="0"/>
    <xf numFmtId="182" fontId="84" fillId="0" borderId="0" applyFont="0" applyFill="0" applyBorder="0" applyAlignment="0" applyProtection="0"/>
    <xf numFmtId="183" fontId="67" fillId="0" borderId="0" applyFont="0" applyFill="0" applyBorder="0" applyAlignment="0" applyProtection="0"/>
    <xf numFmtId="183" fontId="84" fillId="0" borderId="0" applyFont="0" applyFill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1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4" borderId="0" applyNumberFormat="0" applyBorder="0" applyAlignment="0" applyProtection="0"/>
    <xf numFmtId="0" fontId="50" fillId="9" borderId="0" applyNumberFormat="0" applyBorder="0" applyAlignment="0" applyProtection="0"/>
    <xf numFmtId="0" fontId="50" fillId="11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2" fontId="92" fillId="0" borderId="0">
      <protection locked="0"/>
    </xf>
    <xf numFmtId="2" fontId="93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4" fillId="22" borderId="2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0" fontId="76" fillId="23" borderId="4" applyNumberFormat="0" applyAlignment="0" applyProtection="0"/>
    <xf numFmtId="208" fontId="68" fillId="0" borderId="0"/>
    <xf numFmtId="0" fontId="140" fillId="24" borderId="5">
      <alignment horizontal="right" vertical="center"/>
    </xf>
    <xf numFmtId="0" fontId="78" fillId="24" borderId="5">
      <alignment horizontal="right" vertical="center"/>
    </xf>
    <xf numFmtId="0" fontId="68" fillId="24" borderId="6"/>
    <xf numFmtId="0" fontId="77" fillId="32" borderId="5">
      <alignment horizontal="center" vertical="center"/>
    </xf>
    <xf numFmtId="0" fontId="140" fillId="24" borderId="5">
      <alignment horizontal="right" vertical="center"/>
    </xf>
    <xf numFmtId="0" fontId="79" fillId="24" borderId="5">
      <alignment horizontal="left" vertical="center"/>
    </xf>
    <xf numFmtId="0" fontId="79" fillId="24" borderId="7">
      <alignment vertical="center"/>
    </xf>
    <xf numFmtId="0" fontId="80" fillId="24" borderId="8">
      <alignment vertical="center"/>
    </xf>
    <xf numFmtId="0" fontId="79" fillId="24" borderId="5"/>
    <xf numFmtId="0" fontId="78" fillId="24" borderId="5">
      <alignment horizontal="right" vertical="center"/>
    </xf>
    <xf numFmtId="0" fontId="81" fillId="26" borderId="5">
      <alignment horizontal="left" vertical="center"/>
    </xf>
    <xf numFmtId="0" fontId="81" fillId="26" borderId="5">
      <alignment horizontal="left" vertical="center"/>
    </xf>
    <xf numFmtId="0" fontId="141" fillId="24" borderId="5">
      <alignment horizontal="left" vertical="center"/>
    </xf>
    <xf numFmtId="0" fontId="82" fillId="24" borderId="6"/>
    <xf numFmtId="0" fontId="77" fillId="25" borderId="5">
      <alignment horizontal="left" vertical="center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174" fontId="44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194" fontId="68" fillId="0" borderId="0" applyFont="0" applyFill="0" applyBorder="0" applyAlignment="0" applyProtection="0"/>
    <xf numFmtId="2" fontId="92" fillId="0" borderId="0">
      <protection locked="0"/>
    </xf>
    <xf numFmtId="0" fontId="68" fillId="0" borderId="0" applyFont="0" applyFill="0" applyBorder="0" applyAlignment="0" applyProtection="0"/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49" fontId="39" fillId="0" borderId="5">
      <alignment horizontal="left" vertical="center"/>
      <protection locked="0"/>
    </xf>
    <xf numFmtId="172" fontId="143" fillId="0" borderId="0"/>
    <xf numFmtId="209" fontId="68" fillId="0" borderId="0" applyFont="0" applyFill="0" applyBorder="0" applyAlignment="0" applyProtection="0"/>
    <xf numFmtId="178" fontId="96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5" fontId="68" fillId="0" borderId="0" applyFont="0" applyFill="0" applyBorder="0" applyAlignment="0" applyProtection="0"/>
    <xf numFmtId="175" fontId="68" fillId="0" borderId="0" applyFont="0" applyFill="0" applyBorder="0" applyAlignment="0" applyProtection="0"/>
    <xf numFmtId="175" fontId="68" fillId="0" borderId="0" applyFont="0" applyFill="0" applyBorder="0" applyAlignment="0" applyProtection="0"/>
    <xf numFmtId="0" fontId="94" fillId="0" borderId="0"/>
    <xf numFmtId="175" fontId="68" fillId="0" borderId="0" applyFont="0" applyFill="0" applyBorder="0" applyAlignment="0" applyProtection="0"/>
    <xf numFmtId="0" fontId="95" fillId="0" borderId="0"/>
    <xf numFmtId="175" fontId="68" fillId="0" borderId="0" applyFont="0" applyFill="0" applyBorder="0" applyAlignment="0" applyProtection="0"/>
    <xf numFmtId="0" fontId="95" fillId="0" borderId="0"/>
    <xf numFmtId="175" fontId="68" fillId="0" borderId="0" applyFont="0" applyFill="0" applyBorder="0" applyAlignment="0" applyProtection="0"/>
    <xf numFmtId="0" fontId="95" fillId="0" borderId="0"/>
    <xf numFmtId="175" fontId="68" fillId="0" borderId="0" applyFont="0" applyFill="0" applyBorder="0" applyAlignment="0" applyProtection="0"/>
    <xf numFmtId="0" fontId="91" fillId="0" borderId="0"/>
    <xf numFmtId="0" fontId="92" fillId="0" borderId="0">
      <protection locked="0"/>
    </xf>
    <xf numFmtId="210" fontId="92" fillId="0" borderId="0">
      <protection locked="0"/>
    </xf>
    <xf numFmtId="2" fontId="68" fillId="0" borderId="0" applyFont="0" applyFill="0" applyBorder="0" applyAlignment="0" applyProtection="0"/>
    <xf numFmtId="0" fontId="95" fillId="0" borderId="0"/>
    <xf numFmtId="0" fontId="96" fillId="0" borderId="0"/>
    <xf numFmtId="0" fontId="95" fillId="0" borderId="0"/>
    <xf numFmtId="210" fontId="92" fillId="0" borderId="0">
      <protection locked="0"/>
    </xf>
    <xf numFmtId="211" fontId="144" fillId="0" borderId="0" applyAlignment="0">
      <alignment wrapText="1"/>
    </xf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99" fillId="0" borderId="9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0" fillId="0" borderId="10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11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212" fontId="145" fillId="0" borderId="0">
      <protection locked="0"/>
    </xf>
    <xf numFmtId="212" fontId="145" fillId="0" borderId="0"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175" fontId="67" fillId="0" borderId="0" applyFont="0" applyFill="0" applyBorder="0" applyAlignment="0" applyProtection="0"/>
    <xf numFmtId="175" fontId="84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84" fillId="0" borderId="0" applyFont="0" applyFill="0" applyBorder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105" fillId="7" borderId="2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5" fontId="68" fillId="0" borderId="0"/>
    <xf numFmtId="0" fontId="95" fillId="0" borderId="12"/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</xf>
    <xf numFmtId="49" fontId="39" fillId="0" borderId="0" applyNumberFormat="0" applyFont="0" applyAlignment="0">
      <alignment vertical="top" wrapText="1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39" fillId="0" borderId="0" applyNumberFormat="0" applyFont="0" applyAlignment="0">
      <alignment vertical="top" wrapText="1"/>
      <protection locked="0"/>
    </xf>
    <xf numFmtId="49" fontId="152" fillId="24" borderId="31">
      <alignment horizontal="left" vertical="center"/>
      <protection locked="0"/>
    </xf>
    <xf numFmtId="49" fontId="152" fillId="24" borderId="31">
      <alignment horizontal="left" vertical="center"/>
    </xf>
    <xf numFmtId="4" fontId="152" fillId="24" borderId="31">
      <alignment horizontal="right" vertical="center"/>
      <protection locked="0"/>
    </xf>
    <xf numFmtId="4" fontId="152" fillId="24" borderId="31">
      <alignment horizontal="right" vertical="center"/>
    </xf>
    <xf numFmtId="4" fontId="153" fillId="24" borderId="31">
      <alignment horizontal="right" vertical="center"/>
      <protection locked="0"/>
    </xf>
    <xf numFmtId="49" fontId="154" fillId="24" borderId="5">
      <alignment horizontal="left" vertical="center"/>
      <protection locked="0"/>
    </xf>
    <xf numFmtId="49" fontId="154" fillId="24" borderId="5">
      <alignment horizontal="left" vertical="center"/>
    </xf>
    <xf numFmtId="49" fontId="155" fillId="24" borderId="5">
      <alignment horizontal="left" vertical="center"/>
      <protection locked="0"/>
    </xf>
    <xf numFmtId="49" fontId="155" fillId="24" borderId="5">
      <alignment horizontal="left" vertical="center"/>
    </xf>
    <xf numFmtId="4" fontId="154" fillId="24" borderId="5">
      <alignment horizontal="right" vertical="center"/>
      <protection locked="0"/>
    </xf>
    <xf numFmtId="4" fontId="154" fillId="24" borderId="5">
      <alignment horizontal="right" vertical="center"/>
    </xf>
    <xf numFmtId="4" fontId="156" fillId="24" borderId="5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2" fillId="24" borderId="5">
      <alignment horizontal="left" vertical="center"/>
    </xf>
    <xf numFmtId="49" fontId="153" fillId="24" borderId="5">
      <alignment horizontal="left" vertical="center"/>
      <protection locked="0"/>
    </xf>
    <xf numFmtId="49" fontId="15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2" fillId="24" borderId="5">
      <alignment horizontal="right" vertical="center"/>
    </xf>
    <xf numFmtId="4" fontId="153" fillId="24" borderId="5">
      <alignment horizontal="right" vertical="center"/>
      <protection locked="0"/>
    </xf>
    <xf numFmtId="49" fontId="157" fillId="24" borderId="5">
      <alignment horizontal="left" vertical="center"/>
      <protection locked="0"/>
    </xf>
    <xf numFmtId="49" fontId="157" fillId="24" borderId="5">
      <alignment horizontal="left" vertical="center"/>
    </xf>
    <xf numFmtId="49" fontId="158" fillId="24" borderId="5">
      <alignment horizontal="left" vertical="center"/>
      <protection locked="0"/>
    </xf>
    <xf numFmtId="49" fontId="158" fillId="24" borderId="5">
      <alignment horizontal="left" vertical="center"/>
    </xf>
    <xf numFmtId="4" fontId="157" fillId="24" borderId="5">
      <alignment horizontal="right" vertical="center"/>
      <protection locked="0"/>
    </xf>
    <xf numFmtId="4" fontId="157" fillId="24" borderId="5">
      <alignment horizontal="right" vertical="center"/>
    </xf>
    <xf numFmtId="4" fontId="159" fillId="24" borderId="5">
      <alignment horizontal="right" vertical="center"/>
      <protection locked="0"/>
    </xf>
    <xf numFmtId="49" fontId="160" fillId="0" borderId="5">
      <alignment horizontal="left" vertical="center"/>
      <protection locked="0"/>
    </xf>
    <xf numFmtId="49" fontId="160" fillId="0" borderId="5">
      <alignment horizontal="left" vertical="center"/>
    </xf>
    <xf numFmtId="49" fontId="161" fillId="0" borderId="5">
      <alignment horizontal="left" vertical="center"/>
      <protection locked="0"/>
    </xf>
    <xf numFmtId="49" fontId="161" fillId="0" borderId="5">
      <alignment horizontal="left" vertical="center"/>
    </xf>
    <xf numFmtId="4" fontId="160" fillId="0" borderId="5">
      <alignment horizontal="right" vertical="center"/>
      <protection locked="0"/>
    </xf>
    <xf numFmtId="4" fontId="160" fillId="0" borderId="5">
      <alignment horizontal="right" vertical="center"/>
    </xf>
    <xf numFmtId="4" fontId="161" fillId="0" borderId="5">
      <alignment horizontal="right" vertical="center"/>
      <protection locked="0"/>
    </xf>
    <xf numFmtId="49" fontId="162" fillId="0" borderId="5">
      <alignment horizontal="left" vertical="center"/>
      <protection locked="0"/>
    </xf>
    <xf numFmtId="49" fontId="162" fillId="0" borderId="5">
      <alignment horizontal="left" vertical="center"/>
    </xf>
    <xf numFmtId="49" fontId="163" fillId="0" borderId="5">
      <alignment horizontal="left" vertical="center"/>
      <protection locked="0"/>
    </xf>
    <xf numFmtId="49" fontId="163" fillId="0" borderId="5">
      <alignment horizontal="left" vertical="center"/>
    </xf>
    <xf numFmtId="4" fontId="162" fillId="0" borderId="5">
      <alignment horizontal="right" vertical="center"/>
      <protection locked="0"/>
    </xf>
    <xf numFmtId="4" fontId="162" fillId="0" borderId="5">
      <alignment horizontal="right" vertical="center"/>
    </xf>
    <xf numFmtId="49" fontId="160" fillId="0" borderId="5">
      <alignment horizontal="left" vertical="center"/>
      <protection locked="0"/>
    </xf>
    <xf numFmtId="49" fontId="161" fillId="0" borderId="5">
      <alignment horizontal="left" vertical="center"/>
      <protection locked="0"/>
    </xf>
    <xf numFmtId="4" fontId="160" fillId="0" borderId="5">
      <alignment horizontal="right" vertical="center"/>
      <protection locked="0"/>
    </xf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0" fontId="107" fillId="0" borderId="13" applyNumberFormat="0" applyFill="0" applyAlignment="0" applyProtection="0"/>
    <xf numFmtId="1" fontId="84" fillId="0" borderId="0" applyNumberFormat="0" applyAlignment="0">
      <alignment horizontal="center"/>
    </xf>
    <xf numFmtId="213" fontId="164" fillId="0" borderId="0" applyNumberFormat="0">
      <alignment horizontal="centerContinuous"/>
    </xf>
    <xf numFmtId="186" fontId="84" fillId="0" borderId="0" applyFont="0" applyFill="0" applyBorder="0" applyAlignment="0" applyProtection="0"/>
    <xf numFmtId="174" fontId="84" fillId="0" borderId="0" applyFont="0" applyFill="0" applyBorder="0" applyAlignment="0" applyProtection="0"/>
    <xf numFmtId="214" fontId="91" fillId="0" borderId="0" applyFont="0" applyFill="0" applyBorder="0" applyAlignment="0" applyProtection="0"/>
    <xf numFmtId="215" fontId="91" fillId="0" borderId="0" applyFont="0" applyFill="0" applyBorder="0" applyAlignment="0" applyProtection="0"/>
    <xf numFmtId="216" fontId="92" fillId="0" borderId="0">
      <protection locked="0"/>
    </xf>
    <xf numFmtId="195" fontId="84" fillId="0" borderId="0" applyFont="0" applyFill="0" applyBorder="0" applyAlignment="0" applyProtection="0"/>
    <xf numFmtId="196" fontId="84" fillId="0" borderId="0" applyFont="0" applyFill="0" applyBorder="0" applyAlignment="0" applyProtection="0"/>
    <xf numFmtId="217" fontId="92" fillId="0" borderId="0">
      <protection locked="0"/>
    </xf>
    <xf numFmtId="218" fontId="92" fillId="0" borderId="0">
      <protection locked="0"/>
    </xf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11" fillId="13" borderId="0" applyNumberFormat="0" applyBorder="0" applyAlignment="0" applyProtection="0"/>
    <xf numFmtId="0" fontId="165" fillId="0" borderId="0"/>
    <xf numFmtId="0" fontId="34" fillId="0" borderId="0"/>
    <xf numFmtId="0" fontId="166" fillId="0" borderId="0"/>
    <xf numFmtId="0" fontId="34" fillId="0" borderId="0"/>
    <xf numFmtId="0" fontId="96" fillId="0" borderId="0"/>
    <xf numFmtId="0" fontId="96" fillId="0" borderId="0"/>
    <xf numFmtId="0" fontId="44" fillId="0" borderId="0"/>
    <xf numFmtId="0" fontId="44" fillId="0" borderId="0"/>
    <xf numFmtId="0" fontId="84" fillId="0" borderId="0"/>
    <xf numFmtId="0" fontId="124" fillId="0" borderId="0"/>
    <xf numFmtId="0" fontId="68" fillId="0" borderId="0"/>
    <xf numFmtId="0" fontId="44" fillId="0" borderId="0"/>
    <xf numFmtId="0" fontId="18" fillId="0" borderId="0"/>
    <xf numFmtId="0" fontId="84" fillId="0" borderId="0"/>
    <xf numFmtId="0" fontId="84" fillId="0" borderId="0"/>
    <xf numFmtId="0" fontId="68" fillId="0" borderId="0"/>
    <xf numFmtId="0" fontId="16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 applyBorder="0"/>
    <xf numFmtId="0" fontId="68" fillId="0" borderId="0"/>
    <xf numFmtId="0" fontId="68" fillId="0" borderId="0"/>
    <xf numFmtId="0" fontId="84" fillId="0" borderId="0"/>
    <xf numFmtId="0" fontId="84" fillId="0" borderId="0"/>
    <xf numFmtId="0" fontId="26" fillId="0" borderId="0"/>
    <xf numFmtId="0" fontId="84" fillId="0" borderId="0"/>
    <xf numFmtId="0" fontId="168" fillId="0" borderId="0"/>
    <xf numFmtId="0" fontId="68" fillId="0" borderId="0"/>
    <xf numFmtId="0" fontId="84" fillId="0" borderId="0" applyBorder="0"/>
    <xf numFmtId="0" fontId="26" fillId="0" borderId="0"/>
    <xf numFmtId="0" fontId="44" fillId="0" borderId="0"/>
    <xf numFmtId="0" fontId="44" fillId="0" borderId="0"/>
    <xf numFmtId="219" fontId="169" fillId="0" borderId="0"/>
    <xf numFmtId="0" fontId="84" fillId="0" borderId="0"/>
    <xf numFmtId="0" fontId="49" fillId="0" borderId="0"/>
    <xf numFmtId="0" fontId="170" fillId="0" borderId="0"/>
    <xf numFmtId="0" fontId="170" fillId="0" borderId="0"/>
    <xf numFmtId="0" fontId="170" fillId="0" borderId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0" fontId="34" fillId="10" borderId="14" applyNumberFormat="0" applyFont="0" applyAlignment="0" applyProtection="0"/>
    <xf numFmtId="4" fontId="136" fillId="32" borderId="5">
      <alignment horizontal="right" vertical="center"/>
      <protection locked="0"/>
    </xf>
    <xf numFmtId="4" fontId="136" fillId="30" borderId="5">
      <alignment horizontal="right" vertical="center"/>
      <protection locked="0"/>
    </xf>
    <xf numFmtId="4" fontId="136" fillId="25" borderId="5">
      <alignment horizontal="right" vertical="center"/>
      <protection locked="0"/>
    </xf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0" fontId="115" fillId="22" borderId="15" applyNumberFormat="0" applyAlignment="0" applyProtection="0"/>
    <xf numFmtId="9" fontId="8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4" fillId="0" borderId="0" applyFont="0" applyFill="0" applyBorder="0" applyAlignment="0" applyProtection="0"/>
    <xf numFmtId="200" fontId="84" fillId="0" borderId="0" applyFont="0" applyFill="0" applyBorder="0" applyAlignment="0" applyProtection="0"/>
    <xf numFmtId="220" fontId="92" fillId="0" borderId="0">
      <protection locked="0"/>
    </xf>
    <xf numFmtId="221" fontId="92" fillId="0" borderId="0">
      <protection locked="0"/>
    </xf>
    <xf numFmtId="222" fontId="68" fillId="0" borderId="0" applyFont="0" applyFill="0" applyBorder="0" applyAlignment="0" applyProtection="0"/>
    <xf numFmtId="220" fontId="92" fillId="0" borderId="0">
      <protection locked="0"/>
    </xf>
    <xf numFmtId="203" fontId="84" fillId="0" borderId="0" applyFill="0" applyBorder="0" applyAlignment="0">
      <alignment horizontal="centerContinuous"/>
    </xf>
    <xf numFmtId="221" fontId="92" fillId="0" borderId="0">
      <protection locked="0"/>
    </xf>
    <xf numFmtId="223" fontId="92" fillId="0" borderId="0">
      <protection locked="0"/>
    </xf>
    <xf numFmtId="49" fontId="142" fillId="0" borderId="5">
      <alignment horizontal="left" vertical="center" wrapText="1"/>
      <protection locked="0"/>
    </xf>
    <xf numFmtId="49" fontId="142" fillId="0" borderId="5">
      <alignment horizontal="left" vertical="center" wrapText="1"/>
      <protection locked="0"/>
    </xf>
    <xf numFmtId="4" fontId="171" fillId="33" borderId="32" applyNumberFormat="0" applyProtection="0">
      <alignment vertical="center"/>
    </xf>
    <xf numFmtId="4" fontId="172" fillId="33" borderId="32" applyNumberFormat="0" applyProtection="0">
      <alignment vertical="center"/>
    </xf>
    <xf numFmtId="4" fontId="173" fillId="0" borderId="0" applyNumberFormat="0" applyProtection="0">
      <alignment horizontal="left" vertical="center" indent="1"/>
    </xf>
    <xf numFmtId="4" fontId="174" fillId="34" borderId="32" applyNumberFormat="0" applyProtection="0">
      <alignment horizontal="left" vertical="center" indent="1"/>
    </xf>
    <xf numFmtId="4" fontId="175" fillId="35" borderId="32" applyNumberFormat="0" applyProtection="0">
      <alignment vertical="center"/>
    </xf>
    <xf numFmtId="4" fontId="176" fillId="32" borderId="32" applyNumberFormat="0" applyProtection="0">
      <alignment vertical="center"/>
    </xf>
    <xf numFmtId="4" fontId="175" fillId="36" borderId="32" applyNumberFormat="0" applyProtection="0">
      <alignment vertical="center"/>
    </xf>
    <xf numFmtId="4" fontId="177" fillId="35" borderId="32" applyNumberFormat="0" applyProtection="0">
      <alignment vertical="center"/>
    </xf>
    <xf numFmtId="4" fontId="178" fillId="37" borderId="32" applyNumberFormat="0" applyProtection="0">
      <alignment horizontal="left" vertical="center" indent="1"/>
    </xf>
    <xf numFmtId="4" fontId="178" fillId="30" borderId="32" applyNumberFormat="0" applyProtection="0">
      <alignment horizontal="left" vertical="center" indent="1"/>
    </xf>
    <xf numFmtId="4" fontId="179" fillId="34" borderId="32" applyNumberFormat="0" applyProtection="0">
      <alignment horizontal="left" vertical="center" indent="1"/>
    </xf>
    <xf numFmtId="4" fontId="180" fillId="31" borderId="32" applyNumberFormat="0" applyProtection="0">
      <alignment vertical="center"/>
    </xf>
    <xf numFmtId="4" fontId="181" fillId="24" borderId="32" applyNumberFormat="0" applyProtection="0">
      <alignment horizontal="left" vertical="center" indent="1"/>
    </xf>
    <xf numFmtId="4" fontId="182" fillId="30" borderId="32" applyNumberFormat="0" applyProtection="0">
      <alignment horizontal="left" vertical="center" indent="1"/>
    </xf>
    <xf numFmtId="4" fontId="183" fillId="34" borderId="32" applyNumberFormat="0" applyProtection="0">
      <alignment horizontal="left" vertical="center" indent="1"/>
    </xf>
    <xf numFmtId="4" fontId="184" fillId="24" borderId="32" applyNumberFormat="0" applyProtection="0">
      <alignment vertical="center"/>
    </xf>
    <xf numFmtId="4" fontId="185" fillId="24" borderId="32" applyNumberFormat="0" applyProtection="0">
      <alignment vertical="center"/>
    </xf>
    <xf numFmtId="4" fontId="178" fillId="30" borderId="32" applyNumberFormat="0" applyProtection="0">
      <alignment horizontal="left" vertical="center" indent="1"/>
    </xf>
    <xf numFmtId="4" fontId="186" fillId="24" borderId="32" applyNumberFormat="0" applyProtection="0">
      <alignment vertical="center"/>
    </xf>
    <xf numFmtId="4" fontId="187" fillId="24" borderId="32" applyNumberFormat="0" applyProtection="0">
      <alignment vertical="center"/>
    </xf>
    <xf numFmtId="4" fontId="98" fillId="0" borderId="0" applyNumberFormat="0" applyProtection="0">
      <alignment horizontal="left" vertical="center" indent="1"/>
    </xf>
    <xf numFmtId="4" fontId="188" fillId="24" borderId="32" applyNumberFormat="0" applyProtection="0">
      <alignment vertical="center"/>
    </xf>
    <xf numFmtId="4" fontId="189" fillId="24" borderId="32" applyNumberFormat="0" applyProtection="0">
      <alignment vertical="center"/>
    </xf>
    <xf numFmtId="4" fontId="178" fillId="38" borderId="32" applyNumberFormat="0" applyProtection="0">
      <alignment horizontal="left" vertical="center" indent="1"/>
    </xf>
    <xf numFmtId="4" fontId="190" fillId="31" borderId="32" applyNumberFormat="0" applyProtection="0">
      <alignment horizontal="left" indent="1"/>
    </xf>
    <xf numFmtId="4" fontId="191" fillId="24" borderId="32" applyNumberFormat="0" applyProtection="0">
      <alignment vertical="center"/>
    </xf>
    <xf numFmtId="38" fontId="91" fillId="0" borderId="28"/>
    <xf numFmtId="224" fontId="68" fillId="0" borderId="0">
      <protection locked="0"/>
    </xf>
    <xf numFmtId="38" fontId="91" fillId="0" borderId="0" applyFont="0" applyFill="0" applyBorder="0" applyAlignment="0" applyProtection="0"/>
    <xf numFmtId="40" fontId="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68" fillId="0" borderId="0" applyNumberFormat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2" fontId="145" fillId="0" borderId="0">
      <protection locked="0"/>
    </xf>
    <xf numFmtId="2" fontId="145" fillId="0" borderId="0">
      <protection locked="0"/>
    </xf>
    <xf numFmtId="221" fontId="92" fillId="0" borderId="0">
      <protection locked="0"/>
    </xf>
    <xf numFmtId="223" fontId="92" fillId="0" borderId="0">
      <protection locked="0"/>
    </xf>
    <xf numFmtId="0" fontId="91" fillId="0" borderId="0"/>
    <xf numFmtId="4" fontId="6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93" fillId="0" borderId="0" applyNumberFormat="0" applyFont="0" applyFill="0" applyBorder="0" applyAlignment="0" applyProtection="0">
      <alignment vertical="top"/>
    </xf>
    <xf numFmtId="0" fontId="194" fillId="0" borderId="0" applyNumberFormat="0" applyFont="0" applyFill="0" applyBorder="0" applyAlignment="0" applyProtection="0">
      <alignment vertical="top"/>
    </xf>
    <xf numFmtId="0" fontId="194" fillId="0" borderId="0" applyNumberFormat="0" applyFont="0" applyFill="0" applyBorder="0" applyAlignment="0" applyProtection="0">
      <alignment vertical="top"/>
    </xf>
    <xf numFmtId="0" fontId="193" fillId="0" borderId="0" applyNumberFormat="0" applyFont="0" applyFill="0" applyBorder="0" applyAlignment="0" applyProtection="0"/>
    <xf numFmtId="0" fontId="193" fillId="0" borderId="0" applyNumberFormat="0" applyFont="0" applyFill="0" applyBorder="0" applyAlignment="0" applyProtection="0">
      <alignment horizontal="left" vertical="top"/>
    </xf>
    <xf numFmtId="0" fontId="193" fillId="0" borderId="0" applyNumberFormat="0" applyFont="0" applyFill="0" applyBorder="0" applyAlignment="0" applyProtection="0">
      <alignment horizontal="left" vertical="top"/>
    </xf>
    <xf numFmtId="0" fontId="193" fillId="0" borderId="0" applyNumberFormat="0" applyFont="0" applyFill="0" applyBorder="0" applyAlignment="0" applyProtection="0">
      <alignment horizontal="left" vertical="top"/>
    </xf>
    <xf numFmtId="0" fontId="84" fillId="0" borderId="0"/>
    <xf numFmtId="0" fontId="195" fillId="0" borderId="0">
      <alignment horizontal="left" wrapText="1"/>
    </xf>
    <xf numFmtId="0" fontId="196" fillId="0" borderId="18" applyNumberFormat="0" applyFont="0" applyFill="0" applyBorder="0" applyAlignment="0" applyProtection="0">
      <alignment horizontal="center" wrapText="1"/>
    </xf>
    <xf numFmtId="225" fontId="67" fillId="0" borderId="0" applyNumberFormat="0" applyFont="0" applyFill="0" applyBorder="0" applyAlignment="0" applyProtection="0">
      <alignment horizontal="right"/>
    </xf>
    <xf numFmtId="0" fontId="196" fillId="0" borderId="0" applyNumberFormat="0" applyFont="0" applyFill="0" applyBorder="0" applyAlignment="0" applyProtection="0">
      <alignment horizontal="left" indent="1"/>
    </xf>
    <xf numFmtId="226" fontId="196" fillId="0" borderId="0" applyNumberFormat="0" applyFont="0" applyFill="0" applyBorder="0" applyAlignment="0" applyProtection="0"/>
    <xf numFmtId="0" fontId="84" fillId="0" borderId="18" applyNumberFormat="0" applyFont="0" applyFill="0" applyAlignment="0" applyProtection="0">
      <alignment horizontal="center"/>
    </xf>
    <xf numFmtId="0" fontId="84" fillId="0" borderId="0" applyNumberFormat="0" applyFont="0" applyFill="0" applyBorder="0" applyAlignment="0" applyProtection="0">
      <alignment horizontal="left" wrapText="1" indent="1"/>
    </xf>
    <xf numFmtId="0" fontId="196" fillId="0" borderId="0" applyNumberFormat="0" applyFont="0" applyFill="0" applyBorder="0" applyAlignment="0" applyProtection="0">
      <alignment horizontal="left" indent="1"/>
    </xf>
    <xf numFmtId="0" fontId="84" fillId="0" borderId="0" applyNumberFormat="0" applyFont="0" applyFill="0" applyBorder="0" applyAlignment="0" applyProtection="0">
      <alignment horizontal="left" wrapText="1" indent="2"/>
    </xf>
    <xf numFmtId="227" fontId="84" fillId="0" borderId="0">
      <alignment horizontal="right"/>
    </xf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8" borderId="0" applyNumberFormat="0" applyBorder="0" applyAlignment="0" applyProtection="0"/>
    <xf numFmtId="0" fontId="51" fillId="7" borderId="2" applyNumberFormat="0" applyAlignment="0" applyProtection="0"/>
    <xf numFmtId="0" fontId="51" fillId="7" borderId="2" applyNumberFormat="0" applyAlignment="0" applyProtection="0"/>
    <xf numFmtId="219" fontId="51" fillId="7" borderId="2" applyNumberFormat="0" applyAlignment="0" applyProtection="0"/>
    <xf numFmtId="0" fontId="52" fillId="22" borderId="15" applyNumberFormat="0" applyAlignment="0" applyProtection="0"/>
    <xf numFmtId="0" fontId="52" fillId="22" borderId="15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125" fillId="0" borderId="0" applyProtection="0"/>
    <xf numFmtId="196" fontId="39" fillId="0" borderId="0" applyFont="0" applyFill="0" applyBorder="0" applyAlignment="0" applyProtection="0"/>
    <xf numFmtId="0" fontId="65" fillId="4" borderId="0" applyNumberFormat="0" applyBorder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26" fillId="0" borderId="0" applyProtection="0"/>
    <xf numFmtId="0" fontId="127" fillId="0" borderId="0" applyProtection="0"/>
    <xf numFmtId="0" fontId="63" fillId="0" borderId="13" applyNumberFormat="0" applyFill="0" applyAlignment="0" applyProtection="0"/>
    <xf numFmtId="0" fontId="57" fillId="0" borderId="17" applyNumberFormat="0" applyFill="0" applyAlignment="0" applyProtection="0"/>
    <xf numFmtId="0" fontId="57" fillId="0" borderId="17" applyNumberFormat="0" applyFill="0" applyAlignment="0" applyProtection="0"/>
    <xf numFmtId="0" fontId="125" fillId="0" borderId="16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8" fillId="23" borderId="4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53" fillId="22" borderId="2" applyNumberFormat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26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66" fillId="0" borderId="0"/>
    <xf numFmtId="0" fontId="39" fillId="0" borderId="0"/>
    <xf numFmtId="0" fontId="66" fillId="0" borderId="0"/>
    <xf numFmtId="0" fontId="66" fillId="0" borderId="0"/>
    <xf numFmtId="0" fontId="26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219" fontId="168" fillId="0" borderId="0"/>
    <xf numFmtId="219" fontId="168" fillId="0" borderId="0"/>
    <xf numFmtId="219" fontId="168" fillId="0" borderId="0"/>
    <xf numFmtId="0" fontId="16" fillId="0" borderId="0"/>
    <xf numFmtId="0" fontId="16" fillId="0" borderId="0"/>
    <xf numFmtId="0" fontId="39" fillId="0" borderId="0"/>
    <xf numFmtId="0" fontId="39" fillId="0" borderId="0" applyNumberFormat="0" applyFont="0" applyFill="0" applyBorder="0" applyAlignment="0" applyProtection="0">
      <alignment vertical="top"/>
    </xf>
    <xf numFmtId="0" fontId="26" fillId="0" borderId="0"/>
    <xf numFmtId="0" fontId="39" fillId="0" borderId="0" applyNumberFormat="0" applyFont="0" applyFill="0" applyBorder="0" applyAlignment="0" applyProtection="0">
      <alignment vertical="top"/>
    </xf>
    <xf numFmtId="0" fontId="16" fillId="0" borderId="0"/>
    <xf numFmtId="0" fontId="26" fillId="0" borderId="0"/>
    <xf numFmtId="0" fontId="49" fillId="0" borderId="0"/>
    <xf numFmtId="0" fontId="39" fillId="0" borderId="0"/>
    <xf numFmtId="0" fontId="57" fillId="0" borderId="17" applyNumberFormat="0" applyFill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9" fillId="10" borderId="14" applyNumberFormat="0" applyFont="0" applyAlignment="0" applyProtection="0"/>
    <xf numFmtId="0" fontId="26" fillId="10" borderId="14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2" fillId="22" borderId="15" applyNumberFormat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0" fillId="1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25" fillId="0" borderId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6" fontId="197" fillId="0" borderId="0" applyFont="0" applyFill="0" applyBorder="0" applyAlignment="0" applyProtection="0"/>
    <xf numFmtId="174" fontId="197" fillId="0" borderId="0" applyFont="0" applyFill="0" applyBorder="0" applyAlignment="0" applyProtection="0"/>
    <xf numFmtId="228" fontId="27" fillId="0" borderId="0" applyNumberFormat="0" applyFill="0" applyBorder="0" applyAlignment="0" applyProtection="0"/>
    <xf numFmtId="228" fontId="27" fillId="0" borderId="0" applyNumberForma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74" fontId="84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207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65" fillId="4" borderId="0" applyNumberFormat="0" applyBorder="0" applyAlignment="0" applyProtection="0"/>
    <xf numFmtId="0" fontId="65" fillId="4" borderId="0" applyNumberFormat="0" applyBorder="0" applyAlignment="0" applyProtection="0"/>
    <xf numFmtId="229" fontId="198" fillId="24" borderId="29" applyFill="0" applyBorder="0">
      <alignment horizontal="center" vertical="center" wrapText="1"/>
      <protection locked="0"/>
    </xf>
    <xf numFmtId="211" fontId="199" fillId="0" borderId="0">
      <alignment wrapText="1"/>
    </xf>
    <xf numFmtId="211" fontId="144" fillId="0" borderId="0">
      <alignment wrapText="1"/>
    </xf>
    <xf numFmtId="0" fontId="200" fillId="0" borderId="0" applyNumberFormat="0" applyFill="0" applyBorder="0" applyAlignment="0" applyProtection="0"/>
    <xf numFmtId="0" fontId="18" fillId="0" borderId="0"/>
    <xf numFmtId="164" fontId="229" fillId="0" borderId="0" applyFont="0" applyFill="0" applyBorder="0" applyAlignment="0" applyProtection="0"/>
    <xf numFmtId="0" fontId="15" fillId="0" borderId="0"/>
    <xf numFmtId="0" fontId="14" fillId="0" borderId="0"/>
    <xf numFmtId="0" fontId="3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33" fillId="0" borderId="0"/>
  </cellStyleXfs>
  <cellXfs count="138">
    <xf numFmtId="0" fontId="0" fillId="0" borderId="0" xfId="0"/>
    <xf numFmtId="0" fontId="26" fillId="0" borderId="0" xfId="792" applyFont="1" applyAlignment="1" applyProtection="1">
      <alignment horizontal="center"/>
      <protection locked="0"/>
    </xf>
    <xf numFmtId="0" fontId="26" fillId="0" borderId="0" xfId="792" applyProtection="1">
      <protection locked="0"/>
    </xf>
    <xf numFmtId="0" fontId="218" fillId="0" borderId="0" xfId="792" applyFont="1" applyProtection="1">
      <protection locked="0"/>
    </xf>
    <xf numFmtId="0" fontId="26" fillId="0" borderId="0" xfId="792" applyFont="1" applyProtection="1">
      <protection locked="0"/>
    </xf>
    <xf numFmtId="0" fontId="43" fillId="0" borderId="0" xfId="792" applyFont="1" applyProtection="1">
      <protection locked="0"/>
    </xf>
    <xf numFmtId="0" fontId="26" fillId="0" borderId="0" xfId="792" applyFill="1" applyBorder="1" applyProtection="1">
      <protection hidden="1"/>
    </xf>
    <xf numFmtId="0" fontId="225" fillId="0" borderId="0" xfId="792" applyFont="1" applyFill="1" applyBorder="1" applyProtection="1">
      <protection hidden="1"/>
    </xf>
    <xf numFmtId="0" fontId="26" fillId="0" borderId="39" xfId="792" applyFill="1" applyBorder="1" applyProtection="1">
      <protection hidden="1"/>
    </xf>
    <xf numFmtId="0" fontId="209" fillId="0" borderId="0" xfId="792" applyFont="1" applyFill="1" applyBorder="1" applyProtection="1">
      <protection hidden="1"/>
    </xf>
    <xf numFmtId="0" fontId="128" fillId="0" borderId="0" xfId="792" applyFont="1" applyFill="1" applyBorder="1" applyAlignment="1" applyProtection="1">
      <protection hidden="1"/>
    </xf>
    <xf numFmtId="0" fontId="225" fillId="0" borderId="0" xfId="792" applyFont="1" applyFill="1" applyBorder="1" applyAlignment="1" applyProtection="1">
      <protection hidden="1"/>
    </xf>
    <xf numFmtId="0" fontId="46" fillId="0" borderId="40" xfId="792" applyFont="1" applyFill="1" applyBorder="1" applyAlignment="1" applyProtection="1">
      <protection hidden="1"/>
    </xf>
    <xf numFmtId="0" fontId="46" fillId="0" borderId="35" xfId="792" applyFont="1" applyFill="1" applyBorder="1" applyAlignment="1" applyProtection="1">
      <protection hidden="1"/>
    </xf>
    <xf numFmtId="0" fontId="209" fillId="0" borderId="38" xfId="792" applyFont="1" applyFill="1" applyBorder="1" applyAlignment="1" applyProtection="1">
      <protection hidden="1"/>
    </xf>
    <xf numFmtId="0" fontId="209" fillId="0" borderId="38" xfId="0" applyFont="1" applyFill="1" applyBorder="1" applyAlignment="1" applyProtection="1">
      <alignment horizontal="center" vertical="center" wrapText="1"/>
      <protection hidden="1"/>
    </xf>
    <xf numFmtId="0" fontId="46" fillId="0" borderId="0" xfId="792" applyFont="1" applyFill="1" applyBorder="1" applyAlignment="1" applyProtection="1">
      <protection hidden="1"/>
    </xf>
    <xf numFmtId="0" fontId="35" fillId="0" borderId="0" xfId="792" applyFont="1" applyFill="1" applyBorder="1" applyAlignment="1" applyProtection="1">
      <alignment horizontal="center"/>
      <protection hidden="1"/>
    </xf>
    <xf numFmtId="0" fontId="225" fillId="0" borderId="0" xfId="792" applyFont="1" applyFill="1" applyBorder="1" applyAlignment="1" applyProtection="1">
      <alignment horizontal="center"/>
      <protection hidden="1"/>
    </xf>
    <xf numFmtId="0" fontId="35" fillId="0" borderId="40" xfId="792" applyFont="1" applyFill="1" applyBorder="1" applyAlignment="1" applyProtection="1">
      <alignment horizontal="center"/>
      <protection hidden="1"/>
    </xf>
    <xf numFmtId="0" fontId="35" fillId="0" borderId="37" xfId="792" applyFont="1" applyFill="1" applyBorder="1" applyAlignment="1" applyProtection="1">
      <alignment horizontal="center"/>
      <protection hidden="1"/>
    </xf>
    <xf numFmtId="0" fontId="209" fillId="0" borderId="0" xfId="792" applyFont="1" applyFill="1" applyBorder="1" applyAlignment="1" applyProtection="1">
      <alignment horizontal="center"/>
      <protection hidden="1"/>
    </xf>
    <xf numFmtId="0" fontId="209" fillId="0" borderId="0" xfId="0" applyFont="1" applyFill="1" applyBorder="1" applyAlignment="1" applyProtection="1">
      <alignment vertical="center" wrapText="1"/>
      <protection hidden="1"/>
    </xf>
    <xf numFmtId="0" fontId="208" fillId="0" borderId="0" xfId="0" applyFont="1" applyFill="1" applyBorder="1" applyAlignment="1" applyProtection="1">
      <alignment horizontal="center" vertical="center" wrapText="1"/>
      <protection hidden="1"/>
    </xf>
    <xf numFmtId="0" fontId="213" fillId="0" borderId="0" xfId="792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 applyProtection="1">
      <protection hidden="1"/>
    </xf>
    <xf numFmtId="0" fontId="217" fillId="0" borderId="0" xfId="792" applyFont="1" applyFill="1" applyBorder="1" applyProtection="1">
      <protection hidden="1"/>
    </xf>
    <xf numFmtId="0" fontId="213" fillId="0" borderId="38" xfId="0" applyFont="1" applyFill="1" applyBorder="1" applyAlignment="1" applyProtection="1">
      <protection hidden="1"/>
    </xf>
    <xf numFmtId="0" fontId="213" fillId="0" borderId="0" xfId="0" applyFont="1" applyFill="1" applyBorder="1" applyAlignment="1" applyProtection="1">
      <protection hidden="1"/>
    </xf>
    <xf numFmtId="0" fontId="209" fillId="0" borderId="0" xfId="0" applyFont="1" applyFill="1" applyBorder="1" applyAlignment="1" applyProtection="1">
      <alignment horizontal="center" vertical="center" wrapText="1"/>
      <protection hidden="1"/>
    </xf>
    <xf numFmtId="0" fontId="213" fillId="0" borderId="39" xfId="792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213" fillId="0" borderId="0" xfId="0" applyFont="1" applyFill="1" applyBorder="1" applyAlignment="1" applyProtection="1">
      <alignment horizontal="center"/>
      <protection hidden="1"/>
    </xf>
    <xf numFmtId="0" fontId="213" fillId="0" borderId="0" xfId="793" applyFont="1" applyFill="1" applyBorder="1" applyAlignment="1" applyProtection="1">
      <alignment vertical="center"/>
      <protection hidden="1"/>
    </xf>
    <xf numFmtId="0" fontId="211" fillId="0" borderId="33" xfId="0" applyFont="1" applyFill="1" applyBorder="1" applyAlignment="1" applyProtection="1">
      <alignment vertical="center" wrapText="1"/>
      <protection hidden="1"/>
    </xf>
    <xf numFmtId="0" fontId="31" fillId="0" borderId="0" xfId="793" applyFont="1" applyFill="1" applyBorder="1" applyAlignment="1" applyProtection="1">
      <alignment horizontal="center"/>
      <protection hidden="1"/>
    </xf>
    <xf numFmtId="0" fontId="213" fillId="0" borderId="38" xfId="793" applyFont="1" applyFill="1" applyBorder="1" applyAlignment="1" applyProtection="1">
      <alignment horizontal="center"/>
      <protection hidden="1"/>
    </xf>
    <xf numFmtId="178" fontId="41" fillId="0" borderId="0" xfId="612" applyNumberFormat="1" applyFont="1" applyFill="1" applyBorder="1" applyAlignment="1" applyProtection="1">
      <alignment horizontal="left"/>
      <protection hidden="1"/>
    </xf>
    <xf numFmtId="0" fontId="29" fillId="0" borderId="0" xfId="792" applyFont="1" applyFill="1" applyBorder="1" applyProtection="1">
      <protection hidden="1"/>
    </xf>
    <xf numFmtId="0" fontId="214" fillId="0" borderId="0" xfId="1824" applyFont="1" applyFill="1" applyBorder="1" applyAlignment="1" applyProtection="1">
      <alignment horizontal="left" vertical="center"/>
      <protection hidden="1"/>
    </xf>
    <xf numFmtId="0" fontId="201" fillId="0" borderId="0" xfId="1824" applyFont="1" applyFill="1" applyBorder="1" applyAlignment="1" applyProtection="1">
      <alignment horizontal="left" vertical="center"/>
      <protection hidden="1"/>
    </xf>
    <xf numFmtId="178" fontId="29" fillId="0" borderId="0" xfId="612" applyNumberFormat="1" applyFont="1" applyFill="1" applyBorder="1" applyAlignment="1" applyProtection="1">
      <alignment horizontal="left" indent="1"/>
      <protection hidden="1"/>
    </xf>
    <xf numFmtId="178" fontId="29" fillId="0" borderId="40" xfId="612" applyNumberFormat="1" applyFont="1" applyFill="1" applyBorder="1" applyAlignment="1" applyProtection="1">
      <alignment horizontal="left" indent="1"/>
      <protection hidden="1"/>
    </xf>
    <xf numFmtId="172" fontId="30" fillId="0" borderId="0" xfId="0" applyNumberFormat="1" applyFont="1" applyFill="1" applyBorder="1" applyAlignment="1" applyProtection="1">
      <protection hidden="1"/>
    </xf>
    <xf numFmtId="0" fontId="217" fillId="0" borderId="33" xfId="792" applyFont="1" applyBorder="1" applyProtection="1">
      <protection hidden="1"/>
    </xf>
    <xf numFmtId="172" fontId="209" fillId="0" borderId="38" xfId="0" applyNumberFormat="1" applyFont="1" applyFill="1" applyBorder="1" applyAlignment="1" applyProtection="1">
      <protection hidden="1"/>
    </xf>
    <xf numFmtId="178" fontId="41" fillId="0" borderId="0" xfId="612" applyNumberFormat="1" applyFont="1" applyFill="1" applyBorder="1" applyAlignment="1" applyProtection="1">
      <alignment horizontal="left" indent="1"/>
      <protection hidden="1"/>
    </xf>
    <xf numFmtId="178" fontId="41" fillId="0" borderId="40" xfId="612" applyNumberFormat="1" applyFont="1" applyFill="1" applyBorder="1" applyAlignment="1" applyProtection="1">
      <alignment horizontal="left" indent="1"/>
      <protection hidden="1"/>
    </xf>
    <xf numFmtId="172" fontId="30" fillId="0" borderId="0" xfId="0" applyNumberFormat="1" applyFont="1" applyFill="1" applyBorder="1" applyAlignment="1" applyProtection="1">
      <alignment horizontal="right"/>
      <protection hidden="1"/>
    </xf>
    <xf numFmtId="172" fontId="209" fillId="0" borderId="0" xfId="0" applyNumberFormat="1" applyFont="1" applyFill="1" applyBorder="1" applyAlignment="1" applyProtection="1">
      <alignment horizontal="right"/>
      <protection hidden="1"/>
    </xf>
    <xf numFmtId="178" fontId="48" fillId="0" borderId="0" xfId="612" applyNumberFormat="1" applyFont="1" applyFill="1" applyBorder="1" applyAlignment="1" applyProtection="1">
      <alignment horizontal="left" indent="2"/>
      <protection hidden="1"/>
    </xf>
    <xf numFmtId="178" fontId="48" fillId="0" borderId="40" xfId="612" applyNumberFormat="1" applyFont="1" applyFill="1" applyBorder="1" applyAlignment="1" applyProtection="1">
      <alignment horizontal="left" indent="2"/>
      <protection hidden="1"/>
    </xf>
    <xf numFmtId="0" fontId="209" fillId="39" borderId="38" xfId="0" applyFont="1" applyFill="1" applyBorder="1" applyAlignment="1" applyProtection="1">
      <alignment horizontal="center" vertical="center" wrapText="1"/>
      <protection hidden="1"/>
    </xf>
    <xf numFmtId="172" fontId="209" fillId="0" borderId="0" xfId="0" applyNumberFormat="1" applyFont="1" applyFill="1" applyBorder="1" applyAlignment="1" applyProtection="1">
      <protection hidden="1"/>
    </xf>
    <xf numFmtId="0" fontId="209" fillId="0" borderId="38" xfId="792" applyFont="1" applyFill="1" applyBorder="1" applyAlignment="1" applyProtection="1">
      <alignment horizontal="center" vertical="center"/>
      <protection hidden="1"/>
    </xf>
    <xf numFmtId="178" fontId="42" fillId="0" borderId="0" xfId="612" applyNumberFormat="1" applyFont="1" applyFill="1" applyBorder="1" applyAlignment="1" applyProtection="1">
      <alignment horizontal="left" indent="3"/>
      <protection hidden="1"/>
    </xf>
    <xf numFmtId="178" fontId="42" fillId="0" borderId="40" xfId="612" applyNumberFormat="1" applyFont="1" applyFill="1" applyBorder="1" applyAlignment="1" applyProtection="1">
      <alignment horizontal="left" indent="3"/>
      <protection hidden="1"/>
    </xf>
    <xf numFmtId="172" fontId="36" fillId="0" borderId="0" xfId="0" applyNumberFormat="1" applyFont="1" applyFill="1" applyBorder="1" applyAlignment="1" applyProtection="1">
      <protection hidden="1"/>
    </xf>
    <xf numFmtId="0" fontId="217" fillId="0" borderId="0" xfId="792" applyFont="1" applyProtection="1">
      <protection hidden="1"/>
    </xf>
    <xf numFmtId="172" fontId="221" fillId="0" borderId="0" xfId="0" applyNumberFormat="1" applyFont="1" applyFill="1" applyBorder="1" applyAlignment="1" applyProtection="1">
      <protection hidden="1"/>
    </xf>
    <xf numFmtId="0" fontId="215" fillId="0" borderId="0" xfId="0" applyFont="1" applyFill="1" applyBorder="1" applyAlignment="1" applyProtection="1">
      <alignment vertical="center"/>
      <protection hidden="1"/>
    </xf>
    <xf numFmtId="172" fontId="221" fillId="0" borderId="38" xfId="0" applyNumberFormat="1" applyFont="1" applyFill="1" applyBorder="1" applyAlignment="1" applyProtection="1">
      <protection hidden="1"/>
    </xf>
    <xf numFmtId="178" fontId="48" fillId="0" borderId="0" xfId="612" applyNumberFormat="1" applyFont="1" applyFill="1" applyBorder="1" applyAlignment="1" applyProtection="1">
      <alignment horizontal="left" indent="4"/>
      <protection hidden="1"/>
    </xf>
    <xf numFmtId="172" fontId="36" fillId="0" borderId="37" xfId="0" applyNumberFormat="1" applyFont="1" applyFill="1" applyBorder="1" applyAlignment="1" applyProtection="1">
      <protection hidden="1"/>
    </xf>
    <xf numFmtId="0" fontId="226" fillId="0" borderId="0" xfId="0" applyFont="1" applyFill="1" applyBorder="1" applyAlignment="1" applyProtection="1">
      <alignment vertical="center" wrapText="1"/>
      <protection hidden="1"/>
    </xf>
    <xf numFmtId="172" fontId="137" fillId="0" borderId="0" xfId="0" applyNumberFormat="1" applyFont="1" applyFill="1" applyBorder="1" applyAlignment="1" applyProtection="1">
      <protection hidden="1"/>
    </xf>
    <xf numFmtId="0" fontId="222" fillId="0" borderId="0" xfId="792" applyFont="1" applyProtection="1">
      <protection hidden="1"/>
    </xf>
    <xf numFmtId="178" fontId="139" fillId="0" borderId="0" xfId="612" applyNumberFormat="1" applyFont="1" applyFill="1" applyBorder="1" applyAlignment="1" applyProtection="1">
      <alignment horizontal="left" indent="5"/>
      <protection hidden="1"/>
    </xf>
    <xf numFmtId="172" fontId="223" fillId="0" borderId="0" xfId="0" applyNumberFormat="1" applyFont="1" applyFill="1" applyBorder="1" applyAlignment="1" applyProtection="1">
      <protection hidden="1"/>
    </xf>
    <xf numFmtId="172" fontId="216" fillId="0" borderId="0" xfId="0" applyNumberFormat="1" applyFont="1" applyFill="1" applyBorder="1" applyAlignment="1" applyProtection="1">
      <protection hidden="1"/>
    </xf>
    <xf numFmtId="172" fontId="137" fillId="0" borderId="0" xfId="0" applyNumberFormat="1" applyFont="1" applyFill="1" applyBorder="1" applyAlignment="1" applyProtection="1">
      <alignment horizontal="right"/>
      <protection hidden="1"/>
    </xf>
    <xf numFmtId="0" fontId="227" fillId="0" borderId="0" xfId="792" applyFont="1" applyFill="1" applyBorder="1" applyProtection="1">
      <protection hidden="1"/>
    </xf>
    <xf numFmtId="0" fontId="37" fillId="0" borderId="0" xfId="792" applyFont="1" applyFill="1" applyBorder="1" applyProtection="1">
      <protection hidden="1"/>
    </xf>
    <xf numFmtId="0" fontId="224" fillId="0" borderId="38" xfId="792" applyFont="1" applyFill="1" applyBorder="1" applyProtection="1">
      <protection hidden="1"/>
    </xf>
    <xf numFmtId="172" fontId="37" fillId="0" borderId="0" xfId="792" applyNumberFormat="1" applyFont="1" applyFill="1" applyBorder="1" applyProtection="1">
      <protection hidden="1"/>
    </xf>
    <xf numFmtId="1" fontId="42" fillId="0" borderId="0" xfId="612" applyNumberFormat="1" applyFont="1" applyFill="1" applyBorder="1" applyAlignment="1" applyProtection="1">
      <alignment horizontal="left" indent="1"/>
      <protection hidden="1"/>
    </xf>
    <xf numFmtId="1" fontId="41" fillId="0" borderId="0" xfId="612" applyNumberFormat="1" applyFont="1" applyFill="1" applyBorder="1" applyAlignment="1" applyProtection="1">
      <alignment horizontal="left" indent="1"/>
      <protection hidden="1"/>
    </xf>
    <xf numFmtId="1" fontId="42" fillId="0" borderId="0" xfId="612" applyNumberFormat="1" applyFont="1" applyFill="1" applyBorder="1" applyAlignment="1" applyProtection="1">
      <alignment horizontal="left" indent="2"/>
      <protection hidden="1"/>
    </xf>
    <xf numFmtId="1" fontId="42" fillId="0" borderId="0" xfId="612" applyNumberFormat="1" applyFont="1" applyFill="1" applyBorder="1" applyAlignment="1" applyProtection="1">
      <alignment horizontal="left" indent="4"/>
      <protection hidden="1"/>
    </xf>
    <xf numFmtId="1" fontId="48" fillId="0" borderId="0" xfId="612" applyNumberFormat="1" applyFont="1" applyFill="1" applyBorder="1" applyAlignment="1" applyProtection="1">
      <alignment horizontal="left" indent="2"/>
      <protection hidden="1"/>
    </xf>
    <xf numFmtId="0" fontId="228" fillId="0" borderId="0" xfId="792" applyFont="1" applyFill="1" applyBorder="1" applyProtection="1">
      <protection hidden="1"/>
    </xf>
    <xf numFmtId="0" fontId="28" fillId="0" borderId="0" xfId="792" applyFont="1" applyFill="1" applyBorder="1" applyProtection="1">
      <protection hidden="1"/>
    </xf>
    <xf numFmtId="0" fontId="221" fillId="0" borderId="0" xfId="792" applyFont="1" applyFill="1" applyBorder="1" applyProtection="1">
      <protection hidden="1"/>
    </xf>
    <xf numFmtId="178" fontId="42" fillId="0" borderId="0" xfId="612" applyNumberFormat="1" applyFont="1" applyFill="1" applyBorder="1" applyAlignment="1" applyProtection="1">
      <alignment horizontal="left" indent="1"/>
      <protection hidden="1"/>
    </xf>
    <xf numFmtId="0" fontId="47" fillId="0" borderId="0" xfId="792" applyFont="1" applyFill="1" applyBorder="1" applyProtection="1">
      <protection hidden="1"/>
    </xf>
    <xf numFmtId="0" fontId="204" fillId="0" borderId="0" xfId="1824" applyFont="1" applyBorder="1" applyAlignment="1" applyProtection="1">
      <protection locked="0"/>
    </xf>
    <xf numFmtId="0" fontId="0" fillId="0" borderId="0" xfId="0" applyProtection="1">
      <protection locked="0"/>
    </xf>
    <xf numFmtId="0" fontId="202" fillId="0" borderId="0" xfId="0" applyFont="1" applyBorder="1" applyProtection="1">
      <protection locked="0"/>
    </xf>
    <xf numFmtId="0" fontId="204" fillId="0" borderId="0" xfId="1824" applyFont="1" applyBorder="1" applyAlignment="1" applyProtection="1">
      <alignment vertical="center"/>
      <protection hidden="1"/>
    </xf>
    <xf numFmtId="0" fontId="203" fillId="0" borderId="0" xfId="1824" applyFont="1" applyBorder="1" applyAlignment="1" applyProtection="1">
      <protection hidden="1"/>
    </xf>
    <xf numFmtId="0" fontId="220" fillId="0" borderId="26" xfId="1824" applyFont="1" applyFill="1" applyBorder="1" applyAlignment="1" applyProtection="1">
      <protection hidden="1"/>
    </xf>
    <xf numFmtId="0" fontId="138" fillId="0" borderId="27" xfId="0" applyFont="1" applyFill="1" applyBorder="1" applyAlignment="1" applyProtection="1">
      <alignment wrapText="1"/>
      <protection hidden="1"/>
    </xf>
    <xf numFmtId="0" fontId="210" fillId="40" borderId="26" xfId="0" applyFont="1" applyFill="1" applyBorder="1" applyAlignment="1" applyProtection="1">
      <alignment vertical="center" wrapText="1"/>
      <protection hidden="1"/>
    </xf>
    <xf numFmtId="0" fontId="210" fillId="40" borderId="1" xfId="0" applyFont="1" applyFill="1" applyBorder="1" applyAlignment="1" applyProtection="1">
      <alignment vertical="center" wrapText="1"/>
      <protection hidden="1"/>
    </xf>
    <xf numFmtId="0" fontId="210" fillId="40" borderId="25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18" fillId="0" borderId="41" xfId="0" applyFont="1" applyFill="1" applyBorder="1" applyAlignment="1" applyProtection="1">
      <protection hidden="1"/>
    </xf>
    <xf numFmtId="0" fontId="18" fillId="0" borderId="0" xfId="0" applyFont="1" applyProtection="1">
      <protection hidden="1"/>
    </xf>
    <xf numFmtId="0" fontId="230" fillId="0" borderId="38" xfId="792" applyFont="1" applyFill="1" applyBorder="1" applyAlignment="1" applyProtection="1">
      <alignment horizontal="center" vertical="center"/>
      <protection hidden="1"/>
    </xf>
    <xf numFmtId="230" fontId="30" fillId="0" borderId="5" xfId="1826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Protection="1">
      <protection hidden="1"/>
    </xf>
    <xf numFmtId="175" fontId="206" fillId="39" borderId="0" xfId="0" applyNumberFormat="1" applyFont="1" applyFill="1" applyBorder="1" applyProtection="1">
      <protection hidden="1"/>
    </xf>
    <xf numFmtId="175" fontId="205" fillId="0" borderId="0" xfId="0" applyNumberFormat="1" applyFont="1" applyBorder="1" applyProtection="1">
      <protection hidden="1"/>
    </xf>
    <xf numFmtId="0" fontId="0" fillId="0" borderId="0" xfId="0" applyFill="1" applyProtection="1">
      <protection hidden="1"/>
    </xf>
    <xf numFmtId="0" fontId="207" fillId="0" borderId="0" xfId="0" applyFont="1" applyBorder="1" applyProtection="1">
      <protection hidden="1"/>
    </xf>
    <xf numFmtId="0" fontId="202" fillId="0" borderId="0" xfId="0" applyFont="1" applyBorder="1" applyProtection="1">
      <protection hidden="1"/>
    </xf>
    <xf numFmtId="0" fontId="26" fillId="0" borderId="42" xfId="792" applyBorder="1" applyProtection="1">
      <protection locked="0"/>
    </xf>
    <xf numFmtId="0" fontId="225" fillId="39" borderId="34" xfId="0" applyFont="1" applyFill="1" applyBorder="1" applyAlignment="1" applyProtection="1">
      <alignment horizontal="left" vertical="center" wrapText="1"/>
      <protection locked="0" hidden="1"/>
    </xf>
    <xf numFmtId="0" fontId="225" fillId="39" borderId="43" xfId="0" applyFont="1" applyFill="1" applyBorder="1" applyAlignment="1" applyProtection="1">
      <alignment horizontal="left" vertical="center" wrapText="1"/>
      <protection locked="0" hidden="1"/>
    </xf>
    <xf numFmtId="0" fontId="231" fillId="39" borderId="36" xfId="792" applyFont="1" applyFill="1" applyBorder="1" applyAlignment="1" applyProtection="1">
      <alignment horizontal="center" vertical="center"/>
      <protection locked="0" hidden="1"/>
    </xf>
    <xf numFmtId="0" fontId="231" fillId="39" borderId="34" xfId="792" applyFont="1" applyFill="1" applyBorder="1" applyAlignment="1" applyProtection="1">
      <alignment horizontal="center" vertical="center"/>
      <protection locked="0" hidden="1"/>
    </xf>
    <xf numFmtId="172" fontId="232" fillId="0" borderId="0" xfId="0" applyNumberFormat="1" applyFont="1" applyBorder="1" applyAlignment="1">
      <alignment horizontal="right" wrapText="1"/>
    </xf>
    <xf numFmtId="0" fontId="0" fillId="0" borderId="0" xfId="0" applyBorder="1" applyProtection="1">
      <protection locked="0"/>
    </xf>
    <xf numFmtId="172" fontId="232" fillId="0" borderId="0" xfId="1828" applyNumberFormat="1" applyFont="1" applyBorder="1" applyAlignment="1">
      <alignment horizontal="right" wrapText="1"/>
    </xf>
    <xf numFmtId="0" fontId="0" fillId="0" borderId="0" xfId="0" applyBorder="1" applyProtection="1">
      <protection hidden="1"/>
    </xf>
    <xf numFmtId="0" fontId="18" fillId="0" borderId="0" xfId="0" applyFont="1" applyBorder="1" applyProtection="1">
      <protection hidden="1"/>
    </xf>
    <xf numFmtId="0" fontId="0" fillId="0" borderId="0" xfId="0" applyFill="1" applyProtection="1">
      <protection locked="0"/>
    </xf>
    <xf numFmtId="172" fontId="205" fillId="0" borderId="0" xfId="1829" applyNumberFormat="1" applyFont="1" applyFill="1" applyBorder="1" applyAlignment="1">
      <alignment horizontal="right"/>
    </xf>
    <xf numFmtId="0" fontId="207" fillId="0" borderId="0" xfId="0" applyFont="1" applyFill="1" applyBorder="1" applyProtection="1">
      <protection hidden="1"/>
    </xf>
    <xf numFmtId="172" fontId="232" fillId="0" borderId="0" xfId="1830" applyNumberFormat="1" applyFont="1" applyBorder="1" applyAlignment="1">
      <alignment horizontal="right" wrapText="1"/>
    </xf>
    <xf numFmtId="172" fontId="232" fillId="0" borderId="0" xfId="1831" applyNumberFormat="1" applyFont="1" applyBorder="1" applyAlignment="1">
      <alignment horizontal="right" wrapText="1"/>
    </xf>
    <xf numFmtId="175" fontId="206" fillId="39" borderId="0" xfId="0" applyNumberFormat="1" applyFont="1" applyFill="1" applyBorder="1" applyAlignment="1" applyProtection="1">
      <alignment horizontal="right"/>
      <protection hidden="1"/>
    </xf>
    <xf numFmtId="175" fontId="205" fillId="0" borderId="0" xfId="0" applyNumberFormat="1" applyFont="1" applyBorder="1" applyAlignment="1" applyProtection="1">
      <alignment horizontal="right"/>
      <protection hidden="1"/>
    </xf>
    <xf numFmtId="0" fontId="209" fillId="39" borderId="34" xfId="0" applyFont="1" applyFill="1" applyBorder="1" applyAlignment="1" applyProtection="1">
      <alignment horizontal="center" vertical="center" wrapText="1"/>
      <protection hidden="1"/>
    </xf>
    <xf numFmtId="0" fontId="209" fillId="39" borderId="35" xfId="0" applyFont="1" applyFill="1" applyBorder="1" applyAlignment="1" applyProtection="1">
      <alignment horizontal="center" vertical="center" wrapText="1"/>
      <protection hidden="1"/>
    </xf>
    <xf numFmtId="0" fontId="209" fillId="39" borderId="36" xfId="0" applyFont="1" applyFill="1" applyBorder="1" applyAlignment="1" applyProtection="1">
      <alignment horizontal="center" vertical="center" wrapText="1"/>
      <protection hidden="1"/>
    </xf>
    <xf numFmtId="0" fontId="212" fillId="39" borderId="34" xfId="0" applyFont="1" applyFill="1" applyBorder="1" applyAlignment="1" applyProtection="1">
      <alignment horizontal="center" vertical="center" wrapText="1"/>
      <protection hidden="1"/>
    </xf>
    <xf numFmtId="0" fontId="212" fillId="39" borderId="35" xfId="0" applyFont="1" applyFill="1" applyBorder="1" applyAlignment="1" applyProtection="1">
      <alignment horizontal="center" vertical="center" wrapText="1"/>
      <protection hidden="1"/>
    </xf>
    <xf numFmtId="0" fontId="212" fillId="39" borderId="36" xfId="0" applyFont="1" applyFill="1" applyBorder="1" applyAlignment="1" applyProtection="1">
      <alignment horizontal="center" vertical="center" wrapText="1"/>
      <protection hidden="1"/>
    </xf>
    <xf numFmtId="0" fontId="209" fillId="0" borderId="34" xfId="0" applyFont="1" applyFill="1" applyBorder="1" applyAlignment="1" applyProtection="1">
      <alignment horizontal="center" vertical="center" wrapText="1"/>
      <protection hidden="1"/>
    </xf>
    <xf numFmtId="0" fontId="209" fillId="0" borderId="36" xfId="0" applyFont="1" applyFill="1" applyBorder="1" applyAlignment="1" applyProtection="1">
      <alignment horizontal="center" vertical="center" wrapText="1"/>
      <protection hidden="1"/>
    </xf>
    <xf numFmtId="0" fontId="29" fillId="39" borderId="24" xfId="0" applyFont="1" applyFill="1" applyBorder="1" applyAlignment="1" applyProtection="1">
      <alignment horizontal="left" wrapText="1"/>
      <protection hidden="1"/>
    </xf>
    <xf numFmtId="0" fontId="29" fillId="39" borderId="30" xfId="0" applyFont="1" applyFill="1" applyBorder="1" applyAlignment="1" applyProtection="1">
      <alignment horizontal="left" wrapText="1"/>
      <protection hidden="1"/>
    </xf>
    <xf numFmtId="0" fontId="219" fillId="40" borderId="26" xfId="1825" applyFont="1" applyFill="1" applyBorder="1" applyAlignment="1" applyProtection="1">
      <alignment horizontal="center" vertical="center" textRotation="90" wrapText="1"/>
      <protection hidden="1"/>
    </xf>
    <xf numFmtId="0" fontId="219" fillId="40" borderId="1" xfId="1825" applyFont="1" applyFill="1" applyBorder="1" applyAlignment="1" applyProtection="1">
      <alignment horizontal="center" vertical="center" textRotation="90" wrapText="1"/>
      <protection hidden="1"/>
    </xf>
    <xf numFmtId="0" fontId="219" fillId="40" borderId="25" xfId="1825" applyFont="1" applyFill="1" applyBorder="1" applyAlignment="1" applyProtection="1">
      <alignment horizontal="center" vertical="center" textRotation="90" wrapText="1"/>
      <protection hidden="1"/>
    </xf>
    <xf numFmtId="0" fontId="18" fillId="0" borderId="44" xfId="0" applyFont="1" applyFill="1" applyBorder="1" applyAlignment="1" applyProtection="1">
      <alignment horizontal="left" wrapText="1"/>
      <protection hidden="1"/>
    </xf>
    <xf numFmtId="0" fontId="18" fillId="0" borderId="0" xfId="0" applyFont="1" applyFill="1" applyBorder="1" applyAlignment="1" applyProtection="1">
      <alignment horizontal="left" wrapText="1"/>
      <protection hidden="1"/>
    </xf>
  </cellXfs>
  <cellStyles count="1846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4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10" xfId="1835"/>
    <cellStyle name="Звичайний 11" xfId="1840"/>
    <cellStyle name="Звичайний 12" xfId="1841"/>
    <cellStyle name="Звичайний 13" xfId="1842"/>
    <cellStyle name="Звичайний 14" xfId="1843"/>
    <cellStyle name="Звичайний 15" xfId="1844"/>
    <cellStyle name="Звичайний 16" xfId="1845"/>
    <cellStyle name="Звичайний 2" xfId="709"/>
    <cellStyle name="Звичайний 3" xfId="1827"/>
    <cellStyle name="Звичайний 4" xfId="1828"/>
    <cellStyle name="Звичайний 5" xfId="1830"/>
    <cellStyle name="Звичайний 6" xfId="1831"/>
    <cellStyle name="Звичайний 7" xfId="1832"/>
    <cellStyle name="Звичайний 8" xfId="1833"/>
    <cellStyle name="Звичайний 9" xfId="1834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61" xfId="1836"/>
    <cellStyle name="Обычный 62" xfId="1837"/>
    <cellStyle name="Обычный 63" xfId="1838"/>
    <cellStyle name="Обычный 64" xfId="1839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5"/>
    <cellStyle name="Обычный_чис екон" xfId="1829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6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C4D79B"/>
      <color rgb="FF005D29"/>
      <color rgb="FFEBF1DE"/>
      <color rgb="FF005B2B"/>
      <color rgb="FFF0FEE6"/>
      <color rgb="FF007236"/>
      <color rgb="FF008236"/>
      <color rgb="FF009B78"/>
      <color rgb="FF008278"/>
      <color rgb="FF00C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7</xdr:row>
      <xdr:rowOff>15240</xdr:rowOff>
    </xdr:from>
    <xdr:to>
      <xdr:col>1</xdr:col>
      <xdr:colOff>586740</xdr:colOff>
      <xdr:row>16</xdr:row>
      <xdr:rowOff>76200</xdr:rowOff>
    </xdr:to>
    <xdr:cxnSp macro="">
      <xdr:nvCxnSpPr>
        <xdr:cNvPr id="7" name="Пряма сполучна ліні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577341" y="1272540"/>
          <a:ext cx="15239" cy="1821180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16</xdr:row>
      <xdr:rowOff>66675</xdr:rowOff>
    </xdr:from>
    <xdr:to>
      <xdr:col>3</xdr:col>
      <xdr:colOff>0</xdr:colOff>
      <xdr:row>16</xdr:row>
      <xdr:rowOff>76200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1813560</xdr:colOff>
      <xdr:row>7</xdr:row>
      <xdr:rowOff>228601</xdr:rowOff>
    </xdr:from>
    <xdr:to>
      <xdr:col>5</xdr:col>
      <xdr:colOff>15240</xdr:colOff>
      <xdr:row>16</xdr:row>
      <xdr:rowOff>7620</xdr:rowOff>
    </xdr:to>
    <xdr:cxnSp macro="">
      <xdr:nvCxnSpPr>
        <xdr:cNvPr id="23" name="Пряма зі стрілкою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4937760" y="2004061"/>
          <a:ext cx="1066800" cy="1539239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8107</xdr:colOff>
      <xdr:row>15</xdr:row>
      <xdr:rowOff>243192</xdr:rowOff>
    </xdr:from>
    <xdr:to>
      <xdr:col>5</xdr:col>
      <xdr:colOff>0</xdr:colOff>
      <xdr:row>18</xdr:row>
      <xdr:rowOff>30480</xdr:rowOff>
    </xdr:to>
    <xdr:cxnSp macro="">
      <xdr:nvCxnSpPr>
        <xdr:cNvPr id="25" name="Пряма зі стрілкою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4945867" y="3527412"/>
          <a:ext cx="1043453" cy="541668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304800</xdr:rowOff>
    </xdr:from>
    <xdr:to>
      <xdr:col>4</xdr:col>
      <xdr:colOff>1043940</xdr:colOff>
      <xdr:row>16</xdr:row>
      <xdr:rowOff>30481</xdr:rowOff>
    </xdr:to>
    <xdr:cxnSp macro="">
      <xdr:nvCxnSpPr>
        <xdr:cNvPr id="26" name="Пряма зі стрілкою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4937760" y="518160"/>
          <a:ext cx="1043940" cy="304800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8106</xdr:rowOff>
    </xdr:from>
    <xdr:to>
      <xdr:col>4</xdr:col>
      <xdr:colOff>1051560</xdr:colOff>
      <xdr:row>21</xdr:row>
      <xdr:rowOff>243840</xdr:rowOff>
    </xdr:to>
    <xdr:cxnSp macro="">
      <xdr:nvCxnSpPr>
        <xdr:cNvPr id="27" name="Пряма зі стрілкою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4937760" y="3543786"/>
          <a:ext cx="1051560" cy="1493034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236220</xdr:rowOff>
    </xdr:from>
    <xdr:to>
      <xdr:col>5</xdr:col>
      <xdr:colOff>0</xdr:colOff>
      <xdr:row>16</xdr:row>
      <xdr:rowOff>15240</xdr:rowOff>
    </xdr:to>
    <xdr:cxnSp macro="">
      <xdr:nvCxnSpPr>
        <xdr:cNvPr id="29" name="Пряма зі стрілкою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4937760" y="3017520"/>
          <a:ext cx="1051560" cy="53340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107577</xdr:rowOff>
    </xdr:from>
    <xdr:to>
      <xdr:col>6</xdr:col>
      <xdr:colOff>7620</xdr:colOff>
      <xdr:row>18</xdr:row>
      <xdr:rowOff>76200</xdr:rowOff>
    </xdr:to>
    <xdr:cxnSp macro="">
      <xdr:nvCxnSpPr>
        <xdr:cNvPr id="30" name="Пряма зі стрілкою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9723120" y="3894717"/>
          <a:ext cx="7620" cy="220083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120316</xdr:rowOff>
    </xdr:from>
    <xdr:to>
      <xdr:col>7</xdr:col>
      <xdr:colOff>0</xdr:colOff>
      <xdr:row>1</xdr:row>
      <xdr:rowOff>220982</xdr:rowOff>
    </xdr:to>
    <xdr:cxnSp macro="">
      <xdr:nvCxnSpPr>
        <xdr:cNvPr id="32" name="Пряма зі стрілкою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9723120" y="348916"/>
          <a:ext cx="1013460" cy="100666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1</xdr:row>
      <xdr:rowOff>236220</xdr:rowOff>
    </xdr:from>
    <xdr:to>
      <xdr:col>7</xdr:col>
      <xdr:colOff>10027</xdr:colOff>
      <xdr:row>3</xdr:row>
      <xdr:rowOff>160421</xdr:rowOff>
    </xdr:to>
    <xdr:cxnSp macro="">
      <xdr:nvCxnSpPr>
        <xdr:cNvPr id="33" name="Пряма зі стрілкою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9738360" y="464820"/>
          <a:ext cx="1008247" cy="46522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7</xdr:row>
      <xdr:rowOff>140368</xdr:rowOff>
    </xdr:from>
    <xdr:to>
      <xdr:col>7</xdr:col>
      <xdr:colOff>0</xdr:colOff>
      <xdr:row>8</xdr:row>
      <xdr:rowOff>3</xdr:rowOff>
    </xdr:to>
    <xdr:cxnSp macro="">
      <xdr:nvCxnSpPr>
        <xdr:cNvPr id="36" name="Пряма зі стрілкою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9730740" y="1915828"/>
          <a:ext cx="1005840" cy="11109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8</xdr:row>
      <xdr:rowOff>30480</xdr:rowOff>
    </xdr:from>
    <xdr:to>
      <xdr:col>7</xdr:col>
      <xdr:colOff>0</xdr:colOff>
      <xdr:row>9</xdr:row>
      <xdr:rowOff>129540</xdr:rowOff>
    </xdr:to>
    <xdr:cxnSp macro="">
      <xdr:nvCxnSpPr>
        <xdr:cNvPr id="37" name="Пряма зі стрілкою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38360" y="2057400"/>
          <a:ext cx="998220" cy="3505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13</xdr:row>
      <xdr:rowOff>130342</xdr:rowOff>
    </xdr:from>
    <xdr:to>
      <xdr:col>7</xdr:col>
      <xdr:colOff>10027</xdr:colOff>
      <xdr:row>14</xdr:row>
      <xdr:rowOff>2</xdr:rowOff>
    </xdr:to>
    <xdr:cxnSp macro="">
      <xdr:nvCxnSpPr>
        <xdr:cNvPr id="38" name="Пряма зі стрілкою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9730740" y="2911642"/>
          <a:ext cx="1015867" cy="1211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14</xdr:row>
      <xdr:rowOff>7620</xdr:rowOff>
    </xdr:from>
    <xdr:to>
      <xdr:col>7</xdr:col>
      <xdr:colOff>0</xdr:colOff>
      <xdr:row>15</xdr:row>
      <xdr:rowOff>144780</xdr:rowOff>
    </xdr:to>
    <xdr:cxnSp macro="">
      <xdr:nvCxnSpPr>
        <xdr:cNvPr id="39" name="Пряма зі стрілкою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9730740" y="3040380"/>
          <a:ext cx="1005840" cy="3886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17</xdr:row>
      <xdr:rowOff>130342</xdr:rowOff>
    </xdr:from>
    <xdr:to>
      <xdr:col>7</xdr:col>
      <xdr:colOff>10027</xdr:colOff>
      <xdr:row>18</xdr:row>
      <xdr:rowOff>2</xdr:rowOff>
    </xdr:to>
    <xdr:cxnSp macro="">
      <xdr:nvCxnSpPr>
        <xdr:cNvPr id="44" name="Пряма зі стрілкою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9738360" y="3917482"/>
          <a:ext cx="1008247" cy="1211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3840089</xdr:colOff>
      <xdr:row>22</xdr:row>
      <xdr:rowOff>11530</xdr:rowOff>
    </xdr:from>
    <xdr:to>
      <xdr:col>7</xdr:col>
      <xdr:colOff>0</xdr:colOff>
      <xdr:row>23</xdr:row>
      <xdr:rowOff>150395</xdr:rowOff>
    </xdr:to>
    <xdr:cxnSp macro="">
      <xdr:nvCxnSpPr>
        <xdr:cNvPr id="45" name="Пряма зі стрілкою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9722729" y="5055970"/>
          <a:ext cx="1013851" cy="3903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30079</xdr:colOff>
      <xdr:row>21</xdr:row>
      <xdr:rowOff>110289</xdr:rowOff>
    </xdr:from>
    <xdr:to>
      <xdr:col>6</xdr:col>
      <xdr:colOff>1002631</xdr:colOff>
      <xdr:row>22</xdr:row>
      <xdr:rowOff>10026</xdr:rowOff>
    </xdr:to>
    <xdr:cxnSp macro="">
      <xdr:nvCxnSpPr>
        <xdr:cNvPr id="46" name="Пряма зі стрілкою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9753199" y="4903269"/>
          <a:ext cx="972552" cy="151197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18</xdr:row>
      <xdr:rowOff>7620</xdr:rowOff>
    </xdr:from>
    <xdr:to>
      <xdr:col>6</xdr:col>
      <xdr:colOff>992605</xdr:colOff>
      <xdr:row>19</xdr:row>
      <xdr:rowOff>160421</xdr:rowOff>
    </xdr:to>
    <xdr:cxnSp macro="">
      <xdr:nvCxnSpPr>
        <xdr:cNvPr id="47" name="Пряма зі стрілкою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9753600" y="4046220"/>
          <a:ext cx="962125" cy="4042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24114</xdr:colOff>
      <xdr:row>5</xdr:row>
      <xdr:rowOff>128984</xdr:rowOff>
    </xdr:from>
    <xdr:to>
      <xdr:col>7</xdr:col>
      <xdr:colOff>0</xdr:colOff>
      <xdr:row>7</xdr:row>
      <xdr:rowOff>229082</xdr:rowOff>
    </xdr:to>
    <xdr:cxnSp macro="">
      <xdr:nvCxnSpPr>
        <xdr:cNvPr id="48" name="Пряма зі стрілкою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 flipV="1">
          <a:off x="9747234" y="1401524"/>
          <a:ext cx="989346" cy="603018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22860</xdr:rowOff>
        </xdr:from>
        <xdr:to>
          <xdr:col>1</xdr:col>
          <xdr:colOff>0</xdr:colOff>
          <xdr:row>1</xdr:row>
          <xdr:rowOff>160020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22151</xdr:colOff>
      <xdr:row>11</xdr:row>
      <xdr:rowOff>155058</xdr:rowOff>
    </xdr:from>
    <xdr:to>
      <xdr:col>6</xdr:col>
      <xdr:colOff>850857</xdr:colOff>
      <xdr:row>14</xdr:row>
      <xdr:rowOff>11494</xdr:rowOff>
    </xdr:to>
    <xdr:cxnSp macro="">
      <xdr:nvCxnSpPr>
        <xdr:cNvPr id="24" name="Пряма зі стрілкою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8328837" y="2879651"/>
          <a:ext cx="828706" cy="587424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</xdr:row>
      <xdr:rowOff>103298</xdr:rowOff>
    </xdr:from>
    <xdr:to>
      <xdr:col>10</xdr:col>
      <xdr:colOff>11076</xdr:colOff>
      <xdr:row>11</xdr:row>
      <xdr:rowOff>121831</xdr:rowOff>
    </xdr:to>
    <xdr:cxnSp macro="">
      <xdr:nvCxnSpPr>
        <xdr:cNvPr id="28" name="Пряма зі стрілкою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1274942" y="2783589"/>
          <a:ext cx="498401" cy="18533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L37"/>
  <sheetViews>
    <sheetView showGridLines="0" showRowColHeaders="0" tabSelected="1" showOutlineSymbols="0" zoomScale="86" zoomScaleNormal="86" zoomScaleSheetLayoutView="130" workbookViewId="0"/>
  </sheetViews>
  <sheetFormatPr defaultColWidth="9.33203125" defaultRowHeight="18"/>
  <cols>
    <col min="1" max="1" width="8.33203125" style="2" customWidth="1"/>
    <col min="2" max="2" width="36.44140625" style="6" customWidth="1"/>
    <col min="3" max="3" width="7.44140625" style="6" customWidth="1"/>
    <col min="4" max="4" width="23.109375" style="7" customWidth="1"/>
    <col min="5" max="5" width="15.33203125" style="6" customWidth="1"/>
    <col min="6" max="6" width="54.44140625" style="6" customWidth="1"/>
    <col min="7" max="7" width="14.77734375" style="6" customWidth="1"/>
    <col min="8" max="8" width="9.109375" style="9" customWidth="1"/>
    <col min="9" max="9" width="28" style="6" customWidth="1"/>
    <col min="10" max="10" width="8.44140625" style="6" customWidth="1"/>
    <col min="11" max="11" width="9.33203125" style="2"/>
    <col min="12" max="12" width="29.77734375" style="2" customWidth="1"/>
    <col min="13" max="16384" width="9.33203125" style="2"/>
  </cols>
  <sheetData>
    <row r="1" spans="1:12" ht="18.600000000000001" thickBot="1">
      <c r="A1" s="1">
        <v>1</v>
      </c>
      <c r="F1" s="8"/>
    </row>
    <row r="2" spans="1:12" ht="18.75" customHeight="1" thickTop="1" thickBot="1">
      <c r="B2" s="10"/>
      <c r="C2" s="10"/>
      <c r="D2" s="11"/>
      <c r="E2" s="12"/>
      <c r="F2" s="129" t="str">
        <f>IF(A1=1,"Середньомісячна заробітна плата за видами економічної діяльності","Average monthly wages by types of economic activity")</f>
        <v>Середньомісячна заробітна плата за видами економічної діяльності</v>
      </c>
      <c r="G2" s="13"/>
      <c r="H2" s="14"/>
      <c r="I2" s="15" t="str">
        <f>IF(A1=1,"Місяць","Month")</f>
        <v>Місяць</v>
      </c>
      <c r="J2" s="16"/>
    </row>
    <row r="3" spans="1:12" ht="19.95" customHeight="1" thickTop="1" thickBot="1">
      <c r="A3" s="3" t="s">
        <v>0</v>
      </c>
      <c r="B3" s="126" t="str">
        <f>IF(A1=1,"РИНОК ПРАЦІ","LABOR MARKET")</f>
        <v>РИНОК ПРАЦІ</v>
      </c>
      <c r="C3" s="17"/>
      <c r="D3" s="18"/>
      <c r="E3" s="19"/>
      <c r="F3" s="130"/>
      <c r="G3" s="20"/>
      <c r="H3" s="21"/>
      <c r="I3" s="22"/>
    </row>
    <row r="4" spans="1:12" ht="19.5" customHeight="1" thickTop="1" thickBot="1">
      <c r="A4" s="3" t="s">
        <v>1</v>
      </c>
      <c r="B4" s="127"/>
      <c r="C4" s="23"/>
      <c r="D4" s="24"/>
      <c r="E4" s="25"/>
      <c r="F4" s="26"/>
      <c r="G4" s="25"/>
      <c r="H4" s="27"/>
      <c r="I4" s="15" t="str">
        <f>IF(A1=1,"Рік","Year")</f>
        <v>Рік</v>
      </c>
      <c r="J4" s="25"/>
    </row>
    <row r="5" spans="1:12" ht="19.5" customHeight="1" thickTop="1" thickBot="1">
      <c r="A5" s="3"/>
      <c r="B5" s="127"/>
      <c r="C5" s="23"/>
      <c r="D5" s="24"/>
      <c r="E5" s="25"/>
      <c r="F5" s="26"/>
      <c r="G5" s="25"/>
      <c r="H5" s="28"/>
      <c r="I5" s="29"/>
      <c r="J5" s="25"/>
    </row>
    <row r="6" spans="1:12" ht="19.5" customHeight="1" thickTop="1" thickBot="1">
      <c r="A6" s="3"/>
      <c r="B6" s="127"/>
      <c r="C6" s="23"/>
      <c r="D6" s="24"/>
      <c r="E6" s="25"/>
      <c r="F6" s="26"/>
      <c r="G6" s="25"/>
      <c r="H6" s="27"/>
      <c r="I6" s="15" t="str">
        <f>IF(A1=1,"Місяць","Month")</f>
        <v>Місяць</v>
      </c>
      <c r="J6" s="25"/>
    </row>
    <row r="7" spans="1:12" ht="19.95" customHeight="1" thickTop="1" thickBot="1">
      <c r="B7" s="128"/>
      <c r="C7" s="23"/>
      <c r="D7" s="30"/>
      <c r="E7" s="31"/>
      <c r="F7" s="26"/>
      <c r="G7" s="31"/>
      <c r="H7" s="32"/>
      <c r="I7" s="33"/>
      <c r="J7" s="31"/>
    </row>
    <row r="8" spans="1:12" ht="19.95" customHeight="1" thickTop="1" thickBot="1">
      <c r="B8" s="34"/>
      <c r="C8" s="23"/>
      <c r="D8" s="123" t="str">
        <f>IF(A1=1,"Оплата праці","Wages")</f>
        <v>Оплата праці</v>
      </c>
      <c r="E8" s="35"/>
      <c r="F8" s="129" t="str">
        <f>IF(A1=1,"Середньооблікова кількість штатних працівників","Average staff number")</f>
        <v>Середньооблікова кількість штатних працівників</v>
      </c>
      <c r="G8" s="35"/>
      <c r="H8" s="36"/>
      <c r="I8" s="15" t="str">
        <f>IF(A1=1,"Квартал","Quarter")</f>
        <v>Квартал</v>
      </c>
      <c r="J8" s="35"/>
    </row>
    <row r="9" spans="1:12" ht="19.95" customHeight="1" thickTop="1" thickBot="1">
      <c r="B9" s="37"/>
      <c r="C9" s="37"/>
      <c r="D9" s="124"/>
      <c r="E9" s="38"/>
      <c r="F9" s="130"/>
      <c r="G9" s="38"/>
      <c r="I9" s="39"/>
      <c r="J9" s="40"/>
    </row>
    <row r="10" spans="1:12" s="4" customFormat="1" ht="19.95" customHeight="1" thickTop="1" thickBot="1">
      <c r="B10" s="41"/>
      <c r="C10" s="42"/>
      <c r="D10" s="124"/>
      <c r="E10" s="43"/>
      <c r="F10" s="44"/>
      <c r="G10" s="43"/>
      <c r="H10" s="45"/>
      <c r="I10" s="15" t="str">
        <f>IF(A1=1,"Рік","Year")</f>
        <v>Рік</v>
      </c>
      <c r="J10" s="40"/>
    </row>
    <row r="11" spans="1:12" ht="19.95" customHeight="1" thickTop="1" thickBot="1">
      <c r="B11" s="46"/>
      <c r="C11" s="47"/>
      <c r="D11" s="124"/>
      <c r="E11" s="48"/>
      <c r="F11" s="26"/>
      <c r="G11" s="48"/>
      <c r="H11" s="49"/>
      <c r="I11" s="39"/>
      <c r="J11" s="40"/>
    </row>
    <row r="12" spans="1:12" ht="19.95" customHeight="1" thickTop="1" thickBot="1">
      <c r="B12" s="46"/>
      <c r="C12" s="47"/>
      <c r="D12" s="124"/>
      <c r="E12" s="48"/>
      <c r="F12" s="26"/>
      <c r="G12" s="48"/>
      <c r="H12" s="98"/>
      <c r="I12" s="52" t="str">
        <f>IF(A1=1,"Місяць","Month")</f>
        <v>Місяць</v>
      </c>
      <c r="J12" s="40"/>
      <c r="K12" s="110">
        <v>1</v>
      </c>
      <c r="L12" s="107" t="str">
        <f>IF(A1=1,"кумулятивно","cumulative")</f>
        <v>кумулятивно</v>
      </c>
    </row>
    <row r="13" spans="1:12" ht="19.95" customHeight="1" thickTop="1" thickBot="1">
      <c r="B13" s="46"/>
      <c r="C13" s="47"/>
      <c r="D13" s="124"/>
      <c r="E13" s="48"/>
      <c r="F13" s="26"/>
      <c r="G13" s="48"/>
      <c r="H13" s="49"/>
      <c r="I13" s="39"/>
      <c r="J13" s="40"/>
      <c r="K13" s="109">
        <v>2</v>
      </c>
      <c r="L13" s="108" t="str">
        <f>IF(A1=1,"помісячно","monthly")</f>
        <v>помісячно</v>
      </c>
    </row>
    <row r="14" spans="1:12" ht="19.95" customHeight="1" thickTop="1" thickBot="1">
      <c r="B14" s="50"/>
      <c r="C14" s="51"/>
      <c r="D14" s="124"/>
      <c r="E14" s="43"/>
      <c r="F14" s="123" t="str">
        <f>IF(A1=1,"Фонд оплати праці ","Payroll")</f>
        <v xml:space="preserve">Фонд оплати праці </v>
      </c>
      <c r="G14" s="43"/>
      <c r="H14" s="45"/>
      <c r="I14" s="15" t="str">
        <f>IF(A1=1,"Квартал","Quarter")</f>
        <v>Квартал</v>
      </c>
      <c r="J14" s="40"/>
      <c r="L14" s="106"/>
    </row>
    <row r="15" spans="1:12" ht="19.95" customHeight="1" thickTop="1" thickBot="1">
      <c r="B15" s="50"/>
      <c r="C15" s="51"/>
      <c r="D15" s="124"/>
      <c r="E15" s="43"/>
      <c r="F15" s="125"/>
      <c r="G15" s="43"/>
      <c r="H15" s="53"/>
      <c r="I15" s="39"/>
      <c r="J15" s="40"/>
    </row>
    <row r="16" spans="1:12" ht="19.95" customHeight="1" thickTop="1" thickBot="1">
      <c r="B16" s="50"/>
      <c r="C16" s="51"/>
      <c r="D16" s="124"/>
      <c r="E16" s="43"/>
      <c r="F16" s="26"/>
      <c r="G16" s="43"/>
      <c r="H16" s="54"/>
      <c r="I16" s="15" t="str">
        <f>IF(A1=1,"Рік","Year")</f>
        <v>Рік</v>
      </c>
      <c r="J16" s="40"/>
    </row>
    <row r="17" spans="1:10" s="4" customFormat="1" ht="19.95" customHeight="1" thickTop="1" thickBot="1">
      <c r="B17" s="55"/>
      <c r="C17" s="56"/>
      <c r="D17" s="124"/>
      <c r="E17" s="57"/>
      <c r="F17" s="58"/>
      <c r="G17" s="57"/>
      <c r="H17" s="59"/>
      <c r="I17" s="60"/>
      <c r="J17" s="40"/>
    </row>
    <row r="18" spans="1:10" s="4" customFormat="1" ht="19.95" customHeight="1" thickTop="1" thickBot="1">
      <c r="B18" s="55"/>
      <c r="C18" s="56"/>
      <c r="D18" s="124"/>
      <c r="E18" s="57"/>
      <c r="F18" s="129" t="str">
        <f>IF(A1=1,"Індекси реальної заробітної плати","Real wage indices")</f>
        <v>Індекси реальної заробітної плати</v>
      </c>
      <c r="G18" s="57"/>
      <c r="H18" s="61"/>
      <c r="I18" s="15" t="str">
        <f>IF(A1=1,"Місяць","Month")</f>
        <v>Місяць</v>
      </c>
      <c r="J18" s="40"/>
    </row>
    <row r="19" spans="1:10" s="4" customFormat="1" ht="19.95" customHeight="1" thickTop="1" thickBot="1">
      <c r="B19" s="62"/>
      <c r="C19" s="62"/>
      <c r="D19" s="125"/>
      <c r="E19" s="57"/>
      <c r="F19" s="130"/>
      <c r="G19" s="63"/>
      <c r="H19" s="59"/>
      <c r="I19" s="60"/>
      <c r="J19" s="40"/>
    </row>
    <row r="20" spans="1:10" s="5" customFormat="1" ht="19.95" customHeight="1" thickTop="1" thickBot="1">
      <c r="B20" s="62"/>
      <c r="C20" s="62"/>
      <c r="D20" s="64"/>
      <c r="E20" s="65"/>
      <c r="F20" s="66"/>
      <c r="G20" s="65"/>
      <c r="H20" s="54"/>
      <c r="I20" s="15" t="str">
        <f>IF(A1=1,"Рік","Year")</f>
        <v>Рік</v>
      </c>
      <c r="J20" s="40"/>
    </row>
    <row r="21" spans="1:10" s="5" customFormat="1" ht="19.95" customHeight="1" thickTop="1" thickBot="1">
      <c r="B21" s="67"/>
      <c r="C21" s="67"/>
      <c r="D21" s="64"/>
      <c r="E21" s="65"/>
      <c r="F21" s="68"/>
      <c r="G21" s="65"/>
      <c r="H21" s="69"/>
      <c r="I21" s="69"/>
      <c r="J21" s="70"/>
    </row>
    <row r="22" spans="1:10" ht="19.95" customHeight="1" thickTop="1" thickBot="1">
      <c r="B22" s="55"/>
      <c r="C22" s="55"/>
      <c r="D22" s="71"/>
      <c r="E22" s="72"/>
      <c r="F22" s="129" t="str">
        <f>IF(A1=1,"Заборгованість з виплати заробітної плати ","Wage arrears")</f>
        <v xml:space="preserve">Заборгованість з виплати заробітної плати </v>
      </c>
      <c r="G22" s="72"/>
      <c r="H22" s="73"/>
      <c r="I22" s="15" t="str">
        <f>IF(A1=1,"Місяць","Month")</f>
        <v>Місяць</v>
      </c>
      <c r="J22" s="74"/>
    </row>
    <row r="23" spans="1:10" ht="19.95" customHeight="1" thickTop="1" thickBot="1">
      <c r="A23" s="4"/>
      <c r="B23" s="46"/>
      <c r="C23" s="46"/>
      <c r="F23" s="130"/>
      <c r="I23" s="26"/>
    </row>
    <row r="24" spans="1:10" ht="19.95" customHeight="1" thickTop="1" thickBot="1">
      <c r="B24" s="75"/>
      <c r="C24" s="75"/>
      <c r="F24" s="26"/>
      <c r="H24" s="54"/>
      <c r="I24" s="15" t="str">
        <f>IF(A1=1,"Рік","Year")</f>
        <v>Рік</v>
      </c>
    </row>
    <row r="25" spans="1:10" ht="19.95" customHeight="1" thickTop="1">
      <c r="B25" s="75"/>
      <c r="C25" s="75"/>
    </row>
    <row r="26" spans="1:10" ht="19.95" customHeight="1">
      <c r="B26" s="76"/>
      <c r="C26" s="76"/>
    </row>
    <row r="27" spans="1:10" ht="19.95" customHeight="1">
      <c r="B27" s="77"/>
      <c r="C27" s="77"/>
    </row>
    <row r="28" spans="1:10">
      <c r="B28" s="77"/>
      <c r="C28" s="77"/>
    </row>
    <row r="29" spans="1:10">
      <c r="B29" s="78"/>
      <c r="C29" s="78"/>
    </row>
    <row r="30" spans="1:10">
      <c r="B30" s="79"/>
      <c r="C30" s="79"/>
      <c r="D30" s="80"/>
      <c r="E30" s="81"/>
      <c r="F30" s="81"/>
      <c r="G30" s="81"/>
      <c r="H30" s="82"/>
      <c r="I30" s="81"/>
      <c r="J30" s="81"/>
    </row>
    <row r="31" spans="1:10">
      <c r="B31" s="79"/>
      <c r="C31" s="79"/>
      <c r="D31" s="80"/>
      <c r="E31" s="81"/>
      <c r="F31" s="81"/>
      <c r="G31" s="81"/>
      <c r="H31" s="82"/>
      <c r="I31" s="81"/>
      <c r="J31" s="81"/>
    </row>
    <row r="32" spans="1:10">
      <c r="B32" s="79"/>
      <c r="C32" s="79"/>
      <c r="D32" s="80"/>
      <c r="E32" s="81"/>
      <c r="F32" s="81"/>
      <c r="G32" s="81"/>
      <c r="H32" s="82"/>
      <c r="I32" s="81"/>
      <c r="J32" s="81"/>
    </row>
    <row r="33" spans="2:3">
      <c r="B33" s="76"/>
      <c r="C33" s="76"/>
    </row>
    <row r="34" spans="2:3">
      <c r="B34" s="83"/>
      <c r="C34" s="83"/>
    </row>
    <row r="35" spans="2:3">
      <c r="B35" s="83"/>
      <c r="C35" s="83"/>
    </row>
    <row r="36" spans="2:3" ht="15.75" customHeight="1">
      <c r="B36" s="83"/>
      <c r="C36" s="83"/>
    </row>
    <row r="37" spans="2:3">
      <c r="B37" s="84"/>
      <c r="C37" s="84"/>
    </row>
  </sheetData>
  <sheetProtection algorithmName="SHA-512" hashValue="+w1OmCOYf5wPaUYh0DF5jTyBBgzQHvAqJi4tqW2Z6Ij/fmmEX057Sdtqy9EtkP9ZjsHf0sT4fCsLjvyYI2WVwg==" saltValue="dUlJ5Iwcam1jNsrMPVpIzA==" spinCount="100000" sheet="1" objects="1" scenarios="1"/>
  <mergeCells count="7">
    <mergeCell ref="D8:D19"/>
    <mergeCell ref="B3:B7"/>
    <mergeCell ref="F22:F23"/>
    <mergeCell ref="F2:F3"/>
    <mergeCell ref="F8:F9"/>
    <mergeCell ref="F18:F19"/>
    <mergeCell ref="F14:F15"/>
  </mergeCells>
  <phoneticPr fontId="33" type="noConversion"/>
  <hyperlinks>
    <hyperlink ref="K12" location="'1'!A1" display="'1'!A1"/>
    <hyperlink ref="K13" location="'2'!A1" display="2"/>
  </hyperlinks>
  <pageMargins left="0.55118110236220474" right="0.11811023622047245" top="3.937007874015748E-2" bottom="7.874015748031496E-2" header="0.15748031496062992" footer="0.19685039370078741"/>
  <pageSetup paperSize="9" scale="62" orientation="landscape" horizontalDpi="4294967294" r:id="rId1"/>
  <headerFooter alignWithMargins="0">
    <oddFooter>&amp;R&amp;D</oddFooter>
  </headerFooter>
  <ignoredErrors>
    <ignoredError sqref="L12:L1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22860</xdr:rowOff>
                  </from>
                  <to>
                    <xdr:col>1</xdr:col>
                    <xdr:colOff>0</xdr:colOff>
                    <xdr:row>1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W36"/>
  <sheetViews>
    <sheetView showGridLines="0" showRowColHeaders="0" zoomScale="86" zoomScaleNormal="86" workbookViewId="0">
      <pane xSplit="2" ySplit="3" topLeftCell="BL14" activePane="bottomRight" state="frozen"/>
      <selection activeCell="B1" sqref="B1"/>
      <selection pane="topRight" activeCell="B1" sqref="B1"/>
      <selection pane="bottomLeft" activeCell="B1" sqref="B1"/>
      <selection pane="bottomRight" activeCell="BW3" sqref="BW3"/>
    </sheetView>
  </sheetViews>
  <sheetFormatPr defaultColWidth="9.33203125" defaultRowHeight="13.8"/>
  <cols>
    <col min="1" max="1" width="9" style="86" customWidth="1"/>
    <col min="2" max="2" width="45.77734375" style="86" customWidth="1"/>
    <col min="3" max="12" width="12.77734375" style="87" customWidth="1"/>
    <col min="13" max="25" width="12.77734375" style="86" customWidth="1"/>
    <col min="26" max="26" width="12.77734375" style="116" customWidth="1"/>
    <col min="27" max="43" width="12.77734375" style="86" customWidth="1"/>
    <col min="44" max="44" width="12" style="86" customWidth="1"/>
    <col min="45" max="61" width="12.77734375" style="86" customWidth="1"/>
    <col min="62" max="62" width="13.77734375" style="86" customWidth="1"/>
    <col min="63" max="72" width="12.77734375" style="86" customWidth="1"/>
    <col min="73" max="74" width="13.77734375" style="86" customWidth="1"/>
    <col min="75" max="105" width="12.77734375" style="86" customWidth="1"/>
    <col min="106" max="110" width="10.77734375" style="86" customWidth="1"/>
    <col min="111" max="16384" width="9.33203125" style="86"/>
  </cols>
  <sheetData>
    <row r="1" spans="1:75" ht="24" customHeight="1">
      <c r="A1" s="88" t="str">
        <f>IF('0'!A1=1,"до змісту","to title")</f>
        <v>до змісту</v>
      </c>
      <c r="B1" s="89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75" s="100" customFormat="1" ht="15.9" customHeight="1">
      <c r="A2" s="90"/>
      <c r="B2" s="91"/>
      <c r="C2" s="99">
        <v>42370</v>
      </c>
      <c r="D2" s="99">
        <v>42401</v>
      </c>
      <c r="E2" s="99">
        <v>42430</v>
      </c>
      <c r="F2" s="99">
        <v>42461</v>
      </c>
      <c r="G2" s="99">
        <v>42491</v>
      </c>
      <c r="H2" s="99">
        <v>42522</v>
      </c>
      <c r="I2" s="99">
        <v>42552</v>
      </c>
      <c r="J2" s="99">
        <v>42583</v>
      </c>
      <c r="K2" s="99">
        <v>42614</v>
      </c>
      <c r="L2" s="99">
        <v>42644</v>
      </c>
      <c r="M2" s="99">
        <v>42675</v>
      </c>
      <c r="N2" s="99">
        <v>42705</v>
      </c>
      <c r="O2" s="99">
        <v>42736</v>
      </c>
      <c r="P2" s="99">
        <v>42767</v>
      </c>
      <c r="Q2" s="99">
        <v>42795</v>
      </c>
      <c r="R2" s="99">
        <v>42826</v>
      </c>
      <c r="S2" s="99">
        <v>42856</v>
      </c>
      <c r="T2" s="99">
        <v>42887</v>
      </c>
      <c r="U2" s="99">
        <v>42917</v>
      </c>
      <c r="V2" s="99">
        <v>42948</v>
      </c>
      <c r="W2" s="99">
        <v>42979</v>
      </c>
      <c r="X2" s="99">
        <v>43009</v>
      </c>
      <c r="Y2" s="99">
        <v>43040</v>
      </c>
      <c r="Z2" s="99">
        <v>43070</v>
      </c>
      <c r="AA2" s="99">
        <v>43101</v>
      </c>
      <c r="AB2" s="99">
        <v>43132</v>
      </c>
      <c r="AC2" s="99">
        <v>43160</v>
      </c>
      <c r="AD2" s="99">
        <v>43191</v>
      </c>
      <c r="AE2" s="99">
        <v>43221</v>
      </c>
      <c r="AF2" s="99">
        <v>43252</v>
      </c>
      <c r="AG2" s="99">
        <v>43282</v>
      </c>
      <c r="AH2" s="99">
        <v>43313</v>
      </c>
      <c r="AI2" s="99">
        <v>43344</v>
      </c>
      <c r="AJ2" s="99">
        <v>43374</v>
      </c>
      <c r="AK2" s="99">
        <v>43405</v>
      </c>
      <c r="AL2" s="99">
        <v>43435</v>
      </c>
      <c r="AM2" s="99">
        <v>43466</v>
      </c>
      <c r="AN2" s="99">
        <v>43497</v>
      </c>
      <c r="AO2" s="99">
        <v>43525</v>
      </c>
      <c r="AP2" s="99">
        <v>43556</v>
      </c>
      <c r="AQ2" s="99">
        <v>43586</v>
      </c>
      <c r="AR2" s="99">
        <v>43617</v>
      </c>
      <c r="AS2" s="99">
        <v>43647</v>
      </c>
      <c r="AT2" s="99">
        <v>43678</v>
      </c>
      <c r="AU2" s="99">
        <v>43709</v>
      </c>
      <c r="AV2" s="99">
        <v>43739</v>
      </c>
      <c r="AW2" s="99">
        <v>43770</v>
      </c>
      <c r="AX2" s="99">
        <v>43800</v>
      </c>
      <c r="AY2" s="99">
        <v>43831</v>
      </c>
      <c r="AZ2" s="99">
        <v>43862</v>
      </c>
      <c r="BA2" s="99">
        <v>43891</v>
      </c>
      <c r="BB2" s="99">
        <v>43922</v>
      </c>
      <c r="BC2" s="99">
        <v>43952</v>
      </c>
      <c r="BD2" s="99">
        <v>43983</v>
      </c>
      <c r="BE2" s="99">
        <v>44013</v>
      </c>
      <c r="BF2" s="99">
        <v>44044</v>
      </c>
      <c r="BG2" s="99">
        <v>44075</v>
      </c>
      <c r="BH2" s="99">
        <v>44105</v>
      </c>
      <c r="BI2" s="99">
        <v>44136</v>
      </c>
      <c r="BJ2" s="99">
        <v>44166</v>
      </c>
      <c r="BK2" s="99">
        <v>44197</v>
      </c>
      <c r="BL2" s="99">
        <v>44228</v>
      </c>
      <c r="BM2" s="99">
        <v>44256</v>
      </c>
      <c r="BN2" s="99">
        <v>44287</v>
      </c>
      <c r="BO2" s="99">
        <v>44317</v>
      </c>
      <c r="BP2" s="99">
        <v>44348</v>
      </c>
      <c r="BQ2" s="99">
        <v>44378</v>
      </c>
      <c r="BR2" s="99">
        <v>44409</v>
      </c>
      <c r="BS2" s="99">
        <v>44440</v>
      </c>
      <c r="BT2" s="99">
        <v>44470</v>
      </c>
      <c r="BU2" s="99">
        <v>44501</v>
      </c>
      <c r="BV2" s="99">
        <v>44531</v>
      </c>
      <c r="BW2" s="99">
        <v>44562</v>
      </c>
    </row>
    <row r="3" spans="1:75" s="95" customFormat="1" ht="39.75" customHeight="1">
      <c r="A3" s="131" t="str">
        <f>IF('0'!A1=1,"Фонд оплати праці усіх працівників, кумулятивно з початку року (млн. грн)","Payroll, cumulative from the beginning of the year (mln. UAH)")</f>
        <v>Фонд оплати праці усіх працівників, кумулятивно з початку року (млн. грн)</v>
      </c>
      <c r="B3" s="132"/>
      <c r="C3" s="101">
        <v>35488</v>
      </c>
      <c r="D3" s="101">
        <v>72311.399999999994</v>
      </c>
      <c r="E3" s="101">
        <v>112652.8</v>
      </c>
      <c r="F3" s="101">
        <v>152615.79999999999</v>
      </c>
      <c r="G3" s="101">
        <v>193169.9</v>
      </c>
      <c r="H3" s="101">
        <v>236250.9</v>
      </c>
      <c r="I3" s="101">
        <v>279688.5</v>
      </c>
      <c r="J3" s="101">
        <v>321478.2</v>
      </c>
      <c r="K3" s="101">
        <v>365317.2</v>
      </c>
      <c r="L3" s="101">
        <v>409090.9</v>
      </c>
      <c r="M3" s="101">
        <v>453318.40000000002</v>
      </c>
      <c r="N3" s="101">
        <v>505144.7</v>
      </c>
      <c r="O3" s="101">
        <v>47847.9</v>
      </c>
      <c r="P3" s="101">
        <v>96735.5</v>
      </c>
      <c r="Q3" s="101">
        <v>150509</v>
      </c>
      <c r="R3" s="101">
        <v>203373.7</v>
      </c>
      <c r="S3" s="101">
        <v>257554.6</v>
      </c>
      <c r="T3" s="101">
        <v>315678.5</v>
      </c>
      <c r="U3" s="101">
        <v>373512</v>
      </c>
      <c r="V3" s="101">
        <v>429387.3</v>
      </c>
      <c r="W3" s="101">
        <v>487316.5</v>
      </c>
      <c r="X3" s="101">
        <v>545689</v>
      </c>
      <c r="Y3" s="101">
        <v>604780.4</v>
      </c>
      <c r="Z3" s="101">
        <v>673865.8</v>
      </c>
      <c r="AA3" s="101">
        <v>61282</v>
      </c>
      <c r="AB3" s="101">
        <v>123258.2</v>
      </c>
      <c r="AC3" s="101">
        <v>189649.3</v>
      </c>
      <c r="AD3" s="101">
        <v>256968.1</v>
      </c>
      <c r="AE3" s="101">
        <v>326043</v>
      </c>
      <c r="AF3" s="101">
        <v>398053.3</v>
      </c>
      <c r="AG3" s="101">
        <v>470022.5</v>
      </c>
      <c r="AH3" s="101">
        <v>540215.80000000005</v>
      </c>
      <c r="AI3" s="101">
        <v>610985.19999999995</v>
      </c>
      <c r="AJ3" s="101">
        <v>683615.3</v>
      </c>
      <c r="AK3" s="101">
        <v>755809.7</v>
      </c>
      <c r="AL3" s="101">
        <v>838321.1</v>
      </c>
      <c r="AM3" s="101">
        <v>71538.600000000006</v>
      </c>
      <c r="AN3" s="101">
        <v>144642.29999999999</v>
      </c>
      <c r="AO3" s="101">
        <v>223907.4</v>
      </c>
      <c r="AP3" s="101">
        <v>303364.5</v>
      </c>
      <c r="AQ3" s="101">
        <v>382031</v>
      </c>
      <c r="AR3" s="101">
        <v>464607.9</v>
      </c>
      <c r="AS3" s="101">
        <v>548103.1</v>
      </c>
      <c r="AT3" s="101">
        <v>628071.1</v>
      </c>
      <c r="AU3" s="101">
        <v>709089.6</v>
      </c>
      <c r="AV3" s="101">
        <v>790526</v>
      </c>
      <c r="AW3" s="101">
        <v>871567.6</v>
      </c>
      <c r="AX3" s="101">
        <v>963428</v>
      </c>
      <c r="AY3" s="101">
        <v>82262.8</v>
      </c>
      <c r="AZ3" s="101">
        <v>165654.39999999999</v>
      </c>
      <c r="BA3" s="101">
        <v>253111.9</v>
      </c>
      <c r="BB3" s="101">
        <v>331835</v>
      </c>
      <c r="BC3" s="101">
        <v>411005.4</v>
      </c>
      <c r="BD3" s="101">
        <v>497673.1</v>
      </c>
      <c r="BE3" s="101">
        <v>585970.30000000005</v>
      </c>
      <c r="BF3" s="101">
        <v>671301.1</v>
      </c>
      <c r="BG3" s="101">
        <v>761361.5</v>
      </c>
      <c r="BH3" s="101">
        <v>852874.2</v>
      </c>
      <c r="BI3" s="101">
        <v>943077.8</v>
      </c>
      <c r="BJ3" s="101">
        <v>1048837.6000000001</v>
      </c>
      <c r="BK3" s="101">
        <v>89487.7</v>
      </c>
      <c r="BL3" s="101">
        <v>181020</v>
      </c>
      <c r="BM3" s="101">
        <v>280959.40000000002</v>
      </c>
      <c r="BN3" s="101">
        <v>380626.4</v>
      </c>
      <c r="BO3" s="101">
        <v>479517.3</v>
      </c>
      <c r="BP3" s="101">
        <v>584294.69999999995</v>
      </c>
      <c r="BQ3" s="101">
        <v>688684.8</v>
      </c>
      <c r="BR3" s="101">
        <v>790360</v>
      </c>
      <c r="BS3" s="101">
        <v>893745.5</v>
      </c>
      <c r="BT3" s="101">
        <v>995951.6</v>
      </c>
      <c r="BU3" s="101">
        <v>1099801.3</v>
      </c>
      <c r="BV3" s="101">
        <v>1225656.8999999999</v>
      </c>
      <c r="BW3" s="101">
        <v>106728</v>
      </c>
    </row>
    <row r="4" spans="1:75" s="95" customFormat="1" ht="31.95" customHeight="1">
      <c r="A4" s="133" t="str">
        <f>IF('0'!A1=1,"За видами економічної діяльності КВЕД 2010","By types of economic activity CTEA 2010")</f>
        <v>За видами економічної діяльності КВЕД 2010</v>
      </c>
      <c r="B4" s="92" t="str">
        <f>IF('0'!A1=1,"Сільське господарство, лісове господарство та рибне господарство","Agriculture, forestry and fishing")</f>
        <v>Сільське господарство, лісове господарство та рибне господарство</v>
      </c>
      <c r="C4" s="102">
        <v>1427.4</v>
      </c>
      <c r="D4" s="102">
        <v>2928.7</v>
      </c>
      <c r="E4" s="102">
        <v>4735.2</v>
      </c>
      <c r="F4" s="102">
        <v>6752.9</v>
      </c>
      <c r="G4" s="102">
        <v>8774.1</v>
      </c>
      <c r="H4" s="102">
        <v>11000.9</v>
      </c>
      <c r="I4" s="102">
        <v>13441.3</v>
      </c>
      <c r="J4" s="102">
        <v>15622.6</v>
      </c>
      <c r="K4" s="102">
        <v>18205.8</v>
      </c>
      <c r="L4" s="102">
        <v>20555.2</v>
      </c>
      <c r="M4" s="102">
        <v>22778.3</v>
      </c>
      <c r="N4" s="102">
        <v>25102.2</v>
      </c>
      <c r="O4" s="102">
        <v>2129.3000000000002</v>
      </c>
      <c r="P4" s="102">
        <v>4248.2</v>
      </c>
      <c r="Q4" s="102">
        <v>6831</v>
      </c>
      <c r="R4" s="102">
        <v>9713.1</v>
      </c>
      <c r="S4" s="102">
        <v>12786.4</v>
      </c>
      <c r="T4" s="102">
        <v>15859.4</v>
      </c>
      <c r="U4" s="102">
        <v>19288.2</v>
      </c>
      <c r="V4" s="102">
        <v>22481.5</v>
      </c>
      <c r="W4" s="102">
        <v>25935.1</v>
      </c>
      <c r="X4" s="102">
        <v>29249.8</v>
      </c>
      <c r="Y4" s="102">
        <v>32372.3</v>
      </c>
      <c r="Z4" s="117">
        <v>35592.1</v>
      </c>
      <c r="AA4" s="102">
        <v>2661.1</v>
      </c>
      <c r="AB4" s="102">
        <v>5269.9</v>
      </c>
      <c r="AC4" s="102">
        <v>8115.7</v>
      </c>
      <c r="AD4" s="102">
        <v>11701.2</v>
      </c>
      <c r="AE4" s="102">
        <v>15470.2</v>
      </c>
      <c r="AF4" s="102">
        <v>19183.099999999999</v>
      </c>
      <c r="AG4" s="102">
        <v>23174.1</v>
      </c>
      <c r="AH4" s="102">
        <v>27060.799999999999</v>
      </c>
      <c r="AI4" s="102">
        <v>31188</v>
      </c>
      <c r="AJ4" s="102">
        <v>35343.300000000003</v>
      </c>
      <c r="AK4" s="102">
        <v>39061.5</v>
      </c>
      <c r="AL4" s="102">
        <v>42599.6</v>
      </c>
      <c r="AM4" s="102">
        <v>3161</v>
      </c>
      <c r="AN4" s="102">
        <v>6286.8</v>
      </c>
      <c r="AO4" s="102">
        <v>9859.2000000000007</v>
      </c>
      <c r="AP4" s="102">
        <v>13985</v>
      </c>
      <c r="AQ4" s="102">
        <v>18081.8</v>
      </c>
      <c r="AR4" s="102">
        <v>22315</v>
      </c>
      <c r="AS4" s="102">
        <v>27080.1</v>
      </c>
      <c r="AT4" s="102">
        <v>31307.1</v>
      </c>
      <c r="AU4" s="102">
        <v>35884.699999999997</v>
      </c>
      <c r="AV4" s="102">
        <v>40391.1</v>
      </c>
      <c r="AW4" s="102">
        <v>44404.800000000003</v>
      </c>
      <c r="AX4" s="102">
        <v>48185.8</v>
      </c>
      <c r="AY4" s="102">
        <v>3300.8</v>
      </c>
      <c r="AZ4" s="102">
        <v>6553</v>
      </c>
      <c r="BA4" s="102">
        <v>10263.1</v>
      </c>
      <c r="BB4" s="102">
        <v>14521.5</v>
      </c>
      <c r="BC4" s="102">
        <v>18382.5</v>
      </c>
      <c r="BD4" s="102">
        <v>22562.799999999999</v>
      </c>
      <c r="BE4" s="102">
        <v>27245.9</v>
      </c>
      <c r="BF4" s="102">
        <v>31492.799999999999</v>
      </c>
      <c r="BG4" s="102">
        <v>36171.5</v>
      </c>
      <c r="BH4" s="102">
        <v>40796.1</v>
      </c>
      <c r="BI4" s="102">
        <v>45179.3</v>
      </c>
      <c r="BJ4" s="102">
        <v>49389</v>
      </c>
      <c r="BK4" s="102">
        <v>3536.3</v>
      </c>
      <c r="BL4" s="102">
        <v>7061.4</v>
      </c>
      <c r="BM4" s="102">
        <v>11129.4</v>
      </c>
      <c r="BN4" s="102">
        <v>16257.2</v>
      </c>
      <c r="BO4" s="102">
        <v>21225.9</v>
      </c>
      <c r="BP4" s="102">
        <v>26315</v>
      </c>
      <c r="BQ4" s="102">
        <v>31843.5</v>
      </c>
      <c r="BR4" s="102">
        <v>37159.699999999997</v>
      </c>
      <c r="BS4" s="102">
        <v>42806.7</v>
      </c>
      <c r="BT4" s="102">
        <v>48579.5</v>
      </c>
      <c r="BU4" s="102">
        <v>54271.6</v>
      </c>
      <c r="BV4" s="102">
        <v>60574.9</v>
      </c>
      <c r="BW4" s="102">
        <v>4491.5</v>
      </c>
    </row>
    <row r="5" spans="1:75" s="95" customFormat="1" ht="31.95" customHeight="1">
      <c r="A5" s="134"/>
      <c r="B5" s="93" t="str">
        <f>IF('0'!A1=1,"з них сільське господарство","of which agriculture")</f>
        <v>з них сільське господарство</v>
      </c>
      <c r="C5" s="102">
        <v>1132.8</v>
      </c>
      <c r="D5" s="102">
        <v>2302</v>
      </c>
      <c r="E5" s="102">
        <v>3675.8</v>
      </c>
      <c r="F5" s="102">
        <v>5325.9</v>
      </c>
      <c r="G5" s="102">
        <v>6985.1</v>
      </c>
      <c r="H5" s="102">
        <v>8786.5</v>
      </c>
      <c r="I5" s="102">
        <v>10830.7</v>
      </c>
      <c r="J5" s="102">
        <v>12608.2</v>
      </c>
      <c r="K5" s="102">
        <v>14705.1</v>
      </c>
      <c r="L5" s="102">
        <v>16671</v>
      </c>
      <c r="M5" s="102">
        <v>18498.5</v>
      </c>
      <c r="N5" s="102">
        <v>20288.900000000001</v>
      </c>
      <c r="O5" s="102">
        <v>1746</v>
      </c>
      <c r="P5" s="102">
        <v>3444.5</v>
      </c>
      <c r="Q5" s="102">
        <v>5491.3</v>
      </c>
      <c r="R5" s="102">
        <v>7928.9</v>
      </c>
      <c r="S5" s="102">
        <v>10516.9</v>
      </c>
      <c r="T5" s="102">
        <v>13022</v>
      </c>
      <c r="U5" s="102">
        <v>15923</v>
      </c>
      <c r="V5" s="102">
        <v>18572.3</v>
      </c>
      <c r="W5" s="102">
        <v>21417.200000000001</v>
      </c>
      <c r="X5" s="102">
        <v>24206.1</v>
      </c>
      <c r="Y5" s="102">
        <v>26797.1</v>
      </c>
      <c r="Z5" s="117">
        <v>29346.3</v>
      </c>
      <c r="AA5" s="102">
        <v>2134</v>
      </c>
      <c r="AB5" s="102">
        <v>4167.7</v>
      </c>
      <c r="AC5" s="102">
        <v>6325.1</v>
      </c>
      <c r="AD5" s="102">
        <v>9303</v>
      </c>
      <c r="AE5" s="102">
        <v>12444.2</v>
      </c>
      <c r="AF5" s="102">
        <v>15493.1</v>
      </c>
      <c r="AG5" s="102">
        <v>18829</v>
      </c>
      <c r="AH5" s="102">
        <v>22066.799999999999</v>
      </c>
      <c r="AI5" s="102">
        <v>25481.4</v>
      </c>
      <c r="AJ5" s="102">
        <v>28981.7</v>
      </c>
      <c r="AK5" s="102">
        <v>32071.1</v>
      </c>
      <c r="AL5" s="102">
        <v>34880.400000000001</v>
      </c>
      <c r="AM5" s="102">
        <v>2644.2</v>
      </c>
      <c r="AN5" s="102">
        <v>5200.5</v>
      </c>
      <c r="AO5" s="102">
        <v>8109.7</v>
      </c>
      <c r="AP5" s="102">
        <v>11663.6</v>
      </c>
      <c r="AQ5" s="102">
        <v>15195.6</v>
      </c>
      <c r="AR5" s="102">
        <v>18849.7</v>
      </c>
      <c r="AS5" s="102">
        <v>23011.200000000001</v>
      </c>
      <c r="AT5" s="102">
        <v>26674.9</v>
      </c>
      <c r="AU5" s="102">
        <v>30653.5</v>
      </c>
      <c r="AV5" s="102">
        <v>34613.300000000003</v>
      </c>
      <c r="AW5" s="102">
        <v>38106.300000000003</v>
      </c>
      <c r="AX5" s="102">
        <v>41319.5</v>
      </c>
      <c r="AY5" s="102">
        <v>2857.5</v>
      </c>
      <c r="AZ5" s="102">
        <v>5632.1</v>
      </c>
      <c r="BA5" s="102">
        <v>8793.2000000000007</v>
      </c>
      <c r="BB5" s="102">
        <v>12614.4</v>
      </c>
      <c r="BC5" s="102">
        <v>16011.6</v>
      </c>
      <c r="BD5" s="102">
        <v>19662.5</v>
      </c>
      <c r="BE5" s="102">
        <v>23794.6</v>
      </c>
      <c r="BF5" s="102">
        <v>27499.599999999999</v>
      </c>
      <c r="BG5" s="102">
        <v>31554</v>
      </c>
      <c r="BH5" s="102">
        <v>35632.1</v>
      </c>
      <c r="BI5" s="102">
        <v>39472.6</v>
      </c>
      <c r="BJ5" s="102">
        <v>43045.9</v>
      </c>
      <c r="BK5" s="102">
        <v>2998</v>
      </c>
      <c r="BL5" s="102">
        <v>5920.7</v>
      </c>
      <c r="BM5" s="102">
        <v>9201.6</v>
      </c>
      <c r="BN5" s="102">
        <v>13587.6</v>
      </c>
      <c r="BO5" s="102">
        <v>17840.5</v>
      </c>
      <c r="BP5" s="102">
        <v>22035.1</v>
      </c>
      <c r="BQ5" s="102">
        <v>26698.799999999999</v>
      </c>
      <c r="BR5" s="102">
        <v>31114.9</v>
      </c>
      <c r="BS5" s="102">
        <v>35606.699999999997</v>
      </c>
      <c r="BT5" s="102">
        <v>40453</v>
      </c>
      <c r="BU5" s="102">
        <v>45142.1</v>
      </c>
      <c r="BV5" s="102">
        <v>50042.7</v>
      </c>
      <c r="BW5" s="102">
        <v>3726.8</v>
      </c>
    </row>
    <row r="6" spans="1:75" s="95" customFormat="1" ht="31.95" customHeight="1">
      <c r="A6" s="134"/>
      <c r="B6" s="93" t="str">
        <f>IF('0'!A1=1,"Промисловість","Manufacturing")</f>
        <v>Промисловість</v>
      </c>
      <c r="C6" s="102">
        <v>10190.9</v>
      </c>
      <c r="D6" s="102">
        <v>20815.099999999999</v>
      </c>
      <c r="E6" s="102">
        <v>32653.9</v>
      </c>
      <c r="F6" s="102">
        <v>44028.800000000003</v>
      </c>
      <c r="G6" s="102">
        <v>55334.2</v>
      </c>
      <c r="H6" s="102">
        <v>66932.899999999994</v>
      </c>
      <c r="I6" s="102">
        <v>79026.8</v>
      </c>
      <c r="J6" s="102">
        <v>90968.9</v>
      </c>
      <c r="K6" s="102">
        <v>103174.39999999999</v>
      </c>
      <c r="L6" s="102">
        <v>115573.1</v>
      </c>
      <c r="M6" s="102">
        <v>127959.6</v>
      </c>
      <c r="N6" s="102">
        <v>142173.5</v>
      </c>
      <c r="O6" s="102">
        <v>12940.8</v>
      </c>
      <c r="P6" s="102">
        <v>26257.599999999999</v>
      </c>
      <c r="Q6" s="102">
        <v>40663.9</v>
      </c>
      <c r="R6" s="102">
        <v>54491</v>
      </c>
      <c r="S6" s="102">
        <v>68592.2</v>
      </c>
      <c r="T6" s="102">
        <v>83320.800000000003</v>
      </c>
      <c r="U6" s="102">
        <v>98307.9</v>
      </c>
      <c r="V6" s="102">
        <v>113388.8</v>
      </c>
      <c r="W6" s="102">
        <v>128574.9</v>
      </c>
      <c r="X6" s="102">
        <v>144113.1</v>
      </c>
      <c r="Y6" s="102">
        <v>159821.5</v>
      </c>
      <c r="Z6" s="117">
        <v>177667.3</v>
      </c>
      <c r="AA6" s="102">
        <v>15884.1</v>
      </c>
      <c r="AB6" s="102">
        <v>31831.7</v>
      </c>
      <c r="AC6" s="102">
        <v>49569.1</v>
      </c>
      <c r="AD6" s="102">
        <v>67157.8</v>
      </c>
      <c r="AE6" s="102">
        <v>84936.7</v>
      </c>
      <c r="AF6" s="102">
        <v>102918.7</v>
      </c>
      <c r="AG6" s="102">
        <v>121458.8</v>
      </c>
      <c r="AH6" s="102">
        <v>139903.70000000001</v>
      </c>
      <c r="AI6" s="102">
        <v>158307.4</v>
      </c>
      <c r="AJ6" s="102">
        <v>177611.9</v>
      </c>
      <c r="AK6" s="102">
        <v>196974.6</v>
      </c>
      <c r="AL6" s="102">
        <v>218775.1</v>
      </c>
      <c r="AM6" s="102">
        <v>20210.7</v>
      </c>
      <c r="AN6" s="102">
        <v>40488.800000000003</v>
      </c>
      <c r="AO6" s="102">
        <v>63402.5</v>
      </c>
      <c r="AP6" s="102">
        <v>85844.9</v>
      </c>
      <c r="AQ6" s="102">
        <v>107760.7</v>
      </c>
      <c r="AR6" s="102">
        <v>129835.4</v>
      </c>
      <c r="AS6" s="102">
        <v>153096.70000000001</v>
      </c>
      <c r="AT6" s="102">
        <v>175845.1</v>
      </c>
      <c r="AU6" s="102">
        <v>198621.4</v>
      </c>
      <c r="AV6" s="102">
        <v>221559.9</v>
      </c>
      <c r="AW6" s="102">
        <v>244074.6</v>
      </c>
      <c r="AX6" s="102">
        <v>269554.59999999998</v>
      </c>
      <c r="AY6" s="102">
        <v>22916.7</v>
      </c>
      <c r="AZ6" s="102">
        <v>45614</v>
      </c>
      <c r="BA6" s="102">
        <v>70057.899999999994</v>
      </c>
      <c r="BB6" s="102">
        <v>91100.7</v>
      </c>
      <c r="BC6" s="102">
        <v>112574.5</v>
      </c>
      <c r="BD6" s="102">
        <v>135144</v>
      </c>
      <c r="BE6" s="102">
        <v>158966.20000000001</v>
      </c>
      <c r="BF6" s="102">
        <v>182310.3</v>
      </c>
      <c r="BG6" s="102">
        <v>206155.8</v>
      </c>
      <c r="BH6" s="102">
        <v>230127</v>
      </c>
      <c r="BI6" s="102">
        <v>253585.9</v>
      </c>
      <c r="BJ6" s="102">
        <v>280526.3</v>
      </c>
      <c r="BK6" s="102">
        <v>24364.799999999999</v>
      </c>
      <c r="BL6" s="102">
        <v>48493.3</v>
      </c>
      <c r="BM6" s="102">
        <v>75858.2</v>
      </c>
      <c r="BN6" s="102">
        <v>102195.7</v>
      </c>
      <c r="BO6" s="102">
        <v>127991.8</v>
      </c>
      <c r="BP6" s="102">
        <v>154419.1</v>
      </c>
      <c r="BQ6" s="102">
        <v>181745.7</v>
      </c>
      <c r="BR6" s="102">
        <v>208641.1</v>
      </c>
      <c r="BS6" s="102">
        <v>236075.2</v>
      </c>
      <c r="BT6" s="102">
        <v>262808.09999999998</v>
      </c>
      <c r="BU6" s="102">
        <v>289707.8</v>
      </c>
      <c r="BV6" s="102">
        <v>321910</v>
      </c>
      <c r="BW6" s="102">
        <v>27638</v>
      </c>
    </row>
    <row r="7" spans="1:75" s="95" customFormat="1" ht="31.95" customHeight="1">
      <c r="A7" s="134"/>
      <c r="B7" s="93" t="str">
        <f>IF('0'!A1=1,"Будівництво","Construction")</f>
        <v>Будівництво</v>
      </c>
      <c r="C7" s="102">
        <v>686.2</v>
      </c>
      <c r="D7" s="102">
        <v>1443.7</v>
      </c>
      <c r="E7" s="102">
        <v>2244.5</v>
      </c>
      <c r="F7" s="102">
        <v>3073.1</v>
      </c>
      <c r="G7" s="102">
        <v>3903.5</v>
      </c>
      <c r="H7" s="102">
        <v>4770.8</v>
      </c>
      <c r="I7" s="102">
        <v>5690.9</v>
      </c>
      <c r="J7" s="102">
        <v>6632.8</v>
      </c>
      <c r="K7" s="102">
        <v>7609.2</v>
      </c>
      <c r="L7" s="102">
        <v>8519</v>
      </c>
      <c r="M7" s="102">
        <v>9392.9</v>
      </c>
      <c r="N7" s="102">
        <v>10578.3</v>
      </c>
      <c r="O7" s="102">
        <v>918.8</v>
      </c>
      <c r="P7" s="102">
        <v>1894.2</v>
      </c>
      <c r="Q7" s="102">
        <v>2919.8</v>
      </c>
      <c r="R7" s="102">
        <v>3963.1</v>
      </c>
      <c r="S7" s="102">
        <v>5029.2</v>
      </c>
      <c r="T7" s="102">
        <v>6109.1</v>
      </c>
      <c r="U7" s="102">
        <v>7231</v>
      </c>
      <c r="V7" s="102">
        <v>8408.5</v>
      </c>
      <c r="W7" s="102">
        <v>9613.2000000000007</v>
      </c>
      <c r="X7" s="102">
        <v>10786.4</v>
      </c>
      <c r="Y7" s="102">
        <v>11981.3</v>
      </c>
      <c r="Z7" s="117">
        <v>13298.6</v>
      </c>
      <c r="AA7" s="102">
        <v>1229.3</v>
      </c>
      <c r="AB7" s="102">
        <v>2472.1999999999998</v>
      </c>
      <c r="AC7" s="102">
        <v>3811.7</v>
      </c>
      <c r="AD7" s="102">
        <v>5212.1000000000004</v>
      </c>
      <c r="AE7" s="102">
        <v>6643.4</v>
      </c>
      <c r="AF7" s="102">
        <v>8086.7</v>
      </c>
      <c r="AG7" s="102">
        <v>9598.9</v>
      </c>
      <c r="AH7" s="102">
        <v>11178</v>
      </c>
      <c r="AI7" s="102">
        <v>12780.6</v>
      </c>
      <c r="AJ7" s="102">
        <v>14423.9</v>
      </c>
      <c r="AK7" s="102">
        <v>16072</v>
      </c>
      <c r="AL7" s="102">
        <v>17887.5</v>
      </c>
      <c r="AM7" s="102">
        <v>1654.2</v>
      </c>
      <c r="AN7" s="102">
        <v>3336.7</v>
      </c>
      <c r="AO7" s="102">
        <v>5168.2</v>
      </c>
      <c r="AP7" s="102">
        <v>7049.6</v>
      </c>
      <c r="AQ7" s="102">
        <v>8954.7000000000007</v>
      </c>
      <c r="AR7" s="102">
        <v>10854.6</v>
      </c>
      <c r="AS7" s="102">
        <v>12834.4</v>
      </c>
      <c r="AT7" s="102">
        <v>14822.4</v>
      </c>
      <c r="AU7" s="102">
        <v>16833.8</v>
      </c>
      <c r="AV7" s="102">
        <v>18803.5</v>
      </c>
      <c r="AW7" s="102">
        <v>20747.599999999999</v>
      </c>
      <c r="AX7" s="102">
        <v>22902.1</v>
      </c>
      <c r="AY7" s="102">
        <v>1910</v>
      </c>
      <c r="AZ7" s="102">
        <v>3830.5</v>
      </c>
      <c r="BA7" s="102">
        <v>5790.9</v>
      </c>
      <c r="BB7" s="102">
        <v>7470.5</v>
      </c>
      <c r="BC7" s="102">
        <v>9257.6</v>
      </c>
      <c r="BD7" s="102">
        <v>11253.9</v>
      </c>
      <c r="BE7" s="102">
        <v>13320.5</v>
      </c>
      <c r="BF7" s="102">
        <v>15416.2</v>
      </c>
      <c r="BG7" s="102">
        <v>17678.7</v>
      </c>
      <c r="BH7" s="102">
        <v>19922.099999999999</v>
      </c>
      <c r="BI7" s="102">
        <v>22149.9</v>
      </c>
      <c r="BJ7" s="102">
        <v>24566.2</v>
      </c>
      <c r="BK7" s="102">
        <v>1999.8</v>
      </c>
      <c r="BL7" s="102">
        <v>4137.8</v>
      </c>
      <c r="BM7" s="102">
        <v>6432.4</v>
      </c>
      <c r="BN7" s="102">
        <v>8930</v>
      </c>
      <c r="BO7" s="102">
        <v>11448.4</v>
      </c>
      <c r="BP7" s="102">
        <v>14077.4</v>
      </c>
      <c r="BQ7" s="102">
        <v>16834.400000000001</v>
      </c>
      <c r="BR7" s="102">
        <v>19612.8</v>
      </c>
      <c r="BS7" s="102">
        <v>22449.5</v>
      </c>
      <c r="BT7" s="102">
        <v>25261.4</v>
      </c>
      <c r="BU7" s="102">
        <v>28064.400000000001</v>
      </c>
      <c r="BV7" s="102">
        <v>31083.5</v>
      </c>
      <c r="BW7" s="102">
        <v>2710.9</v>
      </c>
    </row>
    <row r="8" spans="1:75" s="95" customFormat="1" ht="31.95" customHeight="1">
      <c r="A8" s="134"/>
      <c r="B8" s="93" t="str">
        <f>IF('0'!A1=1,"Оптова та роздрібна торгівля; ремонт  автотранспортних засобів і мотоциклів","Wholesale and retail trade; repair of motor vehicles and motorcycles")</f>
        <v>Оптова та роздрібна торгівля; ремонт  автотранспортних засобів і мотоциклів</v>
      </c>
      <c r="C8" s="102">
        <v>3635.6</v>
      </c>
      <c r="D8" s="102">
        <v>7527.5</v>
      </c>
      <c r="E8" s="102">
        <v>11867.2</v>
      </c>
      <c r="F8" s="102">
        <v>16077.5</v>
      </c>
      <c r="G8" s="102">
        <v>20365.599999999999</v>
      </c>
      <c r="H8" s="102">
        <v>24284.400000000001</v>
      </c>
      <c r="I8" s="102">
        <v>28670.9</v>
      </c>
      <c r="J8" s="102">
        <v>33021.199999999997</v>
      </c>
      <c r="K8" s="102">
        <v>37437.800000000003</v>
      </c>
      <c r="L8" s="102">
        <v>41858.300000000003</v>
      </c>
      <c r="M8" s="102">
        <v>46587.4</v>
      </c>
      <c r="N8" s="102">
        <v>51262.8</v>
      </c>
      <c r="O8" s="102">
        <v>5073.1000000000004</v>
      </c>
      <c r="P8" s="102">
        <v>9506.2000000000007</v>
      </c>
      <c r="Q8" s="102">
        <v>14896</v>
      </c>
      <c r="R8" s="102">
        <v>20258.3</v>
      </c>
      <c r="S8" s="102">
        <v>25466.5</v>
      </c>
      <c r="T8" s="102">
        <v>30973.200000000001</v>
      </c>
      <c r="U8" s="102">
        <v>36597.5</v>
      </c>
      <c r="V8" s="102">
        <v>42018.3</v>
      </c>
      <c r="W8" s="102">
        <v>47471.6</v>
      </c>
      <c r="X8" s="102">
        <v>53159.1</v>
      </c>
      <c r="Y8" s="102">
        <v>59002.8</v>
      </c>
      <c r="Z8" s="117">
        <v>65505.9</v>
      </c>
      <c r="AA8" s="102">
        <v>6734</v>
      </c>
      <c r="AB8" s="102">
        <v>13461.8</v>
      </c>
      <c r="AC8" s="102">
        <v>20678.599999999999</v>
      </c>
      <c r="AD8" s="102">
        <v>28000.3</v>
      </c>
      <c r="AE8" s="102">
        <v>35089.300000000003</v>
      </c>
      <c r="AF8" s="102">
        <v>42388.1</v>
      </c>
      <c r="AG8" s="102">
        <v>49953.3</v>
      </c>
      <c r="AH8" s="102">
        <v>57335.1</v>
      </c>
      <c r="AI8" s="102">
        <v>64587.6</v>
      </c>
      <c r="AJ8" s="102">
        <v>72064.800000000003</v>
      </c>
      <c r="AK8" s="102">
        <v>79597.600000000006</v>
      </c>
      <c r="AL8" s="102">
        <v>88170</v>
      </c>
      <c r="AM8" s="102">
        <v>7767.2</v>
      </c>
      <c r="AN8" s="102">
        <v>15526.7</v>
      </c>
      <c r="AO8" s="102">
        <v>23956.3</v>
      </c>
      <c r="AP8" s="102">
        <v>32658</v>
      </c>
      <c r="AQ8" s="102">
        <v>40880.800000000003</v>
      </c>
      <c r="AR8" s="102">
        <v>49158.1</v>
      </c>
      <c r="AS8" s="102">
        <v>57815.4</v>
      </c>
      <c r="AT8" s="102">
        <v>66385.8</v>
      </c>
      <c r="AU8" s="102">
        <v>74898.2</v>
      </c>
      <c r="AV8" s="102">
        <v>83585.8</v>
      </c>
      <c r="AW8" s="102">
        <v>92288</v>
      </c>
      <c r="AX8" s="102">
        <v>101837.7</v>
      </c>
      <c r="AY8" s="102">
        <v>9161.2000000000007</v>
      </c>
      <c r="AZ8" s="102">
        <v>18370.900000000001</v>
      </c>
      <c r="BA8" s="102">
        <v>27863.5</v>
      </c>
      <c r="BB8" s="102">
        <v>36281</v>
      </c>
      <c r="BC8" s="102">
        <v>44457.7</v>
      </c>
      <c r="BD8" s="102">
        <v>53061.8</v>
      </c>
      <c r="BE8" s="102">
        <v>62255.8</v>
      </c>
      <c r="BF8" s="102">
        <v>71416</v>
      </c>
      <c r="BG8" s="102">
        <v>80675.5</v>
      </c>
      <c r="BH8" s="102">
        <v>90102.7</v>
      </c>
      <c r="BI8" s="102">
        <v>99506.2</v>
      </c>
      <c r="BJ8" s="102">
        <v>109927.4</v>
      </c>
      <c r="BK8" s="102">
        <v>9840.5</v>
      </c>
      <c r="BL8" s="102">
        <v>20030.400000000001</v>
      </c>
      <c r="BM8" s="102">
        <v>31500.9</v>
      </c>
      <c r="BN8" s="102">
        <v>41989.5</v>
      </c>
      <c r="BO8" s="102">
        <v>52810.5</v>
      </c>
      <c r="BP8" s="102">
        <v>63754.3</v>
      </c>
      <c r="BQ8" s="102">
        <v>74821.7</v>
      </c>
      <c r="BR8" s="102">
        <v>86019.8</v>
      </c>
      <c r="BS8" s="102">
        <v>97316.7</v>
      </c>
      <c r="BT8" s="102">
        <v>108562.8</v>
      </c>
      <c r="BU8" s="102">
        <v>120040.6</v>
      </c>
      <c r="BV8" s="102">
        <v>133194.70000000001</v>
      </c>
      <c r="BW8" s="102">
        <v>12579</v>
      </c>
    </row>
    <row r="9" spans="1:75" s="95" customFormat="1" ht="31.95" customHeight="1">
      <c r="A9" s="134"/>
      <c r="B9" s="93" t="str">
        <f>IF('0'!A1=1,"Транспорт, складське господарство,  поштова та кур’єрська діяльність","Transportation and warehousing, postal and courier activities")</f>
        <v>Транспорт, складське господарство,  поштова та кур’єрська діяльність</v>
      </c>
      <c r="C9" s="102">
        <v>3309</v>
      </c>
      <c r="D9" s="102">
        <v>6777.1</v>
      </c>
      <c r="E9" s="102">
        <v>10380.799999999999</v>
      </c>
      <c r="F9" s="102">
        <v>13985.3</v>
      </c>
      <c r="G9" s="102">
        <v>17665.400000000001</v>
      </c>
      <c r="H9" s="102">
        <v>21544.7</v>
      </c>
      <c r="I9" s="102">
        <v>25664.6</v>
      </c>
      <c r="J9" s="102">
        <v>29807</v>
      </c>
      <c r="K9" s="102">
        <v>34193.9</v>
      </c>
      <c r="L9" s="102">
        <v>38310.1</v>
      </c>
      <c r="M9" s="102">
        <v>42443</v>
      </c>
      <c r="N9" s="102">
        <v>47060.1</v>
      </c>
      <c r="O9" s="102">
        <v>4442.3</v>
      </c>
      <c r="P9" s="102">
        <v>8747.7999999999993</v>
      </c>
      <c r="Q9" s="102">
        <v>13899.5</v>
      </c>
      <c r="R9" s="102">
        <v>18797.400000000001</v>
      </c>
      <c r="S9" s="102">
        <v>23791</v>
      </c>
      <c r="T9" s="102">
        <v>28874.2</v>
      </c>
      <c r="U9" s="102">
        <v>34516.6</v>
      </c>
      <c r="V9" s="102">
        <v>39954</v>
      </c>
      <c r="W9" s="102">
        <v>45260.1</v>
      </c>
      <c r="X9" s="102">
        <v>50650.2</v>
      </c>
      <c r="Y9" s="102">
        <v>55938.9</v>
      </c>
      <c r="Z9" s="117">
        <v>61998.7</v>
      </c>
      <c r="AA9" s="102">
        <v>6372.6</v>
      </c>
      <c r="AB9" s="102">
        <v>12078.7</v>
      </c>
      <c r="AC9" s="102">
        <v>18131.900000000001</v>
      </c>
      <c r="AD9" s="102">
        <v>24491.4</v>
      </c>
      <c r="AE9" s="102">
        <v>30903.7</v>
      </c>
      <c r="AF9" s="102">
        <v>37397.300000000003</v>
      </c>
      <c r="AG9" s="102">
        <v>44203.5</v>
      </c>
      <c r="AH9" s="102">
        <v>51345.1</v>
      </c>
      <c r="AI9" s="102">
        <v>58092.2</v>
      </c>
      <c r="AJ9" s="102">
        <v>65073</v>
      </c>
      <c r="AK9" s="102">
        <v>71618.399999999994</v>
      </c>
      <c r="AL9" s="102">
        <v>78604.2</v>
      </c>
      <c r="AM9" s="102">
        <v>7353.6</v>
      </c>
      <c r="AN9" s="102">
        <v>14390.6</v>
      </c>
      <c r="AO9" s="102">
        <v>21859.4</v>
      </c>
      <c r="AP9" s="102">
        <v>29422.2</v>
      </c>
      <c r="AQ9" s="102">
        <v>37055.9</v>
      </c>
      <c r="AR9" s="102">
        <v>44747.9</v>
      </c>
      <c r="AS9" s="102">
        <v>52861.2</v>
      </c>
      <c r="AT9" s="102">
        <v>60679.9</v>
      </c>
      <c r="AU9" s="102">
        <v>68271.7</v>
      </c>
      <c r="AV9" s="102">
        <v>75908.600000000006</v>
      </c>
      <c r="AW9" s="102">
        <v>83766.899999999994</v>
      </c>
      <c r="AX9" s="102">
        <v>91628.6</v>
      </c>
      <c r="AY9" s="102">
        <v>8100.4</v>
      </c>
      <c r="AZ9" s="102">
        <v>15809.8</v>
      </c>
      <c r="BA9" s="102">
        <v>23348.799999999999</v>
      </c>
      <c r="BB9" s="102">
        <v>30245.5</v>
      </c>
      <c r="BC9" s="102">
        <v>36935.1</v>
      </c>
      <c r="BD9" s="102">
        <v>44258.8</v>
      </c>
      <c r="BE9" s="102">
        <v>52003.6</v>
      </c>
      <c r="BF9" s="102">
        <v>59995.4</v>
      </c>
      <c r="BG9" s="102">
        <v>67855.399999999994</v>
      </c>
      <c r="BH9" s="102">
        <v>75862.600000000006</v>
      </c>
      <c r="BI9" s="102">
        <v>83522.600000000006</v>
      </c>
      <c r="BJ9" s="102">
        <v>92371.3</v>
      </c>
      <c r="BK9" s="102">
        <v>7885.2</v>
      </c>
      <c r="BL9" s="102">
        <v>15403.8</v>
      </c>
      <c r="BM9" s="102">
        <v>23451.7</v>
      </c>
      <c r="BN9" s="102">
        <v>31893.8</v>
      </c>
      <c r="BO9" s="102">
        <v>40255.4</v>
      </c>
      <c r="BP9" s="102">
        <v>48500.6</v>
      </c>
      <c r="BQ9" s="102">
        <v>58133.3</v>
      </c>
      <c r="BR9" s="102">
        <v>67594.899999999994</v>
      </c>
      <c r="BS9" s="102">
        <v>76673.8</v>
      </c>
      <c r="BT9" s="102">
        <v>85679.4</v>
      </c>
      <c r="BU9" s="102">
        <v>94495.7</v>
      </c>
      <c r="BV9" s="102">
        <v>104695.3</v>
      </c>
      <c r="BW9" s="102">
        <v>9649.6</v>
      </c>
    </row>
    <row r="10" spans="1:75" s="95" customFormat="1" ht="31.95" customHeight="1">
      <c r="A10" s="134"/>
      <c r="B10" s="93" t="str">
        <f>IF('0'!A1=1,"Тимчасове розміщування й  організація харчування","Accommodation and food service activities")</f>
        <v>Тимчасове розміщування й  організація харчування</v>
      </c>
      <c r="C10" s="102">
        <v>224</v>
      </c>
      <c r="D10" s="102">
        <v>477</v>
      </c>
      <c r="E10" s="102">
        <v>730.2</v>
      </c>
      <c r="F10" s="102">
        <v>994.6</v>
      </c>
      <c r="G10" s="102">
        <v>1268.4000000000001</v>
      </c>
      <c r="H10" s="102">
        <v>1560.1</v>
      </c>
      <c r="I10" s="102">
        <v>1851.2</v>
      </c>
      <c r="J10" s="102">
        <v>2144.4</v>
      </c>
      <c r="K10" s="102">
        <v>2436.3000000000002</v>
      </c>
      <c r="L10" s="102">
        <v>2719.3</v>
      </c>
      <c r="M10" s="102">
        <v>3011.2</v>
      </c>
      <c r="N10" s="102">
        <v>3333</v>
      </c>
      <c r="O10" s="102">
        <v>313.2</v>
      </c>
      <c r="P10" s="102">
        <v>637.4</v>
      </c>
      <c r="Q10" s="102">
        <v>1008</v>
      </c>
      <c r="R10" s="102">
        <v>1346.3</v>
      </c>
      <c r="S10" s="102">
        <v>1701.5</v>
      </c>
      <c r="T10" s="102">
        <v>2081</v>
      </c>
      <c r="U10" s="102">
        <v>2446.3000000000002</v>
      </c>
      <c r="V10" s="102">
        <v>2823.7</v>
      </c>
      <c r="W10" s="102">
        <v>3198.6</v>
      </c>
      <c r="X10" s="102">
        <v>3560.4</v>
      </c>
      <c r="Y10" s="102">
        <v>3915.2</v>
      </c>
      <c r="Z10" s="117">
        <v>4328.3999999999996</v>
      </c>
      <c r="AA10" s="102">
        <v>381.4</v>
      </c>
      <c r="AB10" s="102">
        <v>754.8</v>
      </c>
      <c r="AC10" s="102">
        <v>1194.4000000000001</v>
      </c>
      <c r="AD10" s="102">
        <v>1607.6</v>
      </c>
      <c r="AE10" s="102">
        <v>2050</v>
      </c>
      <c r="AF10" s="102">
        <v>2480.8000000000002</v>
      </c>
      <c r="AG10" s="102">
        <v>2908.6</v>
      </c>
      <c r="AH10" s="102">
        <v>3352.8</v>
      </c>
      <c r="AI10" s="102">
        <v>3781.5</v>
      </c>
      <c r="AJ10" s="102">
        <v>4219.1000000000004</v>
      </c>
      <c r="AK10" s="102">
        <v>4646.2</v>
      </c>
      <c r="AL10" s="102">
        <v>5139.6000000000004</v>
      </c>
      <c r="AM10" s="102">
        <v>484.3</v>
      </c>
      <c r="AN10" s="102">
        <v>958.8</v>
      </c>
      <c r="AO10" s="102">
        <v>1502.1</v>
      </c>
      <c r="AP10" s="102">
        <v>2029.8</v>
      </c>
      <c r="AQ10" s="102">
        <v>2570</v>
      </c>
      <c r="AR10" s="102">
        <v>3125</v>
      </c>
      <c r="AS10" s="102">
        <v>3674.8</v>
      </c>
      <c r="AT10" s="102">
        <v>4228.8999999999996</v>
      </c>
      <c r="AU10" s="102">
        <v>4763.3</v>
      </c>
      <c r="AV10" s="102">
        <v>5301.3</v>
      </c>
      <c r="AW10" s="102">
        <v>5823.4</v>
      </c>
      <c r="AX10" s="102">
        <v>6387.5</v>
      </c>
      <c r="AY10" s="102">
        <v>602.9</v>
      </c>
      <c r="AZ10" s="102">
        <v>1212.0999999999999</v>
      </c>
      <c r="BA10" s="102">
        <v>1634.1</v>
      </c>
      <c r="BB10" s="102">
        <v>1869.8</v>
      </c>
      <c r="BC10" s="102">
        <v>2130.4</v>
      </c>
      <c r="BD10" s="102">
        <v>2475.1999999999998</v>
      </c>
      <c r="BE10" s="102">
        <v>2845.5</v>
      </c>
      <c r="BF10" s="102">
        <v>3263.2</v>
      </c>
      <c r="BG10" s="102">
        <v>3721.9</v>
      </c>
      <c r="BH10" s="102">
        <v>4196.2</v>
      </c>
      <c r="BI10" s="102">
        <v>4617.8</v>
      </c>
      <c r="BJ10" s="102">
        <v>5064.1000000000004</v>
      </c>
      <c r="BK10" s="102">
        <v>428</v>
      </c>
      <c r="BL10" s="102">
        <v>939.1</v>
      </c>
      <c r="BM10" s="102">
        <v>1443.7</v>
      </c>
      <c r="BN10" s="102">
        <v>1888.5</v>
      </c>
      <c r="BO10" s="102">
        <v>2476.1999999999998</v>
      </c>
      <c r="BP10" s="102">
        <v>3090.6</v>
      </c>
      <c r="BQ10" s="102">
        <v>3727.6</v>
      </c>
      <c r="BR10" s="102">
        <v>4427.8999999999996</v>
      </c>
      <c r="BS10" s="102">
        <v>5072.1000000000004</v>
      </c>
      <c r="BT10" s="102">
        <v>5696.5</v>
      </c>
      <c r="BU10" s="102">
        <v>6307.5</v>
      </c>
      <c r="BV10" s="102">
        <v>6982.3</v>
      </c>
      <c r="BW10" s="102">
        <v>630.79999999999995</v>
      </c>
    </row>
    <row r="11" spans="1:75" s="95" customFormat="1" ht="31.95" customHeight="1">
      <c r="A11" s="134"/>
      <c r="B11" s="93" t="str">
        <f>IF('0'!A1=1,"Інформація та телекомунікації","Information and communication")</f>
        <v>Інформація та телекомунікації</v>
      </c>
      <c r="C11" s="102">
        <v>1073.8</v>
      </c>
      <c r="D11" s="102">
        <v>2343.1999999999998</v>
      </c>
      <c r="E11" s="102">
        <v>3570.9</v>
      </c>
      <c r="F11" s="102">
        <v>4830.6000000000004</v>
      </c>
      <c r="G11" s="102">
        <v>5954.9</v>
      </c>
      <c r="H11" s="102">
        <v>7191.7</v>
      </c>
      <c r="I11" s="102">
        <v>8404.4</v>
      </c>
      <c r="J11" s="102">
        <v>9595.5</v>
      </c>
      <c r="K11" s="102">
        <v>10850.5</v>
      </c>
      <c r="L11" s="102">
        <v>12052.4</v>
      </c>
      <c r="M11" s="102">
        <v>13278.3</v>
      </c>
      <c r="N11" s="102">
        <v>14622.2</v>
      </c>
      <c r="O11" s="102">
        <v>1297.9000000000001</v>
      </c>
      <c r="P11" s="102">
        <v>2689.7</v>
      </c>
      <c r="Q11" s="102">
        <v>4208.5</v>
      </c>
      <c r="R11" s="102">
        <v>5744.4</v>
      </c>
      <c r="S11" s="102">
        <v>7167</v>
      </c>
      <c r="T11" s="102">
        <v>8596.7000000000007</v>
      </c>
      <c r="U11" s="102">
        <v>10065.299999999999</v>
      </c>
      <c r="V11" s="102">
        <v>11551.7</v>
      </c>
      <c r="W11" s="102">
        <v>13055.2</v>
      </c>
      <c r="X11" s="102">
        <v>14610.1</v>
      </c>
      <c r="Y11" s="102">
        <v>16201.6</v>
      </c>
      <c r="Z11" s="117">
        <v>17911</v>
      </c>
      <c r="AA11" s="102">
        <v>1537.5</v>
      </c>
      <c r="AB11" s="102">
        <v>3220.7</v>
      </c>
      <c r="AC11" s="102">
        <v>4972.3</v>
      </c>
      <c r="AD11" s="102">
        <v>6917.6</v>
      </c>
      <c r="AE11" s="102">
        <v>8642.1</v>
      </c>
      <c r="AF11" s="102">
        <v>10388.9</v>
      </c>
      <c r="AG11" s="102">
        <v>12120.2</v>
      </c>
      <c r="AH11" s="102">
        <v>13888.4</v>
      </c>
      <c r="AI11" s="102">
        <v>15638.1</v>
      </c>
      <c r="AJ11" s="102">
        <v>17444.7</v>
      </c>
      <c r="AK11" s="102">
        <v>19288.900000000001</v>
      </c>
      <c r="AL11" s="102">
        <v>21170.7</v>
      </c>
      <c r="AM11" s="102">
        <v>1854</v>
      </c>
      <c r="AN11" s="102">
        <v>3829.2</v>
      </c>
      <c r="AO11" s="102">
        <v>5894.7</v>
      </c>
      <c r="AP11" s="102">
        <v>8300.7000000000007</v>
      </c>
      <c r="AQ11" s="102">
        <v>10304.9</v>
      </c>
      <c r="AR11" s="102">
        <v>12356.1</v>
      </c>
      <c r="AS11" s="102">
        <v>14353.5</v>
      </c>
      <c r="AT11" s="102">
        <v>16330.2</v>
      </c>
      <c r="AU11" s="102">
        <v>18287.3</v>
      </c>
      <c r="AV11" s="102">
        <v>20256.599999999999</v>
      </c>
      <c r="AW11" s="102">
        <v>22328.7</v>
      </c>
      <c r="AX11" s="102">
        <v>24574.3</v>
      </c>
      <c r="AY11" s="102">
        <v>2102.6999999999998</v>
      </c>
      <c r="AZ11" s="102">
        <v>4289.8</v>
      </c>
      <c r="BA11" s="102">
        <v>6948.6</v>
      </c>
      <c r="BB11" s="102">
        <v>8991.2999999999993</v>
      </c>
      <c r="BC11" s="102">
        <v>11009.8</v>
      </c>
      <c r="BD11" s="102">
        <v>13091.1</v>
      </c>
      <c r="BE11" s="102">
        <v>15241.4</v>
      </c>
      <c r="BF11" s="102">
        <v>17384.599999999999</v>
      </c>
      <c r="BG11" s="102">
        <v>19557.5</v>
      </c>
      <c r="BH11" s="102">
        <v>21667.8</v>
      </c>
      <c r="BI11" s="102">
        <v>23887.599999999999</v>
      </c>
      <c r="BJ11" s="102">
        <v>26288.400000000001</v>
      </c>
      <c r="BK11" s="102">
        <v>2403.3000000000002</v>
      </c>
      <c r="BL11" s="102">
        <v>4914.8999999999996</v>
      </c>
      <c r="BM11" s="102">
        <v>7711.5</v>
      </c>
      <c r="BN11" s="102">
        <v>10626.2</v>
      </c>
      <c r="BO11" s="102">
        <v>13332.9</v>
      </c>
      <c r="BP11" s="102">
        <v>16136.1</v>
      </c>
      <c r="BQ11" s="102">
        <v>18786.8</v>
      </c>
      <c r="BR11" s="102">
        <v>21435.5</v>
      </c>
      <c r="BS11" s="102">
        <v>24147.8</v>
      </c>
      <c r="BT11" s="102">
        <v>26829.5</v>
      </c>
      <c r="BU11" s="102">
        <v>29737.8</v>
      </c>
      <c r="BV11" s="102">
        <v>32936.400000000001</v>
      </c>
      <c r="BW11" s="102">
        <v>3037.2</v>
      </c>
    </row>
    <row r="12" spans="1:75" s="95" customFormat="1" ht="31.95" customHeight="1">
      <c r="A12" s="134"/>
      <c r="B12" s="93" t="str">
        <f>IF('0'!A1=1,"Фінансова та страхова діяльність","Financial and insurance activities")</f>
        <v>Фінансова та страхова діяльність</v>
      </c>
      <c r="C12" s="102">
        <v>1624.3</v>
      </c>
      <c r="D12" s="102">
        <v>3455.2</v>
      </c>
      <c r="E12" s="102">
        <v>5349.3</v>
      </c>
      <c r="F12" s="102">
        <v>7237.7</v>
      </c>
      <c r="G12" s="102">
        <v>9122.7000000000007</v>
      </c>
      <c r="H12" s="102">
        <v>10965.7</v>
      </c>
      <c r="I12" s="102">
        <v>12868.4</v>
      </c>
      <c r="J12" s="102">
        <v>14842.3</v>
      </c>
      <c r="K12" s="102">
        <v>16731.900000000001</v>
      </c>
      <c r="L12" s="102">
        <v>18699</v>
      </c>
      <c r="M12" s="102">
        <v>20642.099999999999</v>
      </c>
      <c r="N12" s="102">
        <v>22732.7</v>
      </c>
      <c r="O12" s="102">
        <v>1965.3</v>
      </c>
      <c r="P12" s="102">
        <v>3904.8</v>
      </c>
      <c r="Q12" s="102">
        <v>6273.2</v>
      </c>
      <c r="R12" s="102">
        <v>8547.1</v>
      </c>
      <c r="S12" s="102">
        <v>10717.3</v>
      </c>
      <c r="T12" s="102">
        <v>12854.8</v>
      </c>
      <c r="U12" s="102">
        <v>15176.8</v>
      </c>
      <c r="V12" s="102">
        <v>17424.8</v>
      </c>
      <c r="W12" s="102">
        <v>19639.599999999999</v>
      </c>
      <c r="X12" s="102">
        <v>21920.799999999999</v>
      </c>
      <c r="Y12" s="102">
        <v>24195.1</v>
      </c>
      <c r="Z12" s="117">
        <v>26775.3</v>
      </c>
      <c r="AA12" s="102">
        <v>2651.8</v>
      </c>
      <c r="AB12" s="102">
        <v>5161.3999999999996</v>
      </c>
      <c r="AC12" s="102">
        <v>8245</v>
      </c>
      <c r="AD12" s="102">
        <v>10972.3</v>
      </c>
      <c r="AE12" s="102">
        <v>13665.2</v>
      </c>
      <c r="AF12" s="102">
        <v>16363.3</v>
      </c>
      <c r="AG12" s="102">
        <v>19185.2</v>
      </c>
      <c r="AH12" s="102">
        <v>21976.3</v>
      </c>
      <c r="AI12" s="102">
        <v>24706.5</v>
      </c>
      <c r="AJ12" s="102">
        <v>27565.1</v>
      </c>
      <c r="AK12" s="102">
        <v>30410.3</v>
      </c>
      <c r="AL12" s="102">
        <v>33528.1</v>
      </c>
      <c r="AM12" s="102">
        <v>2941.3</v>
      </c>
      <c r="AN12" s="102">
        <v>6078.1</v>
      </c>
      <c r="AO12" s="102">
        <v>9601.9</v>
      </c>
      <c r="AP12" s="102">
        <v>13026.7</v>
      </c>
      <c r="AQ12" s="102">
        <v>16254.6</v>
      </c>
      <c r="AR12" s="102">
        <v>19335.900000000001</v>
      </c>
      <c r="AS12" s="102">
        <v>22633.4</v>
      </c>
      <c r="AT12" s="102">
        <v>25798</v>
      </c>
      <c r="AU12" s="102">
        <v>28867.3</v>
      </c>
      <c r="AV12" s="102">
        <v>32213.3</v>
      </c>
      <c r="AW12" s="102">
        <v>35525.599999999999</v>
      </c>
      <c r="AX12" s="102">
        <v>39333.699999999997</v>
      </c>
      <c r="AY12" s="102">
        <v>3539</v>
      </c>
      <c r="AZ12" s="102">
        <v>7341.7</v>
      </c>
      <c r="BA12" s="102">
        <v>11181.5</v>
      </c>
      <c r="BB12" s="102">
        <v>14838.3</v>
      </c>
      <c r="BC12" s="102">
        <v>18160.8</v>
      </c>
      <c r="BD12" s="102">
        <v>21573.200000000001</v>
      </c>
      <c r="BE12" s="102">
        <v>25165.9</v>
      </c>
      <c r="BF12" s="102">
        <v>28618.1</v>
      </c>
      <c r="BG12" s="102">
        <v>32004.7</v>
      </c>
      <c r="BH12" s="102">
        <v>35584.699999999997</v>
      </c>
      <c r="BI12" s="102">
        <v>39093.699999999997</v>
      </c>
      <c r="BJ12" s="102">
        <v>43127.1</v>
      </c>
      <c r="BK12" s="102">
        <v>4295.2</v>
      </c>
      <c r="BL12" s="102">
        <v>8309</v>
      </c>
      <c r="BM12" s="102">
        <v>12634.1</v>
      </c>
      <c r="BN12" s="102">
        <v>16812.2</v>
      </c>
      <c r="BO12" s="102">
        <v>20682</v>
      </c>
      <c r="BP12" s="102">
        <v>24681.5</v>
      </c>
      <c r="BQ12" s="102">
        <v>28936.1</v>
      </c>
      <c r="BR12" s="102">
        <v>33011.599999999999</v>
      </c>
      <c r="BS12" s="102">
        <v>36881.699999999997</v>
      </c>
      <c r="BT12" s="102">
        <v>40948.699999999997</v>
      </c>
      <c r="BU12" s="102">
        <v>44976.800000000003</v>
      </c>
      <c r="BV12" s="102">
        <v>50349.599999999999</v>
      </c>
      <c r="BW12" s="102">
        <v>4328.3</v>
      </c>
    </row>
    <row r="13" spans="1:75" s="95" customFormat="1" ht="31.95" customHeight="1">
      <c r="A13" s="134"/>
      <c r="B13" s="93" t="str">
        <f>IF('0'!A1=1,"Операції з нерухомим майном","Real estate activities")</f>
        <v>Операції з нерухомим майном</v>
      </c>
      <c r="C13" s="102">
        <v>404.8</v>
      </c>
      <c r="D13" s="102">
        <v>788.1</v>
      </c>
      <c r="E13" s="102">
        <v>1229.5999999999999</v>
      </c>
      <c r="F13" s="102">
        <v>1655.3</v>
      </c>
      <c r="G13" s="102">
        <v>2091.1</v>
      </c>
      <c r="H13" s="102">
        <v>2648.6</v>
      </c>
      <c r="I13" s="102">
        <v>3088.4</v>
      </c>
      <c r="J13" s="102">
        <v>3483.3</v>
      </c>
      <c r="K13" s="102">
        <v>3910.7</v>
      </c>
      <c r="L13" s="102">
        <v>4334.1000000000004</v>
      </c>
      <c r="M13" s="102">
        <v>4752.8999999999996</v>
      </c>
      <c r="N13" s="102">
        <v>5247.8</v>
      </c>
      <c r="O13" s="102">
        <v>481.3</v>
      </c>
      <c r="P13" s="102">
        <v>967.8</v>
      </c>
      <c r="Q13" s="102">
        <v>1486.6</v>
      </c>
      <c r="R13" s="102">
        <v>2003.7</v>
      </c>
      <c r="S13" s="102">
        <v>2532.1999999999998</v>
      </c>
      <c r="T13" s="102">
        <v>3074</v>
      </c>
      <c r="U13" s="102">
        <v>3602.1</v>
      </c>
      <c r="V13" s="102">
        <v>4147</v>
      </c>
      <c r="W13" s="102">
        <v>4678.2</v>
      </c>
      <c r="X13" s="102">
        <v>5216.5</v>
      </c>
      <c r="Y13" s="102">
        <v>5758</v>
      </c>
      <c r="Z13" s="117">
        <v>6376.7</v>
      </c>
      <c r="AA13" s="102">
        <v>584.5</v>
      </c>
      <c r="AB13" s="102">
        <v>1174.8</v>
      </c>
      <c r="AC13" s="102">
        <v>1792.4</v>
      </c>
      <c r="AD13" s="102">
        <v>2436</v>
      </c>
      <c r="AE13" s="102">
        <v>3085.4</v>
      </c>
      <c r="AF13" s="102">
        <v>3735.3</v>
      </c>
      <c r="AG13" s="102">
        <v>4539.7</v>
      </c>
      <c r="AH13" s="102">
        <v>5230</v>
      </c>
      <c r="AI13" s="102">
        <v>5888.6</v>
      </c>
      <c r="AJ13" s="102">
        <v>6554.2</v>
      </c>
      <c r="AK13" s="102">
        <v>7226.3</v>
      </c>
      <c r="AL13" s="102">
        <v>7992.4</v>
      </c>
      <c r="AM13" s="102">
        <v>665.7</v>
      </c>
      <c r="AN13" s="102">
        <v>1319.3</v>
      </c>
      <c r="AO13" s="102">
        <v>1993.8</v>
      </c>
      <c r="AP13" s="102">
        <v>2652.2</v>
      </c>
      <c r="AQ13" s="102">
        <v>3337.8</v>
      </c>
      <c r="AR13" s="102">
        <v>4054.2</v>
      </c>
      <c r="AS13" s="102">
        <v>4759</v>
      </c>
      <c r="AT13" s="102">
        <v>5456.1</v>
      </c>
      <c r="AU13" s="102">
        <v>6125</v>
      </c>
      <c r="AV13" s="102">
        <v>6808</v>
      </c>
      <c r="AW13" s="102">
        <v>7490.9</v>
      </c>
      <c r="AX13" s="102">
        <v>8263.7999999999993</v>
      </c>
      <c r="AY13" s="102">
        <v>733.8</v>
      </c>
      <c r="AZ13" s="102">
        <v>1485.6</v>
      </c>
      <c r="BA13" s="102">
        <v>2169.4</v>
      </c>
      <c r="BB13" s="102">
        <v>2731.3</v>
      </c>
      <c r="BC13" s="102">
        <v>3389</v>
      </c>
      <c r="BD13" s="102">
        <v>4079.8</v>
      </c>
      <c r="BE13" s="102">
        <v>4813.3999999999996</v>
      </c>
      <c r="BF13" s="102">
        <v>5533.9</v>
      </c>
      <c r="BG13" s="102">
        <v>6257.8</v>
      </c>
      <c r="BH13" s="102">
        <v>6978.6</v>
      </c>
      <c r="BI13" s="102">
        <v>7690.8</v>
      </c>
      <c r="BJ13" s="102">
        <v>8488.9</v>
      </c>
      <c r="BK13" s="102">
        <v>759.8</v>
      </c>
      <c r="BL13" s="102">
        <v>1563.4</v>
      </c>
      <c r="BM13" s="102">
        <v>2369.8000000000002</v>
      </c>
      <c r="BN13" s="102">
        <v>3242.5</v>
      </c>
      <c r="BO13" s="102">
        <v>4112.6000000000004</v>
      </c>
      <c r="BP13" s="102">
        <v>4981.5</v>
      </c>
      <c r="BQ13" s="102">
        <v>5876.7</v>
      </c>
      <c r="BR13" s="102">
        <v>6757</v>
      </c>
      <c r="BS13" s="102">
        <v>7630.8</v>
      </c>
      <c r="BT13" s="102">
        <v>8481.5</v>
      </c>
      <c r="BU13" s="102">
        <v>9338.6</v>
      </c>
      <c r="BV13" s="102">
        <v>10356.6</v>
      </c>
      <c r="BW13" s="102">
        <v>1011.9</v>
      </c>
    </row>
    <row r="14" spans="1:75" s="95" customFormat="1" ht="31.95" customHeight="1">
      <c r="A14" s="134"/>
      <c r="B14" s="93" t="str">
        <f>IF('0'!A1=1,"Професійна, наукова та технічна  діяльність","Professional, scientific and technical activities")</f>
        <v>Професійна, наукова та технічна  діяльність</v>
      </c>
      <c r="C14" s="102">
        <v>1556.4</v>
      </c>
      <c r="D14" s="102">
        <v>3316.9</v>
      </c>
      <c r="E14" s="102">
        <v>5175.8999999999996</v>
      </c>
      <c r="F14" s="102">
        <v>7019.7</v>
      </c>
      <c r="G14" s="102">
        <v>8761.7999999999993</v>
      </c>
      <c r="H14" s="102">
        <v>10612.8</v>
      </c>
      <c r="I14" s="102">
        <v>12429.3</v>
      </c>
      <c r="J14" s="102">
        <v>14095.8</v>
      </c>
      <c r="K14" s="102">
        <v>16221.5</v>
      </c>
      <c r="L14" s="102">
        <v>18795.599999999999</v>
      </c>
      <c r="M14" s="102">
        <v>20739.400000000001</v>
      </c>
      <c r="N14" s="102">
        <v>23304.1</v>
      </c>
      <c r="O14" s="102">
        <v>1883.1</v>
      </c>
      <c r="P14" s="102">
        <v>4029.5</v>
      </c>
      <c r="Q14" s="102">
        <v>6254.4</v>
      </c>
      <c r="R14" s="102">
        <v>8436</v>
      </c>
      <c r="S14" s="102">
        <v>10641.5</v>
      </c>
      <c r="T14" s="102">
        <v>12929.5</v>
      </c>
      <c r="U14" s="102">
        <v>15245.8</v>
      </c>
      <c r="V14" s="102">
        <v>17535.3</v>
      </c>
      <c r="W14" s="102">
        <v>19993.8</v>
      </c>
      <c r="X14" s="102">
        <v>22326.7</v>
      </c>
      <c r="Y14" s="102">
        <v>24711.4</v>
      </c>
      <c r="Z14" s="117">
        <v>27631</v>
      </c>
      <c r="AA14" s="102">
        <v>2591.6</v>
      </c>
      <c r="AB14" s="102">
        <v>5248.8</v>
      </c>
      <c r="AC14" s="102">
        <v>8115.4</v>
      </c>
      <c r="AD14" s="102">
        <v>11005.7</v>
      </c>
      <c r="AE14" s="102">
        <v>14368.6</v>
      </c>
      <c r="AF14" s="102">
        <v>17316.099999999999</v>
      </c>
      <c r="AG14" s="102">
        <v>20361</v>
      </c>
      <c r="AH14" s="102">
        <v>23337.4</v>
      </c>
      <c r="AI14" s="102">
        <v>26474.3</v>
      </c>
      <c r="AJ14" s="102">
        <v>29624.400000000001</v>
      </c>
      <c r="AK14" s="102">
        <v>32776.300000000003</v>
      </c>
      <c r="AL14" s="102">
        <v>36595.699999999997</v>
      </c>
      <c r="AM14" s="102">
        <v>2624</v>
      </c>
      <c r="AN14" s="102">
        <v>5653.5</v>
      </c>
      <c r="AO14" s="102">
        <v>9031.7999999999993</v>
      </c>
      <c r="AP14" s="102">
        <v>12076.8</v>
      </c>
      <c r="AQ14" s="102">
        <v>14956.2</v>
      </c>
      <c r="AR14" s="102">
        <v>17922</v>
      </c>
      <c r="AS14" s="102">
        <v>20897.5</v>
      </c>
      <c r="AT14" s="102">
        <v>23821.8</v>
      </c>
      <c r="AU14" s="102">
        <v>26850.5</v>
      </c>
      <c r="AV14" s="102">
        <v>29828.7</v>
      </c>
      <c r="AW14" s="102">
        <v>32772.300000000003</v>
      </c>
      <c r="AX14" s="102">
        <v>36354.800000000003</v>
      </c>
      <c r="AY14" s="102">
        <v>3203.9</v>
      </c>
      <c r="AZ14" s="102">
        <v>6614.4</v>
      </c>
      <c r="BA14" s="102">
        <v>10614.4</v>
      </c>
      <c r="BB14" s="102">
        <v>13805.2</v>
      </c>
      <c r="BC14" s="102">
        <v>17139.900000000001</v>
      </c>
      <c r="BD14" s="102">
        <v>20486.099999999999</v>
      </c>
      <c r="BE14" s="102">
        <v>23826.9</v>
      </c>
      <c r="BF14" s="102">
        <v>27104.2</v>
      </c>
      <c r="BG14" s="102">
        <v>30732.7</v>
      </c>
      <c r="BH14" s="102">
        <v>34242.5</v>
      </c>
      <c r="BI14" s="102">
        <v>37736</v>
      </c>
      <c r="BJ14" s="102">
        <v>42387.6</v>
      </c>
      <c r="BK14" s="102">
        <v>3508.1</v>
      </c>
      <c r="BL14" s="102">
        <v>7319.3</v>
      </c>
      <c r="BM14" s="102">
        <v>11450.5</v>
      </c>
      <c r="BN14" s="102">
        <v>16182.2</v>
      </c>
      <c r="BO14" s="102">
        <v>20021.7</v>
      </c>
      <c r="BP14" s="102">
        <v>24116.9</v>
      </c>
      <c r="BQ14" s="102">
        <v>28200.400000000001</v>
      </c>
      <c r="BR14" s="102">
        <v>32287.4</v>
      </c>
      <c r="BS14" s="102">
        <v>36448.400000000001</v>
      </c>
      <c r="BT14" s="102">
        <v>40516.300000000003</v>
      </c>
      <c r="BU14" s="102">
        <v>44653.5</v>
      </c>
      <c r="BV14" s="102">
        <v>49946.8</v>
      </c>
      <c r="BW14" s="102">
        <v>4179.6000000000004</v>
      </c>
    </row>
    <row r="15" spans="1:75" s="95" customFormat="1" ht="31.95" customHeight="1">
      <c r="A15" s="134"/>
      <c r="B15" s="93" t="str">
        <f>IF('0'!A1=1,"з неї наукові дослідження та розробки","of which scientific research and development")</f>
        <v>з неї наукові дослідження та розробки</v>
      </c>
      <c r="C15" s="102">
        <v>470.2</v>
      </c>
      <c r="D15" s="102">
        <v>995.6</v>
      </c>
      <c r="E15" s="102">
        <v>1546.8</v>
      </c>
      <c r="F15" s="102">
        <v>2111.9</v>
      </c>
      <c r="G15" s="102">
        <v>2670.1</v>
      </c>
      <c r="H15" s="102">
        <v>3244.7</v>
      </c>
      <c r="I15" s="102">
        <v>3835.4</v>
      </c>
      <c r="J15" s="102">
        <v>4408</v>
      </c>
      <c r="K15" s="102">
        <v>5005.8</v>
      </c>
      <c r="L15" s="102">
        <v>5584.5</v>
      </c>
      <c r="M15" s="102">
        <v>6188.9</v>
      </c>
      <c r="N15" s="102">
        <v>6986.3</v>
      </c>
      <c r="O15" s="102">
        <v>611.9</v>
      </c>
      <c r="P15" s="102">
        <v>1257.0999999999999</v>
      </c>
      <c r="Q15" s="102">
        <v>1965.8</v>
      </c>
      <c r="R15" s="102">
        <v>2647.6</v>
      </c>
      <c r="S15" s="102">
        <v>3352.1</v>
      </c>
      <c r="T15" s="102">
        <v>4099.1000000000004</v>
      </c>
      <c r="U15" s="102">
        <v>4872.6000000000004</v>
      </c>
      <c r="V15" s="102">
        <v>5625.8</v>
      </c>
      <c r="W15" s="102">
        <v>6404.2</v>
      </c>
      <c r="X15" s="102">
        <v>7167.2</v>
      </c>
      <c r="Y15" s="102">
        <v>7981.6</v>
      </c>
      <c r="Z15" s="117">
        <v>8979.4</v>
      </c>
      <c r="AA15" s="102">
        <v>798</v>
      </c>
      <c r="AB15" s="102">
        <v>1652.6</v>
      </c>
      <c r="AC15" s="102">
        <v>2593.5</v>
      </c>
      <c r="AD15" s="102">
        <v>3526.5</v>
      </c>
      <c r="AE15" s="102">
        <v>4478.8</v>
      </c>
      <c r="AF15" s="102">
        <v>5453.6</v>
      </c>
      <c r="AG15" s="102">
        <v>6457.9</v>
      </c>
      <c r="AH15" s="102">
        <v>7447.7</v>
      </c>
      <c r="AI15" s="102">
        <v>8450.7000000000007</v>
      </c>
      <c r="AJ15" s="102">
        <v>9528.2999999999993</v>
      </c>
      <c r="AK15" s="102">
        <v>10614.7</v>
      </c>
      <c r="AL15" s="102">
        <v>11929.4</v>
      </c>
      <c r="AM15" s="102">
        <v>859.6</v>
      </c>
      <c r="AN15" s="102">
        <v>1713.7</v>
      </c>
      <c r="AO15" s="102">
        <v>2660.8</v>
      </c>
      <c r="AP15" s="102">
        <v>3596.3</v>
      </c>
      <c r="AQ15" s="102">
        <v>4539.3</v>
      </c>
      <c r="AR15" s="102">
        <v>5520</v>
      </c>
      <c r="AS15" s="102">
        <v>6520.1</v>
      </c>
      <c r="AT15" s="102">
        <v>7467.4</v>
      </c>
      <c r="AU15" s="102">
        <v>8441</v>
      </c>
      <c r="AV15" s="102">
        <v>9426.1</v>
      </c>
      <c r="AW15" s="102">
        <v>10423.700000000001</v>
      </c>
      <c r="AX15" s="102">
        <v>11611.3</v>
      </c>
      <c r="AY15" s="102">
        <v>920.8</v>
      </c>
      <c r="AZ15" s="102">
        <v>1882.8</v>
      </c>
      <c r="BA15" s="102">
        <v>2938.5</v>
      </c>
      <c r="BB15" s="102">
        <v>3848</v>
      </c>
      <c r="BC15" s="102">
        <v>4805.3999999999996</v>
      </c>
      <c r="BD15" s="102">
        <v>5833</v>
      </c>
      <c r="BE15" s="102">
        <v>6873.1</v>
      </c>
      <c r="BF15" s="102">
        <v>7882.2</v>
      </c>
      <c r="BG15" s="102">
        <v>9021.7000000000007</v>
      </c>
      <c r="BH15" s="102">
        <v>10124</v>
      </c>
      <c r="BI15" s="102">
        <v>11270.9</v>
      </c>
      <c r="BJ15" s="102">
        <v>12597</v>
      </c>
      <c r="BK15" s="102">
        <v>1000.4</v>
      </c>
      <c r="BL15" s="102">
        <v>2077</v>
      </c>
      <c r="BM15" s="102">
        <v>3229.4</v>
      </c>
      <c r="BN15" s="102">
        <v>4367.3999999999996</v>
      </c>
      <c r="BO15" s="102">
        <v>5509.9</v>
      </c>
      <c r="BP15" s="102">
        <v>6738.9</v>
      </c>
      <c r="BQ15" s="102">
        <v>7967.8</v>
      </c>
      <c r="BR15" s="102">
        <v>9198.2999999999993</v>
      </c>
      <c r="BS15" s="102">
        <v>10428.700000000001</v>
      </c>
      <c r="BT15" s="102">
        <v>11596.3</v>
      </c>
      <c r="BU15" s="102">
        <v>12838.4</v>
      </c>
      <c r="BV15" s="102">
        <v>14397.8</v>
      </c>
      <c r="BW15" s="102">
        <v>1131.7</v>
      </c>
    </row>
    <row r="16" spans="1:75" s="95" customFormat="1" ht="31.95" customHeight="1">
      <c r="A16" s="134"/>
      <c r="B16" s="93" t="str">
        <f>IF('0'!A1=1,"Діяльність у сфері адміністративного  та допоміжного обслуговування","Administrative and support service activities")</f>
        <v>Діяльність у сфері адміністративного  та допоміжного обслуговування</v>
      </c>
      <c r="C16" s="102">
        <v>717.9</v>
      </c>
      <c r="D16" s="102">
        <v>1469.6</v>
      </c>
      <c r="E16" s="102">
        <v>2320.8000000000002</v>
      </c>
      <c r="F16" s="102">
        <v>3129.7</v>
      </c>
      <c r="G16" s="102">
        <v>3944.5</v>
      </c>
      <c r="H16" s="102">
        <v>4664.3</v>
      </c>
      <c r="I16" s="102">
        <v>5481.1</v>
      </c>
      <c r="J16" s="102">
        <v>6326.5</v>
      </c>
      <c r="K16" s="102">
        <v>7144.5</v>
      </c>
      <c r="L16" s="102">
        <v>7945.8</v>
      </c>
      <c r="M16" s="102">
        <v>8781.4</v>
      </c>
      <c r="N16" s="102">
        <v>9742.7999999999993</v>
      </c>
      <c r="O16" s="102">
        <v>983.9</v>
      </c>
      <c r="P16" s="102">
        <v>1982.8</v>
      </c>
      <c r="Q16" s="102">
        <v>3025.5</v>
      </c>
      <c r="R16" s="102">
        <v>4041.7</v>
      </c>
      <c r="S16" s="102">
        <v>5068.8999999999996</v>
      </c>
      <c r="T16" s="102">
        <v>6107.2</v>
      </c>
      <c r="U16" s="102">
        <v>7153.1</v>
      </c>
      <c r="V16" s="102">
        <v>8211.5</v>
      </c>
      <c r="W16" s="102">
        <v>9271.9</v>
      </c>
      <c r="X16" s="102">
        <v>10336.200000000001</v>
      </c>
      <c r="Y16" s="102">
        <v>11407</v>
      </c>
      <c r="Z16" s="117">
        <v>12586.2</v>
      </c>
      <c r="AA16" s="102">
        <v>1221</v>
      </c>
      <c r="AB16" s="102">
        <v>2468.9</v>
      </c>
      <c r="AC16" s="102">
        <v>3776.1</v>
      </c>
      <c r="AD16" s="102">
        <v>5076.5</v>
      </c>
      <c r="AE16" s="102">
        <v>6405.1</v>
      </c>
      <c r="AF16" s="102">
        <v>7747.9</v>
      </c>
      <c r="AG16" s="102">
        <v>9137.7000000000007</v>
      </c>
      <c r="AH16" s="102">
        <v>10522.7</v>
      </c>
      <c r="AI16" s="102">
        <v>11911.5</v>
      </c>
      <c r="AJ16" s="102">
        <v>13318.4</v>
      </c>
      <c r="AK16" s="102">
        <v>14719.9</v>
      </c>
      <c r="AL16" s="102">
        <v>16239.1</v>
      </c>
      <c r="AM16" s="102">
        <v>1546.7</v>
      </c>
      <c r="AN16" s="102">
        <v>3119.4</v>
      </c>
      <c r="AO16" s="102">
        <v>4755</v>
      </c>
      <c r="AP16" s="102">
        <v>6384.9</v>
      </c>
      <c r="AQ16" s="102">
        <v>8020.8</v>
      </c>
      <c r="AR16" s="102">
        <v>9664.5</v>
      </c>
      <c r="AS16" s="102">
        <v>11423.8</v>
      </c>
      <c r="AT16" s="102">
        <v>13099.5</v>
      </c>
      <c r="AU16" s="102">
        <v>14754.8</v>
      </c>
      <c r="AV16" s="102">
        <v>16523.599999999999</v>
      </c>
      <c r="AW16" s="102">
        <v>18184.400000000001</v>
      </c>
      <c r="AX16" s="102">
        <v>20052.599999999999</v>
      </c>
      <c r="AY16" s="102">
        <v>1727.1</v>
      </c>
      <c r="AZ16" s="102">
        <v>3447.7</v>
      </c>
      <c r="BA16" s="102">
        <v>5341.7</v>
      </c>
      <c r="BB16" s="102">
        <v>6982</v>
      </c>
      <c r="BC16" s="102">
        <v>8576.2999999999993</v>
      </c>
      <c r="BD16" s="102">
        <v>10223.4</v>
      </c>
      <c r="BE16" s="102">
        <v>11958.1</v>
      </c>
      <c r="BF16" s="102">
        <v>13724.4</v>
      </c>
      <c r="BG16" s="102">
        <v>15477.9</v>
      </c>
      <c r="BH16" s="102">
        <v>17292.2</v>
      </c>
      <c r="BI16" s="102">
        <v>19066.8</v>
      </c>
      <c r="BJ16" s="102">
        <v>21101.200000000001</v>
      </c>
      <c r="BK16" s="102">
        <v>2030</v>
      </c>
      <c r="BL16" s="102">
        <v>4049</v>
      </c>
      <c r="BM16" s="102">
        <v>6190.6</v>
      </c>
      <c r="BN16" s="102">
        <v>8275.1</v>
      </c>
      <c r="BO16" s="102">
        <v>10377.200000000001</v>
      </c>
      <c r="BP16" s="102">
        <v>12549</v>
      </c>
      <c r="BQ16" s="102">
        <v>14768.7</v>
      </c>
      <c r="BR16" s="102">
        <v>16987.099999999999</v>
      </c>
      <c r="BS16" s="102">
        <v>19189.3</v>
      </c>
      <c r="BT16" s="102">
        <v>21405.9</v>
      </c>
      <c r="BU16" s="102">
        <v>23603.9</v>
      </c>
      <c r="BV16" s="102">
        <v>26140.9</v>
      </c>
      <c r="BW16" s="102">
        <v>2603</v>
      </c>
    </row>
    <row r="17" spans="1:75" s="95" customFormat="1" ht="31.95" customHeight="1">
      <c r="A17" s="134"/>
      <c r="B17" s="93" t="str">
        <f>IF('0'!A1=1,"Державне управління й оборона; обов’язкове соціальне страхування","Public administration and defence; compulsory social security")</f>
        <v>Державне управління й оборона; обов’язкове соціальне страхування</v>
      </c>
      <c r="C17" s="102">
        <v>2407.6</v>
      </c>
      <c r="D17" s="102">
        <v>4216.8999999999996</v>
      </c>
      <c r="E17" s="102">
        <v>6720</v>
      </c>
      <c r="F17" s="102">
        <v>9217.6</v>
      </c>
      <c r="G17" s="102">
        <v>11735.5</v>
      </c>
      <c r="H17" s="102">
        <v>14623.1</v>
      </c>
      <c r="I17" s="102">
        <v>17565</v>
      </c>
      <c r="J17" s="102">
        <v>20457.7</v>
      </c>
      <c r="K17" s="102">
        <v>23145.4</v>
      </c>
      <c r="L17" s="102">
        <v>25942.400000000001</v>
      </c>
      <c r="M17" s="102">
        <v>29287.3</v>
      </c>
      <c r="N17" s="102">
        <v>33568.6</v>
      </c>
      <c r="O17" s="102">
        <v>2957.4</v>
      </c>
      <c r="P17" s="102">
        <v>6303.9</v>
      </c>
      <c r="Q17" s="102">
        <v>9900.2000000000007</v>
      </c>
      <c r="R17" s="102">
        <v>13496.1</v>
      </c>
      <c r="S17" s="102">
        <v>17274.7</v>
      </c>
      <c r="T17" s="102">
        <v>21720.2</v>
      </c>
      <c r="U17" s="102">
        <v>26283.200000000001</v>
      </c>
      <c r="V17" s="102">
        <v>30804.400000000001</v>
      </c>
      <c r="W17" s="102">
        <v>35362.400000000001</v>
      </c>
      <c r="X17" s="102">
        <v>40169.4</v>
      </c>
      <c r="Y17" s="102">
        <v>45255.7</v>
      </c>
      <c r="Z17" s="117">
        <v>52016.7</v>
      </c>
      <c r="AA17" s="102">
        <v>4674.3999999999996</v>
      </c>
      <c r="AB17" s="102">
        <v>9613.1</v>
      </c>
      <c r="AC17" s="102">
        <v>14687.6</v>
      </c>
      <c r="AD17" s="102">
        <v>19905.7</v>
      </c>
      <c r="AE17" s="102">
        <v>25502</v>
      </c>
      <c r="AF17" s="102">
        <v>31643.3</v>
      </c>
      <c r="AG17" s="102">
        <v>38066.5</v>
      </c>
      <c r="AH17" s="102">
        <v>44358.9</v>
      </c>
      <c r="AI17" s="102">
        <v>50323.7</v>
      </c>
      <c r="AJ17" s="102">
        <v>56372.2</v>
      </c>
      <c r="AK17" s="102">
        <v>62597.7</v>
      </c>
      <c r="AL17" s="102">
        <v>70549.2</v>
      </c>
      <c r="AM17" s="102">
        <v>4586.6000000000004</v>
      </c>
      <c r="AN17" s="102">
        <v>9587.2000000000007</v>
      </c>
      <c r="AO17" s="102">
        <v>14822.9</v>
      </c>
      <c r="AP17" s="102">
        <v>20128.2</v>
      </c>
      <c r="AQ17" s="102">
        <v>25640.2</v>
      </c>
      <c r="AR17" s="102">
        <v>31663.3</v>
      </c>
      <c r="AS17" s="102">
        <v>38138.1</v>
      </c>
      <c r="AT17" s="102">
        <v>44570.5</v>
      </c>
      <c r="AU17" s="102">
        <v>50409.4</v>
      </c>
      <c r="AV17" s="102">
        <v>56279.1</v>
      </c>
      <c r="AW17" s="102">
        <v>62367.6</v>
      </c>
      <c r="AX17" s="102">
        <v>70176.3</v>
      </c>
      <c r="AY17" s="102">
        <v>5787.2</v>
      </c>
      <c r="AZ17" s="102">
        <v>12089.6</v>
      </c>
      <c r="BA17" s="102">
        <v>18600.5</v>
      </c>
      <c r="BB17" s="102">
        <v>25011.200000000001</v>
      </c>
      <c r="BC17" s="102">
        <v>31432.799999999999</v>
      </c>
      <c r="BD17" s="102">
        <v>38472.199999999997</v>
      </c>
      <c r="BE17" s="102">
        <v>46023.9</v>
      </c>
      <c r="BF17" s="102">
        <v>53207.4</v>
      </c>
      <c r="BG17" s="102">
        <v>60339.4</v>
      </c>
      <c r="BH17" s="102">
        <v>67404.2</v>
      </c>
      <c r="BI17" s="102">
        <v>74893.5</v>
      </c>
      <c r="BJ17" s="102">
        <v>84599.4</v>
      </c>
      <c r="BK17" s="102">
        <v>6212.5</v>
      </c>
      <c r="BL17" s="102">
        <v>12690.8</v>
      </c>
      <c r="BM17" s="102">
        <v>19461.3</v>
      </c>
      <c r="BN17" s="102">
        <v>26468.6</v>
      </c>
      <c r="BO17" s="102">
        <v>33730.199999999997</v>
      </c>
      <c r="BP17" s="102">
        <v>41779.800000000003</v>
      </c>
      <c r="BQ17" s="102">
        <v>50108.9</v>
      </c>
      <c r="BR17" s="102">
        <v>58511.4</v>
      </c>
      <c r="BS17" s="102">
        <v>65980.399999999994</v>
      </c>
      <c r="BT17" s="102">
        <v>73361.399999999994</v>
      </c>
      <c r="BU17" s="102">
        <v>81297</v>
      </c>
      <c r="BV17" s="102">
        <v>92048.3</v>
      </c>
      <c r="BW17" s="102">
        <v>7066.1</v>
      </c>
    </row>
    <row r="18" spans="1:75" s="95" customFormat="1" ht="31.95" customHeight="1">
      <c r="A18" s="134"/>
      <c r="B18" s="93" t="str">
        <f>IF('0'!A1=1,"Освіта","Education")</f>
        <v>Освіта</v>
      </c>
      <c r="C18" s="102">
        <v>4531.7</v>
      </c>
      <c r="D18" s="102">
        <v>9294.2000000000007</v>
      </c>
      <c r="E18" s="102">
        <v>14186.1</v>
      </c>
      <c r="F18" s="102">
        <v>19027.7</v>
      </c>
      <c r="G18" s="102">
        <v>24375.5</v>
      </c>
      <c r="H18" s="102">
        <v>30998.1</v>
      </c>
      <c r="I18" s="102">
        <v>36600.800000000003</v>
      </c>
      <c r="J18" s="102">
        <v>41288.6</v>
      </c>
      <c r="K18" s="102">
        <v>46802.1</v>
      </c>
      <c r="L18" s="102">
        <v>52025.4</v>
      </c>
      <c r="M18" s="102">
        <v>57600.1</v>
      </c>
      <c r="N18" s="102">
        <v>64658.2</v>
      </c>
      <c r="O18" s="102">
        <v>7176.7</v>
      </c>
      <c r="P18" s="102">
        <v>14827.8</v>
      </c>
      <c r="Q18" s="102">
        <v>22660.2</v>
      </c>
      <c r="R18" s="102">
        <v>30351.7</v>
      </c>
      <c r="S18" s="102">
        <v>38448.5</v>
      </c>
      <c r="T18" s="102">
        <v>48438.6</v>
      </c>
      <c r="U18" s="102">
        <v>56623.9</v>
      </c>
      <c r="V18" s="102">
        <v>63683.8</v>
      </c>
      <c r="W18" s="102">
        <v>72339.399999999994</v>
      </c>
      <c r="X18" s="102">
        <v>80584.2</v>
      </c>
      <c r="Y18" s="102">
        <v>89026</v>
      </c>
      <c r="Z18" s="117">
        <v>99340.2</v>
      </c>
      <c r="AA18" s="102">
        <v>8565.9</v>
      </c>
      <c r="AB18" s="102">
        <v>17987.099999999999</v>
      </c>
      <c r="AC18" s="102">
        <v>27433.7</v>
      </c>
      <c r="AD18" s="102">
        <v>36784.6</v>
      </c>
      <c r="AE18" s="102">
        <v>46566.7</v>
      </c>
      <c r="AF18" s="102">
        <v>58413</v>
      </c>
      <c r="AG18" s="102">
        <v>68305.2</v>
      </c>
      <c r="AH18" s="102">
        <v>76965.2</v>
      </c>
      <c r="AI18" s="102">
        <v>86812.5</v>
      </c>
      <c r="AJ18" s="102">
        <v>96666</v>
      </c>
      <c r="AK18" s="102">
        <v>106493</v>
      </c>
      <c r="AL18" s="102">
        <v>118314.3</v>
      </c>
      <c r="AM18" s="102">
        <v>9732</v>
      </c>
      <c r="AN18" s="102">
        <v>20003.5</v>
      </c>
      <c r="AO18" s="102">
        <v>30463.8</v>
      </c>
      <c r="AP18" s="102">
        <v>40766.300000000003</v>
      </c>
      <c r="AQ18" s="102">
        <v>51581.9</v>
      </c>
      <c r="AR18" s="102">
        <v>64542</v>
      </c>
      <c r="AS18" s="102">
        <v>75575.8</v>
      </c>
      <c r="AT18" s="102">
        <v>85143.3</v>
      </c>
      <c r="AU18" s="102">
        <v>96342</v>
      </c>
      <c r="AV18" s="102">
        <v>107268.2</v>
      </c>
      <c r="AW18" s="102">
        <v>118318.3</v>
      </c>
      <c r="AX18" s="102">
        <v>131498.20000000001</v>
      </c>
      <c r="AY18" s="102">
        <v>11202</v>
      </c>
      <c r="AZ18" s="102">
        <v>22867.7</v>
      </c>
      <c r="BA18" s="102">
        <v>34535.599999999999</v>
      </c>
      <c r="BB18" s="102">
        <v>45887.3</v>
      </c>
      <c r="BC18" s="102">
        <v>57586.7</v>
      </c>
      <c r="BD18" s="102">
        <v>71945.3</v>
      </c>
      <c r="BE18" s="102">
        <v>84276.2</v>
      </c>
      <c r="BF18" s="102">
        <v>94998.5</v>
      </c>
      <c r="BG18" s="102">
        <v>108661.3</v>
      </c>
      <c r="BH18" s="102">
        <v>121594.4</v>
      </c>
      <c r="BI18" s="102">
        <v>134463.70000000001</v>
      </c>
      <c r="BJ18" s="102">
        <v>150372.9</v>
      </c>
      <c r="BK18" s="102">
        <v>11850.4</v>
      </c>
      <c r="BL18" s="102">
        <v>24822.400000000001</v>
      </c>
      <c r="BM18" s="102">
        <v>38165.699999999997</v>
      </c>
      <c r="BN18" s="102">
        <v>51300.2</v>
      </c>
      <c r="BO18" s="102">
        <v>65155.3</v>
      </c>
      <c r="BP18" s="102">
        <v>82052.7</v>
      </c>
      <c r="BQ18" s="102">
        <v>95916.3</v>
      </c>
      <c r="BR18" s="102">
        <v>108066.8</v>
      </c>
      <c r="BS18" s="102">
        <v>122627.3</v>
      </c>
      <c r="BT18" s="102">
        <v>136403.29999999999</v>
      </c>
      <c r="BU18" s="102">
        <v>150455</v>
      </c>
      <c r="BV18" s="102">
        <v>168341.4</v>
      </c>
      <c r="BW18" s="102">
        <v>14237.3</v>
      </c>
    </row>
    <row r="19" spans="1:75" s="95" customFormat="1" ht="31.95" customHeight="1">
      <c r="A19" s="134"/>
      <c r="B19" s="93" t="str">
        <f>IF('0'!A1=1,"Охорона здоров’я та надання  соціальної допомоги","Human health and social work activities")</f>
        <v>Охорона здоров’я та надання  соціальної допомоги</v>
      </c>
      <c r="C19" s="102">
        <v>2861</v>
      </c>
      <c r="D19" s="102">
        <v>5778.3</v>
      </c>
      <c r="E19" s="102">
        <v>8814.7999999999993</v>
      </c>
      <c r="F19" s="102">
        <v>11865.6</v>
      </c>
      <c r="G19" s="102">
        <v>15219.2</v>
      </c>
      <c r="H19" s="102">
        <v>18826.400000000001</v>
      </c>
      <c r="I19" s="102">
        <v>22385.5</v>
      </c>
      <c r="J19" s="102">
        <v>25811.1</v>
      </c>
      <c r="K19" s="102">
        <v>29179.5</v>
      </c>
      <c r="L19" s="102">
        <v>32573.8</v>
      </c>
      <c r="M19" s="102">
        <v>35963.4</v>
      </c>
      <c r="N19" s="102">
        <v>40503.5</v>
      </c>
      <c r="O19" s="102">
        <v>4271</v>
      </c>
      <c r="P19" s="102">
        <v>8659.7000000000007</v>
      </c>
      <c r="Q19" s="102">
        <v>13224.4</v>
      </c>
      <c r="R19" s="102">
        <v>17815.400000000001</v>
      </c>
      <c r="S19" s="102">
        <v>22579.3</v>
      </c>
      <c r="T19" s="102">
        <v>27723.3</v>
      </c>
      <c r="U19" s="102">
        <v>32718.799999999999</v>
      </c>
      <c r="V19" s="102">
        <v>37545.199999999997</v>
      </c>
      <c r="W19" s="102">
        <v>42275.4</v>
      </c>
      <c r="X19" s="102">
        <v>47148.800000000003</v>
      </c>
      <c r="Y19" s="102">
        <v>52105.5</v>
      </c>
      <c r="Z19" s="117">
        <v>58083</v>
      </c>
      <c r="AA19" s="102">
        <v>5002.3</v>
      </c>
      <c r="AB19" s="102">
        <v>10089.200000000001</v>
      </c>
      <c r="AC19" s="102">
        <v>15401.8</v>
      </c>
      <c r="AD19" s="102">
        <v>20685.2</v>
      </c>
      <c r="AE19" s="102">
        <v>26146.5</v>
      </c>
      <c r="AF19" s="102">
        <v>32017.8</v>
      </c>
      <c r="AG19" s="102">
        <v>37682.400000000001</v>
      </c>
      <c r="AH19" s="102">
        <v>43156.7</v>
      </c>
      <c r="AI19" s="102">
        <v>48527.9</v>
      </c>
      <c r="AJ19" s="102">
        <v>54028.1</v>
      </c>
      <c r="AK19" s="102">
        <v>59637.4</v>
      </c>
      <c r="AL19" s="102">
        <v>66439</v>
      </c>
      <c r="AM19" s="102">
        <v>5652</v>
      </c>
      <c r="AN19" s="102">
        <v>11457.6</v>
      </c>
      <c r="AO19" s="102">
        <v>17568.8</v>
      </c>
      <c r="AP19" s="102">
        <v>23625.5</v>
      </c>
      <c r="AQ19" s="102">
        <v>29804.5</v>
      </c>
      <c r="AR19" s="102">
        <v>36522.1</v>
      </c>
      <c r="AS19" s="102">
        <v>42980.2</v>
      </c>
      <c r="AT19" s="102">
        <v>49276</v>
      </c>
      <c r="AU19" s="102">
        <v>55414.8</v>
      </c>
      <c r="AV19" s="102">
        <v>61631.1</v>
      </c>
      <c r="AW19" s="102">
        <v>67877.5</v>
      </c>
      <c r="AX19" s="102">
        <v>75386.899999999994</v>
      </c>
      <c r="AY19" s="102">
        <v>6478.3</v>
      </c>
      <c r="AZ19" s="102">
        <v>13068.7</v>
      </c>
      <c r="BA19" s="102">
        <v>20079.8</v>
      </c>
      <c r="BB19" s="102">
        <v>26016.7</v>
      </c>
      <c r="BC19" s="102">
        <v>32466.2</v>
      </c>
      <c r="BD19" s="102">
        <v>39906.400000000001</v>
      </c>
      <c r="BE19" s="102">
        <v>47151.3</v>
      </c>
      <c r="BF19" s="102">
        <v>54318.8</v>
      </c>
      <c r="BG19" s="102">
        <v>61848.1</v>
      </c>
      <c r="BH19" s="102">
        <v>70920</v>
      </c>
      <c r="BI19" s="102">
        <v>79699.8</v>
      </c>
      <c r="BJ19" s="102">
        <v>90472.4</v>
      </c>
      <c r="BK19" s="102">
        <v>8810.2999999999993</v>
      </c>
      <c r="BL19" s="102">
        <v>17943.2</v>
      </c>
      <c r="BM19" s="102">
        <v>27973.3</v>
      </c>
      <c r="BN19" s="102">
        <v>37657.599999999999</v>
      </c>
      <c r="BO19" s="102">
        <v>47144.5</v>
      </c>
      <c r="BP19" s="102">
        <v>57060.4</v>
      </c>
      <c r="BQ19" s="102">
        <v>66185.3</v>
      </c>
      <c r="BR19" s="102">
        <v>75088.100000000006</v>
      </c>
      <c r="BS19" s="102">
        <v>83696.800000000003</v>
      </c>
      <c r="BT19" s="102">
        <v>92763.199999999997</v>
      </c>
      <c r="BU19" s="102">
        <v>102244.2</v>
      </c>
      <c r="BV19" s="102">
        <v>114142.7</v>
      </c>
      <c r="BW19" s="102">
        <v>10710.5</v>
      </c>
    </row>
    <row r="20" spans="1:75" s="95" customFormat="1" ht="31.95" customHeight="1">
      <c r="A20" s="134"/>
      <c r="B20" s="93" t="str">
        <f>IF('0'!A1=1,"з них охорона здоров’я  ","of which human health")</f>
        <v xml:space="preserve">з них охорона здоров’я  </v>
      </c>
      <c r="C20" s="102">
        <v>2577.5</v>
      </c>
      <c r="D20" s="102">
        <v>5195</v>
      </c>
      <c r="E20" s="102">
        <v>7918.1</v>
      </c>
      <c r="F20" s="102">
        <v>10656.5</v>
      </c>
      <c r="G20" s="102">
        <v>13675</v>
      </c>
      <c r="H20" s="102">
        <v>16935.2</v>
      </c>
      <c r="I20" s="102">
        <v>20151.599999999999</v>
      </c>
      <c r="J20" s="102">
        <v>23232.3</v>
      </c>
      <c r="K20" s="102">
        <v>26259.599999999999</v>
      </c>
      <c r="L20" s="102">
        <v>29296.7</v>
      </c>
      <c r="M20" s="102">
        <v>32335.5</v>
      </c>
      <c r="N20" s="102">
        <v>36425.1</v>
      </c>
      <c r="O20" s="102">
        <v>3850.8</v>
      </c>
      <c r="P20" s="102">
        <v>7802.3</v>
      </c>
      <c r="Q20" s="102">
        <v>11908.3</v>
      </c>
      <c r="R20" s="102">
        <v>16046.3</v>
      </c>
      <c r="S20" s="102">
        <v>20343</v>
      </c>
      <c r="T20" s="102">
        <v>24998.400000000001</v>
      </c>
      <c r="U20" s="102">
        <v>29510</v>
      </c>
      <c r="V20" s="102">
        <v>33861.5</v>
      </c>
      <c r="W20" s="102">
        <v>38116.9</v>
      </c>
      <c r="X20" s="102">
        <v>42468.6</v>
      </c>
      <c r="Y20" s="102">
        <v>46925.2</v>
      </c>
      <c r="Z20" s="117">
        <v>52284.5</v>
      </c>
      <c r="AA20" s="102">
        <v>4502</v>
      </c>
      <c r="AB20" s="102">
        <v>9073.2000000000007</v>
      </c>
      <c r="AC20" s="102">
        <v>13849.3</v>
      </c>
      <c r="AD20" s="102">
        <v>18615.2</v>
      </c>
      <c r="AE20" s="102">
        <v>23538.1</v>
      </c>
      <c r="AF20" s="102">
        <v>28843.4</v>
      </c>
      <c r="AG20" s="102">
        <v>33956.9</v>
      </c>
      <c r="AH20" s="102">
        <v>38886.9</v>
      </c>
      <c r="AI20" s="102">
        <v>43729.3</v>
      </c>
      <c r="AJ20" s="102">
        <v>48658.1</v>
      </c>
      <c r="AK20" s="102">
        <v>53711.1</v>
      </c>
      <c r="AL20" s="102">
        <v>59861.599999999999</v>
      </c>
      <c r="AM20" s="102">
        <v>5152.1000000000004</v>
      </c>
      <c r="AN20" s="102">
        <v>10424.1</v>
      </c>
      <c r="AO20" s="102">
        <v>15979.3</v>
      </c>
      <c r="AP20" s="102">
        <v>21482.799999999999</v>
      </c>
      <c r="AQ20" s="102">
        <v>27101</v>
      </c>
      <c r="AR20" s="102">
        <v>33231.9</v>
      </c>
      <c r="AS20" s="102">
        <v>39112.5</v>
      </c>
      <c r="AT20" s="102">
        <v>44830.8</v>
      </c>
      <c r="AU20" s="102">
        <v>50398.5</v>
      </c>
      <c r="AV20" s="102">
        <v>56004.4</v>
      </c>
      <c r="AW20" s="102">
        <v>61664.800000000003</v>
      </c>
      <c r="AX20" s="102">
        <v>68487.199999999997</v>
      </c>
      <c r="AY20" s="102">
        <v>5883.2</v>
      </c>
      <c r="AZ20" s="102">
        <v>11862.8</v>
      </c>
      <c r="BA20" s="102">
        <v>18224.599999999999</v>
      </c>
      <c r="BB20" s="102">
        <v>23510.9</v>
      </c>
      <c r="BC20" s="102">
        <v>29310.7</v>
      </c>
      <c r="BD20" s="102">
        <v>36062</v>
      </c>
      <c r="BE20" s="102">
        <v>42630.6</v>
      </c>
      <c r="BF20" s="102">
        <v>49126.6</v>
      </c>
      <c r="BG20" s="102">
        <v>55950.9</v>
      </c>
      <c r="BH20" s="102">
        <v>64301.599999999999</v>
      </c>
      <c r="BI20" s="102">
        <v>72389.600000000006</v>
      </c>
      <c r="BJ20" s="102">
        <v>82303.3</v>
      </c>
      <c r="BK20" s="102">
        <v>8136.9</v>
      </c>
      <c r="BL20" s="102">
        <v>16588.599999999999</v>
      </c>
      <c r="BM20" s="102">
        <v>25891.3</v>
      </c>
      <c r="BN20" s="102">
        <v>34850.1</v>
      </c>
      <c r="BO20" s="102">
        <v>43595.5</v>
      </c>
      <c r="BP20" s="102">
        <v>52729.9</v>
      </c>
      <c r="BQ20" s="102">
        <v>61088.6</v>
      </c>
      <c r="BR20" s="102">
        <v>69223.8</v>
      </c>
      <c r="BS20" s="102">
        <v>77076.399999999994</v>
      </c>
      <c r="BT20" s="102">
        <v>85360.1</v>
      </c>
      <c r="BU20" s="102">
        <v>94076.1</v>
      </c>
      <c r="BV20" s="102">
        <v>105038.1</v>
      </c>
      <c r="BW20" s="102">
        <v>9926.4</v>
      </c>
    </row>
    <row r="21" spans="1:75" s="95" customFormat="1" ht="31.95" customHeight="1">
      <c r="A21" s="134"/>
      <c r="B21" s="93" t="str">
        <f>IF('0'!A1=1,"Мистецтво, спорт, розваги та відпочинок","Arts, sport, entertainment and recreation")</f>
        <v>Мистецтво, спорт, розваги та відпочинок</v>
      </c>
      <c r="C21" s="102">
        <v>707.6</v>
      </c>
      <c r="D21" s="102">
        <v>1405.4</v>
      </c>
      <c r="E21" s="102">
        <v>2239.4</v>
      </c>
      <c r="F21" s="102">
        <v>3118.5</v>
      </c>
      <c r="G21" s="102">
        <v>3892.6</v>
      </c>
      <c r="H21" s="102">
        <v>4703.3999999999996</v>
      </c>
      <c r="I21" s="102">
        <v>5431.7</v>
      </c>
      <c r="J21" s="102">
        <v>6130.8</v>
      </c>
      <c r="K21" s="102">
        <v>6863.6</v>
      </c>
      <c r="L21" s="102">
        <v>7600.7</v>
      </c>
      <c r="M21" s="102">
        <v>8381.5</v>
      </c>
      <c r="N21" s="102">
        <v>9355.4</v>
      </c>
      <c r="O21" s="102">
        <v>853</v>
      </c>
      <c r="P21" s="102">
        <v>1743</v>
      </c>
      <c r="Q21" s="102">
        <v>2736.4</v>
      </c>
      <c r="R21" s="102">
        <v>3658.9</v>
      </c>
      <c r="S21" s="102">
        <v>4862.8999999999996</v>
      </c>
      <c r="T21" s="102">
        <v>5929.2</v>
      </c>
      <c r="U21" s="102">
        <v>6964.9</v>
      </c>
      <c r="V21" s="102">
        <v>7922.9</v>
      </c>
      <c r="W21" s="102">
        <v>8962.6</v>
      </c>
      <c r="X21" s="102">
        <v>9970.7000000000007</v>
      </c>
      <c r="Y21" s="102">
        <v>11000.5</v>
      </c>
      <c r="Z21" s="117">
        <v>12439</v>
      </c>
      <c r="AA21" s="102">
        <v>981.6</v>
      </c>
      <c r="AB21" s="102">
        <v>2003.4</v>
      </c>
      <c r="AC21" s="102">
        <v>3074.2</v>
      </c>
      <c r="AD21" s="102">
        <v>4135.3999999999996</v>
      </c>
      <c r="AE21" s="102">
        <v>5455.3</v>
      </c>
      <c r="AF21" s="102">
        <v>6624.1</v>
      </c>
      <c r="AG21" s="102">
        <v>7735.9</v>
      </c>
      <c r="AH21" s="102">
        <v>8777.4</v>
      </c>
      <c r="AI21" s="102">
        <v>9907.9</v>
      </c>
      <c r="AJ21" s="102">
        <v>11009.5</v>
      </c>
      <c r="AK21" s="102">
        <v>12160.6</v>
      </c>
      <c r="AL21" s="102">
        <v>13521.8</v>
      </c>
      <c r="AM21" s="102">
        <v>1090.9000000000001</v>
      </c>
      <c r="AN21" s="102">
        <v>2169.8000000000002</v>
      </c>
      <c r="AO21" s="102">
        <v>3338.9</v>
      </c>
      <c r="AP21" s="102">
        <v>4490.3</v>
      </c>
      <c r="AQ21" s="102">
        <v>5667.3</v>
      </c>
      <c r="AR21" s="102">
        <v>7115.2</v>
      </c>
      <c r="AS21" s="102">
        <v>8346.2000000000007</v>
      </c>
      <c r="AT21" s="102">
        <v>9435.2000000000007</v>
      </c>
      <c r="AU21" s="102">
        <v>10672.2</v>
      </c>
      <c r="AV21" s="102">
        <v>11853.3</v>
      </c>
      <c r="AW21" s="102">
        <v>13060.6</v>
      </c>
      <c r="AX21" s="102">
        <v>14502.4</v>
      </c>
      <c r="AY21" s="102">
        <v>1207.2</v>
      </c>
      <c r="AZ21" s="102">
        <v>2478.9</v>
      </c>
      <c r="BA21" s="102">
        <v>3741.2</v>
      </c>
      <c r="BB21" s="102">
        <v>4875.3999999999996</v>
      </c>
      <c r="BC21" s="102">
        <v>6032.8</v>
      </c>
      <c r="BD21" s="102">
        <v>7367.6</v>
      </c>
      <c r="BE21" s="102">
        <v>8799.2999999999993</v>
      </c>
      <c r="BF21" s="102">
        <v>10139.4</v>
      </c>
      <c r="BG21" s="102">
        <v>11527.9</v>
      </c>
      <c r="BH21" s="102">
        <v>13162</v>
      </c>
      <c r="BI21" s="102">
        <v>14627.1</v>
      </c>
      <c r="BJ21" s="102">
        <v>16436.8</v>
      </c>
      <c r="BK21" s="102">
        <v>1255.4000000000001</v>
      </c>
      <c r="BL21" s="102">
        <v>2722.7</v>
      </c>
      <c r="BM21" s="102">
        <v>4209.3</v>
      </c>
      <c r="BN21" s="102">
        <v>5598.2</v>
      </c>
      <c r="BO21" s="102">
        <v>7109.8</v>
      </c>
      <c r="BP21" s="102">
        <v>8755.9</v>
      </c>
      <c r="BQ21" s="102">
        <v>10356.799999999999</v>
      </c>
      <c r="BR21" s="102">
        <v>11881.1</v>
      </c>
      <c r="BS21" s="102">
        <v>13515.6</v>
      </c>
      <c r="BT21" s="102">
        <v>15069.7</v>
      </c>
      <c r="BU21" s="102">
        <v>16670.400000000001</v>
      </c>
      <c r="BV21" s="102">
        <v>18601</v>
      </c>
      <c r="BW21" s="102">
        <v>1505.8</v>
      </c>
    </row>
    <row r="22" spans="1:75" s="95" customFormat="1" ht="31.95" customHeight="1">
      <c r="A22" s="134"/>
      <c r="B22" s="93" t="str">
        <f>IF('0'!A1=1,"діяльність у сфері творчості, мистецтва та розваг","arts, entertainment and recreation activities")</f>
        <v>діяльність у сфері творчості, мистецтва та розваг</v>
      </c>
      <c r="C22" s="102">
        <v>300.8</v>
      </c>
      <c r="D22" s="102">
        <v>600.6</v>
      </c>
      <c r="E22" s="102">
        <v>912.6</v>
      </c>
      <c r="F22" s="102">
        <v>1223.7</v>
      </c>
      <c r="G22" s="102">
        <v>1555</v>
      </c>
      <c r="H22" s="102">
        <v>1916.7</v>
      </c>
      <c r="I22" s="102">
        <v>2264.1999999999998</v>
      </c>
      <c r="J22" s="102">
        <v>2559.4</v>
      </c>
      <c r="K22" s="102">
        <v>2892.5</v>
      </c>
      <c r="L22" s="102">
        <v>3237.1</v>
      </c>
      <c r="M22" s="102">
        <v>3603.4</v>
      </c>
      <c r="N22" s="102">
        <v>4064.7</v>
      </c>
      <c r="O22" s="102">
        <v>421.1</v>
      </c>
      <c r="P22" s="102">
        <v>872.9</v>
      </c>
      <c r="Q22" s="102">
        <v>1393.2</v>
      </c>
      <c r="R22" s="102">
        <v>1864.2</v>
      </c>
      <c r="S22" s="102">
        <v>2350.8000000000002</v>
      </c>
      <c r="T22" s="102">
        <v>2888.3</v>
      </c>
      <c r="U22" s="102">
        <v>3399.9</v>
      </c>
      <c r="V22" s="102">
        <v>3854.2</v>
      </c>
      <c r="W22" s="102">
        <v>4358.3</v>
      </c>
      <c r="X22" s="102">
        <v>4866.3</v>
      </c>
      <c r="Y22" s="102">
        <v>5390.7</v>
      </c>
      <c r="Z22" s="117">
        <v>6066.1</v>
      </c>
      <c r="AA22" s="102">
        <v>500.1</v>
      </c>
      <c r="AB22" s="102">
        <v>1037.0999999999999</v>
      </c>
      <c r="AC22" s="102">
        <v>1602.6</v>
      </c>
      <c r="AD22" s="102">
        <v>2138.4</v>
      </c>
      <c r="AE22" s="102">
        <v>2686.1</v>
      </c>
      <c r="AF22" s="102">
        <v>3284</v>
      </c>
      <c r="AG22" s="102">
        <v>3864.9</v>
      </c>
      <c r="AH22" s="102">
        <v>4387.1000000000004</v>
      </c>
      <c r="AI22" s="102">
        <v>4952.6000000000004</v>
      </c>
      <c r="AJ22" s="102">
        <v>5517.1</v>
      </c>
      <c r="AK22" s="102">
        <v>6107.5</v>
      </c>
      <c r="AL22" s="102">
        <v>6843.5</v>
      </c>
      <c r="AM22" s="102">
        <v>554.29999999999995</v>
      </c>
      <c r="AN22" s="102">
        <v>1114.5999999999999</v>
      </c>
      <c r="AO22" s="102">
        <v>1735.4</v>
      </c>
      <c r="AP22" s="102">
        <v>2313.4</v>
      </c>
      <c r="AQ22" s="102">
        <v>2902.7</v>
      </c>
      <c r="AR22" s="102">
        <v>3534.7</v>
      </c>
      <c r="AS22" s="102">
        <v>4166.8999999999996</v>
      </c>
      <c r="AT22" s="102">
        <v>4712.2</v>
      </c>
      <c r="AU22" s="102">
        <v>5309.8</v>
      </c>
      <c r="AV22" s="102">
        <v>5914.7</v>
      </c>
      <c r="AW22" s="102">
        <v>6549</v>
      </c>
      <c r="AX22" s="102">
        <v>7304.7</v>
      </c>
      <c r="AY22" s="102">
        <v>640.9</v>
      </c>
      <c r="AZ22" s="102">
        <v>1306.0999999999999</v>
      </c>
      <c r="BA22" s="102">
        <v>1961.6</v>
      </c>
      <c r="BB22" s="102">
        <v>2543.3000000000002</v>
      </c>
      <c r="BC22" s="102">
        <v>3135.8</v>
      </c>
      <c r="BD22" s="102">
        <v>3822.8</v>
      </c>
      <c r="BE22" s="102">
        <v>4492.3</v>
      </c>
      <c r="BF22" s="102">
        <v>5113.3</v>
      </c>
      <c r="BG22" s="102">
        <v>5797.2</v>
      </c>
      <c r="BH22" s="102">
        <v>6492.3</v>
      </c>
      <c r="BI22" s="102">
        <v>7239.7</v>
      </c>
      <c r="BJ22" s="102">
        <v>8092.6</v>
      </c>
      <c r="BK22" s="102">
        <v>633.79999999999995</v>
      </c>
      <c r="BL22" s="102">
        <v>1371.6</v>
      </c>
      <c r="BM22" s="102">
        <v>2119.1</v>
      </c>
      <c r="BN22" s="102">
        <v>2797</v>
      </c>
      <c r="BO22" s="102">
        <v>3542.5</v>
      </c>
      <c r="BP22" s="102">
        <v>4375.8999999999996</v>
      </c>
      <c r="BQ22" s="102">
        <v>5174.7</v>
      </c>
      <c r="BR22" s="102">
        <v>5910.7</v>
      </c>
      <c r="BS22" s="102">
        <v>6683</v>
      </c>
      <c r="BT22" s="102">
        <v>7442.9</v>
      </c>
      <c r="BU22" s="102">
        <v>8222.6</v>
      </c>
      <c r="BV22" s="102">
        <v>9217.5</v>
      </c>
      <c r="BW22" s="102">
        <v>732</v>
      </c>
    </row>
    <row r="23" spans="1:75" s="95" customFormat="1" ht="31.95" customHeight="1">
      <c r="A23" s="134"/>
      <c r="B23" s="93" t="str">
        <f>IF('0'!A1=1,"функціювання бібліотек, архівів, музеїв та інших закладів культури","Libraries, archives, museums and other cultural activities")</f>
        <v>функціювання бібліотек, архівів, музеїв та інших закладів культури</v>
      </c>
      <c r="C23" s="102">
        <v>147.30000000000001</v>
      </c>
      <c r="D23" s="102">
        <v>300.5</v>
      </c>
      <c r="E23" s="102">
        <v>459.5</v>
      </c>
      <c r="F23" s="102">
        <v>618.29999999999995</v>
      </c>
      <c r="G23" s="102">
        <v>792.5</v>
      </c>
      <c r="H23" s="102">
        <v>978</v>
      </c>
      <c r="I23" s="102">
        <v>1162</v>
      </c>
      <c r="J23" s="102">
        <v>1338.9</v>
      </c>
      <c r="K23" s="102">
        <v>1520</v>
      </c>
      <c r="L23" s="102">
        <v>1694.8</v>
      </c>
      <c r="M23" s="102">
        <v>1878.4</v>
      </c>
      <c r="N23" s="102">
        <v>2106.9</v>
      </c>
      <c r="O23" s="102">
        <v>205.6</v>
      </c>
      <c r="P23" s="102">
        <v>421.8</v>
      </c>
      <c r="Q23" s="102">
        <v>652</v>
      </c>
      <c r="R23" s="102">
        <v>880.2</v>
      </c>
      <c r="S23" s="102">
        <v>1119.5999999999999</v>
      </c>
      <c r="T23" s="102">
        <v>1370.8</v>
      </c>
      <c r="U23" s="102">
        <v>1624.5</v>
      </c>
      <c r="V23" s="102">
        <v>1864.9</v>
      </c>
      <c r="W23" s="102">
        <v>2118.9</v>
      </c>
      <c r="X23" s="102">
        <v>2362.6</v>
      </c>
      <c r="Y23" s="102">
        <v>2614.9</v>
      </c>
      <c r="Z23" s="117">
        <v>2918.8</v>
      </c>
      <c r="AA23" s="102">
        <v>228.3</v>
      </c>
      <c r="AB23" s="102">
        <v>471.9</v>
      </c>
      <c r="AC23" s="102">
        <v>718.9</v>
      </c>
      <c r="AD23" s="102">
        <v>964</v>
      </c>
      <c r="AE23" s="102">
        <v>1222.7</v>
      </c>
      <c r="AF23" s="102">
        <v>1494.7</v>
      </c>
      <c r="AG23" s="102">
        <v>1769.4</v>
      </c>
      <c r="AH23" s="102">
        <v>2025.3</v>
      </c>
      <c r="AI23" s="102">
        <v>2292.1</v>
      </c>
      <c r="AJ23" s="102">
        <v>2550</v>
      </c>
      <c r="AK23" s="102">
        <v>2817.8</v>
      </c>
      <c r="AL23" s="102">
        <v>3135.3</v>
      </c>
      <c r="AM23" s="102">
        <v>253.5</v>
      </c>
      <c r="AN23" s="102">
        <v>517.70000000000005</v>
      </c>
      <c r="AO23" s="102">
        <v>800.7</v>
      </c>
      <c r="AP23" s="102">
        <v>1080.4000000000001</v>
      </c>
      <c r="AQ23" s="102">
        <v>1371.7</v>
      </c>
      <c r="AR23" s="102">
        <v>1677</v>
      </c>
      <c r="AS23" s="102">
        <v>1988.2</v>
      </c>
      <c r="AT23" s="102">
        <v>2281.9</v>
      </c>
      <c r="AU23" s="102">
        <v>2581.5</v>
      </c>
      <c r="AV23" s="102">
        <v>2874.7</v>
      </c>
      <c r="AW23" s="102">
        <v>3175.7</v>
      </c>
      <c r="AX23" s="102">
        <v>3537.5</v>
      </c>
      <c r="AY23" s="102">
        <v>274.8</v>
      </c>
      <c r="AZ23" s="102">
        <v>556.5</v>
      </c>
      <c r="BA23" s="102">
        <v>846.2</v>
      </c>
      <c r="BB23" s="102">
        <v>1113.5999999999999</v>
      </c>
      <c r="BC23" s="102">
        <v>1395</v>
      </c>
      <c r="BD23" s="102">
        <v>1712.5</v>
      </c>
      <c r="BE23" s="102">
        <v>2035.4</v>
      </c>
      <c r="BF23" s="102">
        <v>2341.6</v>
      </c>
      <c r="BG23" s="102">
        <v>2676.4</v>
      </c>
      <c r="BH23" s="102">
        <v>3007</v>
      </c>
      <c r="BI23" s="102">
        <v>3339.1</v>
      </c>
      <c r="BJ23" s="102">
        <v>3742.3</v>
      </c>
      <c r="BK23" s="102">
        <v>309.3</v>
      </c>
      <c r="BL23" s="102">
        <v>636</v>
      </c>
      <c r="BM23" s="102">
        <v>985.4</v>
      </c>
      <c r="BN23" s="102">
        <v>1316.6</v>
      </c>
      <c r="BO23" s="102">
        <v>1680.7</v>
      </c>
      <c r="BP23" s="102">
        <v>2073.6999999999998</v>
      </c>
      <c r="BQ23" s="102">
        <v>2466.5</v>
      </c>
      <c r="BR23" s="102">
        <v>2842.2</v>
      </c>
      <c r="BS23" s="102">
        <v>3226.5</v>
      </c>
      <c r="BT23" s="102">
        <v>3584.7</v>
      </c>
      <c r="BU23" s="102">
        <v>3956.4</v>
      </c>
      <c r="BV23" s="102">
        <v>4426.5</v>
      </c>
      <c r="BW23" s="102">
        <v>356</v>
      </c>
    </row>
    <row r="24" spans="1:75" s="95" customFormat="1" ht="31.95" customHeight="1">
      <c r="A24" s="135"/>
      <c r="B24" s="94" t="str">
        <f>IF('0'!A1=1,"Надання інших видів послуг","Other service activities")</f>
        <v>Надання інших видів послуг</v>
      </c>
      <c r="C24" s="102">
        <v>129.69999999999999</v>
      </c>
      <c r="D24" s="102">
        <v>274.5</v>
      </c>
      <c r="E24" s="102">
        <v>434.3</v>
      </c>
      <c r="F24" s="102">
        <v>601.29999999999995</v>
      </c>
      <c r="G24" s="102">
        <v>760.9</v>
      </c>
      <c r="H24" s="102">
        <v>923.1</v>
      </c>
      <c r="I24" s="102">
        <v>1088.2</v>
      </c>
      <c r="J24" s="102">
        <v>1249.7</v>
      </c>
      <c r="K24" s="102">
        <v>1410</v>
      </c>
      <c r="L24" s="102">
        <v>1586.8</v>
      </c>
      <c r="M24" s="102">
        <v>1719.6</v>
      </c>
      <c r="N24" s="102">
        <v>1899.4</v>
      </c>
      <c r="O24" s="102">
        <v>160.6</v>
      </c>
      <c r="P24" s="102">
        <v>335.2</v>
      </c>
      <c r="Q24" s="102">
        <v>521.6</v>
      </c>
      <c r="R24" s="102">
        <v>709.5</v>
      </c>
      <c r="S24" s="102">
        <v>895.5</v>
      </c>
      <c r="T24" s="102">
        <v>1087.4000000000001</v>
      </c>
      <c r="U24" s="102">
        <v>1290.5</v>
      </c>
      <c r="V24" s="102">
        <v>1485.9</v>
      </c>
      <c r="W24" s="102">
        <v>1684.5</v>
      </c>
      <c r="X24" s="102">
        <v>1886.6</v>
      </c>
      <c r="Y24" s="102">
        <v>2087.5</v>
      </c>
      <c r="Z24" s="117">
        <v>2315.5</v>
      </c>
      <c r="AA24" s="102">
        <v>208.8</v>
      </c>
      <c r="AB24" s="102">
        <v>421.7</v>
      </c>
      <c r="AC24" s="102">
        <v>649.4</v>
      </c>
      <c r="AD24" s="102">
        <v>878.9</v>
      </c>
      <c r="AE24" s="102">
        <v>1113</v>
      </c>
      <c r="AF24" s="102">
        <v>1349.1</v>
      </c>
      <c r="AG24" s="102">
        <v>1591.4</v>
      </c>
      <c r="AH24" s="102">
        <v>1827.2</v>
      </c>
      <c r="AI24" s="102">
        <v>2056.6999999999998</v>
      </c>
      <c r="AJ24" s="102">
        <v>2296.8000000000002</v>
      </c>
      <c r="AK24" s="102">
        <v>2529.1999999999998</v>
      </c>
      <c r="AL24" s="102">
        <v>2794.6</v>
      </c>
      <c r="AM24" s="102">
        <v>214.2</v>
      </c>
      <c r="AN24" s="102">
        <v>436.5</v>
      </c>
      <c r="AO24" s="102">
        <v>688</v>
      </c>
      <c r="AP24" s="102">
        <v>923.3</v>
      </c>
      <c r="AQ24" s="102">
        <v>1159</v>
      </c>
      <c r="AR24" s="102">
        <v>1396.6</v>
      </c>
      <c r="AS24" s="102">
        <v>1633.1</v>
      </c>
      <c r="AT24" s="102">
        <v>1871.5</v>
      </c>
      <c r="AU24" s="102">
        <v>2093.1</v>
      </c>
      <c r="AV24" s="102">
        <v>2314</v>
      </c>
      <c r="AW24" s="102">
        <v>2536.6</v>
      </c>
      <c r="AX24" s="102">
        <v>2788.8</v>
      </c>
      <c r="AY24" s="102">
        <v>289.60000000000002</v>
      </c>
      <c r="AZ24" s="102">
        <v>580.20000000000005</v>
      </c>
      <c r="BA24" s="102">
        <v>940.8</v>
      </c>
      <c r="BB24" s="102">
        <v>1207.3</v>
      </c>
      <c r="BC24" s="102">
        <v>1473.4</v>
      </c>
      <c r="BD24" s="102">
        <v>1771.3</v>
      </c>
      <c r="BE24" s="102">
        <v>2076.4</v>
      </c>
      <c r="BF24" s="102">
        <v>2378.1</v>
      </c>
      <c r="BG24" s="102">
        <v>2695.4</v>
      </c>
      <c r="BH24" s="102">
        <v>3021.2</v>
      </c>
      <c r="BI24" s="102">
        <v>3357</v>
      </c>
      <c r="BJ24" s="102">
        <v>3718.7</v>
      </c>
      <c r="BK24" s="102">
        <v>308</v>
      </c>
      <c r="BL24" s="102">
        <v>619.4</v>
      </c>
      <c r="BM24" s="102">
        <v>977</v>
      </c>
      <c r="BN24" s="102">
        <v>1308.9000000000001</v>
      </c>
      <c r="BO24" s="102">
        <v>1642.9</v>
      </c>
      <c r="BP24" s="102">
        <v>2023.9</v>
      </c>
      <c r="BQ24" s="102">
        <v>2442.6</v>
      </c>
      <c r="BR24" s="102">
        <v>2877.7</v>
      </c>
      <c r="BS24" s="102">
        <v>3233.4</v>
      </c>
      <c r="BT24" s="102">
        <v>3584.5</v>
      </c>
      <c r="BU24" s="102">
        <v>3936.7</v>
      </c>
      <c r="BV24" s="102">
        <v>4352.5</v>
      </c>
      <c r="BW24" s="102">
        <v>348.3</v>
      </c>
    </row>
    <row r="25" spans="1:75" s="95" customFormat="1" ht="15" customHeight="1">
      <c r="C25" s="104"/>
      <c r="D25" s="105"/>
      <c r="E25" s="105"/>
      <c r="F25" s="105"/>
      <c r="G25" s="105"/>
      <c r="H25" s="105"/>
      <c r="I25" s="105"/>
      <c r="J25" s="105"/>
      <c r="K25" s="105"/>
      <c r="L25" s="105"/>
      <c r="S25" s="86"/>
      <c r="T25" s="86"/>
      <c r="U25" s="86"/>
      <c r="V25" s="86"/>
      <c r="W25" s="86"/>
      <c r="X25" s="86"/>
      <c r="Y25" s="103"/>
      <c r="Z25" s="103"/>
      <c r="AD25" s="103"/>
      <c r="AE25" s="103"/>
      <c r="AF25" s="86"/>
      <c r="AP25" s="111"/>
      <c r="AS25" s="111"/>
      <c r="AT25" s="114"/>
      <c r="AU25" s="119"/>
      <c r="AV25" s="111"/>
      <c r="BE25" s="114"/>
      <c r="BF25" s="111"/>
      <c r="BG25" s="111"/>
      <c r="BH25" s="111"/>
      <c r="BI25" s="114"/>
      <c r="BO25" s="86"/>
      <c r="BP25" s="86"/>
      <c r="BQ25" s="86"/>
      <c r="BR25" s="86"/>
      <c r="BS25" s="86"/>
      <c r="BT25" s="86"/>
      <c r="BU25" s="86"/>
      <c r="BV25" s="86"/>
      <c r="BW25" s="86"/>
    </row>
    <row r="26" spans="1:75" s="97" customFormat="1" ht="15" customHeight="1">
      <c r="A26" s="96" t="str">
        <f>IF('0'!A1=1,"*Дані наведено без урахування тимчасово окупованої території Автономної Республіки Крим, м. Севастополя,  а також без частини зони проведення антитерористичної операції.","*Excluding the temporarily occupied territory of the Autonomous Republic of Crimea and the city of Sevastopol, excluding part of the anti-terrorist operation zone.")</f>
        <v>*Дані наведено без урахування тимчасово окупованої території Автономної Республіки Крим, м. Севастополя,  а також без частини зони проведення антитерористичної операції.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95"/>
      <c r="N26" s="95"/>
      <c r="O26" s="95"/>
      <c r="P26" s="95"/>
      <c r="Q26" s="95"/>
      <c r="R26" s="95"/>
      <c r="S26" s="86"/>
      <c r="T26" s="86"/>
      <c r="U26" s="86"/>
      <c r="V26" s="86"/>
      <c r="W26" s="86"/>
      <c r="X26" s="86"/>
      <c r="Y26" s="104"/>
      <c r="Z26" s="118"/>
      <c r="AA26" s="104"/>
      <c r="AB26" s="104"/>
      <c r="AC26" s="104"/>
      <c r="AD26" s="104"/>
      <c r="AE26" s="104"/>
      <c r="AF26" s="86"/>
      <c r="AP26" s="111"/>
      <c r="AS26" s="111"/>
      <c r="AT26" s="115"/>
      <c r="AU26" s="119"/>
      <c r="AV26" s="111"/>
      <c r="BE26" s="115"/>
      <c r="BF26" s="111"/>
      <c r="BG26" s="111"/>
      <c r="BH26" s="111"/>
      <c r="BI26" s="115"/>
      <c r="BO26" s="86"/>
      <c r="BP26" s="86"/>
      <c r="BQ26" s="86"/>
      <c r="BR26" s="86"/>
      <c r="BS26" s="86"/>
      <c r="BT26" s="86"/>
      <c r="BU26" s="86"/>
      <c r="BV26" s="86"/>
      <c r="BW26" s="86"/>
    </row>
    <row r="27" spans="1:75">
      <c r="AP27" s="111"/>
      <c r="AS27" s="111"/>
      <c r="AT27" s="112"/>
      <c r="AU27" s="119"/>
      <c r="AV27" s="111"/>
      <c r="BE27" s="112"/>
      <c r="BF27" s="111"/>
      <c r="BG27" s="111"/>
      <c r="BH27" s="111"/>
      <c r="BI27" s="112"/>
    </row>
    <row r="28" spans="1:75">
      <c r="AP28" s="111"/>
      <c r="AS28" s="111"/>
      <c r="AT28" s="112"/>
      <c r="AU28" s="119"/>
      <c r="AV28" s="111"/>
      <c r="BE28" s="112"/>
      <c r="BF28" s="111"/>
      <c r="BG28" s="111"/>
      <c r="BH28" s="111"/>
      <c r="BI28" s="112"/>
    </row>
    <row r="29" spans="1:75">
      <c r="AP29" s="111"/>
      <c r="AS29" s="111"/>
      <c r="AT29" s="112"/>
      <c r="AU29" s="119"/>
      <c r="AV29" s="111"/>
      <c r="BE29" s="112"/>
      <c r="BF29" s="111"/>
      <c r="BG29" s="111"/>
      <c r="BH29" s="111"/>
      <c r="BI29" s="112"/>
    </row>
    <row r="30" spans="1:75">
      <c r="AP30" s="112"/>
      <c r="AS30" s="112"/>
      <c r="AT30" s="112"/>
      <c r="AU30" s="112"/>
      <c r="AV30" s="112"/>
      <c r="BE30" s="112"/>
      <c r="BF30" s="112"/>
      <c r="BG30" s="112"/>
      <c r="BH30" s="112"/>
      <c r="BI30" s="112"/>
    </row>
    <row r="31" spans="1:75">
      <c r="AP31" s="112"/>
      <c r="AS31" s="112"/>
      <c r="AT31" s="112"/>
      <c r="AU31" s="112"/>
      <c r="AV31" s="112"/>
      <c r="BG31" s="112"/>
      <c r="BH31" s="112"/>
      <c r="BI31" s="112"/>
    </row>
    <row r="32" spans="1:75">
      <c r="AP32" s="112"/>
      <c r="AS32" s="112"/>
      <c r="AV32" s="112"/>
      <c r="BG32" s="112"/>
      <c r="BH32" s="112"/>
      <c r="BI32" s="112"/>
    </row>
    <row r="33" spans="48:61">
      <c r="AV33" s="112"/>
      <c r="BG33" s="112"/>
      <c r="BH33" s="112"/>
      <c r="BI33" s="112"/>
    </row>
    <row r="34" spans="48:61">
      <c r="AV34" s="112"/>
      <c r="BG34" s="112"/>
      <c r="BH34" s="112"/>
      <c r="BI34" s="112"/>
    </row>
    <row r="35" spans="48:61">
      <c r="AV35" s="112"/>
    </row>
    <row r="36" spans="48:61">
      <c r="AV36" s="112"/>
    </row>
  </sheetData>
  <mergeCells count="2">
    <mergeCell ref="A3:B3"/>
    <mergeCell ref="A4:A2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5"/>
  <sheetViews>
    <sheetView showGridLines="0" showRowColHeaders="0" zoomScale="86" zoomScaleNormal="86" workbookViewId="0">
      <pane xSplit="2" ySplit="3" topLeftCell="CY4" activePane="bottomRight" state="frozen"/>
      <selection activeCell="B1" sqref="B1"/>
      <selection pane="topRight" activeCell="B1" sqref="B1"/>
      <selection pane="bottomLeft" activeCell="B1" sqref="B1"/>
      <selection pane="bottomRight" activeCell="DF3" sqref="DF3"/>
    </sheetView>
  </sheetViews>
  <sheetFormatPr defaultColWidth="9.33203125" defaultRowHeight="13.2"/>
  <cols>
    <col min="1" max="1" width="9" style="86" customWidth="1"/>
    <col min="2" max="2" width="45.77734375" style="86" customWidth="1"/>
    <col min="3" max="31" width="12.77734375" style="86" customWidth="1"/>
    <col min="32" max="32" width="10.44140625" style="86" customWidth="1"/>
    <col min="33" max="116" width="12.77734375" style="86" customWidth="1"/>
    <col min="117" max="16384" width="9.33203125" style="86"/>
  </cols>
  <sheetData>
    <row r="1" spans="1:110" ht="24" customHeight="1">
      <c r="A1" s="88" t="str">
        <f>IF('0'!A1=1,"до змісту","to title")</f>
        <v>до змісту</v>
      </c>
      <c r="B1" s="89"/>
    </row>
    <row r="2" spans="1:110" s="100" customFormat="1" ht="15.9" customHeight="1">
      <c r="A2" s="90"/>
      <c r="B2" s="91"/>
      <c r="C2" s="99">
        <v>42736</v>
      </c>
      <c r="D2" s="99">
        <v>42767</v>
      </c>
      <c r="E2" s="99">
        <v>42795</v>
      </c>
      <c r="F2" s="99">
        <v>42826</v>
      </c>
      <c r="G2" s="99">
        <v>42856</v>
      </c>
      <c r="H2" s="99">
        <v>42887</v>
      </c>
      <c r="I2" s="99">
        <v>42917</v>
      </c>
      <c r="J2" s="99">
        <v>42948</v>
      </c>
      <c r="K2" s="99">
        <v>42979</v>
      </c>
      <c r="L2" s="99">
        <v>43009</v>
      </c>
      <c r="M2" s="99">
        <v>43040</v>
      </c>
      <c r="N2" s="99">
        <v>43070</v>
      </c>
      <c r="O2" s="99">
        <v>43101</v>
      </c>
      <c r="P2" s="99">
        <v>43132</v>
      </c>
      <c r="Q2" s="99">
        <v>43160</v>
      </c>
      <c r="R2" s="99">
        <v>43191</v>
      </c>
      <c r="S2" s="99">
        <v>43221</v>
      </c>
      <c r="T2" s="99">
        <v>43252</v>
      </c>
      <c r="U2" s="99">
        <v>43282</v>
      </c>
      <c r="V2" s="99">
        <v>43313</v>
      </c>
      <c r="W2" s="99">
        <v>43344</v>
      </c>
      <c r="X2" s="99">
        <v>43374</v>
      </c>
      <c r="Y2" s="99">
        <v>43405</v>
      </c>
      <c r="Z2" s="99">
        <v>43435</v>
      </c>
      <c r="AA2" s="99">
        <v>43466</v>
      </c>
      <c r="AB2" s="99">
        <v>43497</v>
      </c>
      <c r="AC2" s="99">
        <v>43525</v>
      </c>
      <c r="AD2" s="99">
        <v>43556</v>
      </c>
      <c r="AE2" s="99">
        <v>43586</v>
      </c>
      <c r="AF2" s="99">
        <v>43617</v>
      </c>
      <c r="AG2" s="99">
        <v>43647</v>
      </c>
      <c r="AH2" s="99">
        <v>43678</v>
      </c>
      <c r="AI2" s="99">
        <v>43709</v>
      </c>
      <c r="AJ2" s="99">
        <v>43739</v>
      </c>
      <c r="AK2" s="99">
        <v>43770</v>
      </c>
      <c r="AL2" s="99">
        <v>43800</v>
      </c>
      <c r="AM2" s="99">
        <v>43831</v>
      </c>
      <c r="AN2" s="99">
        <v>43862</v>
      </c>
      <c r="AO2" s="99">
        <v>43891</v>
      </c>
      <c r="AP2" s="99">
        <v>43922</v>
      </c>
      <c r="AQ2" s="99">
        <v>43952</v>
      </c>
      <c r="AR2" s="99">
        <v>43983</v>
      </c>
      <c r="AS2" s="99">
        <v>44013</v>
      </c>
      <c r="AT2" s="99">
        <v>44044</v>
      </c>
      <c r="AU2" s="99">
        <v>44075</v>
      </c>
      <c r="AV2" s="99">
        <v>44105</v>
      </c>
      <c r="AW2" s="99">
        <v>44136</v>
      </c>
      <c r="AX2" s="99">
        <v>44166</v>
      </c>
      <c r="AY2" s="99">
        <v>44197</v>
      </c>
      <c r="AZ2" s="99">
        <v>44228</v>
      </c>
      <c r="BA2" s="99">
        <v>44256</v>
      </c>
      <c r="BB2" s="99">
        <v>44287</v>
      </c>
      <c r="BC2" s="99">
        <v>44317</v>
      </c>
      <c r="BD2" s="99">
        <v>44348</v>
      </c>
      <c r="BE2" s="99">
        <v>44378</v>
      </c>
      <c r="BF2" s="99">
        <v>44409</v>
      </c>
      <c r="BG2" s="99">
        <v>44440</v>
      </c>
      <c r="BH2" s="99">
        <v>44470</v>
      </c>
      <c r="BI2" s="99">
        <v>44501</v>
      </c>
      <c r="BJ2" s="99">
        <v>44531</v>
      </c>
      <c r="BK2" s="99">
        <v>44562</v>
      </c>
      <c r="BL2" s="99">
        <v>44593</v>
      </c>
      <c r="BM2" s="99">
        <v>44621</v>
      </c>
      <c r="BN2" s="99">
        <v>44652</v>
      </c>
      <c r="BO2" s="99">
        <v>44682</v>
      </c>
      <c r="BP2" s="99">
        <v>44713</v>
      </c>
      <c r="BQ2" s="99">
        <v>44743</v>
      </c>
      <c r="BR2" s="99">
        <v>44774</v>
      </c>
      <c r="BS2" s="99">
        <v>44805</v>
      </c>
      <c r="BT2" s="99">
        <v>44835</v>
      </c>
      <c r="BU2" s="99">
        <v>44866</v>
      </c>
      <c r="BV2" s="99">
        <v>44896</v>
      </c>
      <c r="BW2" s="99">
        <v>44927</v>
      </c>
      <c r="BX2" s="99">
        <v>44958</v>
      </c>
      <c r="BY2" s="99">
        <v>44986</v>
      </c>
      <c r="BZ2" s="99">
        <v>45017</v>
      </c>
      <c r="CA2" s="99">
        <v>45047</v>
      </c>
      <c r="CB2" s="99">
        <v>45078</v>
      </c>
      <c r="CC2" s="99">
        <v>45108</v>
      </c>
      <c r="CD2" s="99">
        <v>45139</v>
      </c>
      <c r="CE2" s="99">
        <v>45170</v>
      </c>
      <c r="CF2" s="99">
        <v>45200</v>
      </c>
      <c r="CG2" s="99">
        <v>45231</v>
      </c>
      <c r="CH2" s="99">
        <v>45261</v>
      </c>
      <c r="CI2" s="99">
        <v>45292</v>
      </c>
      <c r="CJ2" s="99">
        <v>45323</v>
      </c>
      <c r="CK2" s="99">
        <v>45352</v>
      </c>
      <c r="CL2" s="99">
        <v>45383</v>
      </c>
      <c r="CM2" s="99">
        <v>45413</v>
      </c>
      <c r="CN2" s="99">
        <v>45444</v>
      </c>
      <c r="CO2" s="99">
        <v>45474</v>
      </c>
      <c r="CP2" s="99">
        <v>45505</v>
      </c>
      <c r="CQ2" s="99">
        <v>45536</v>
      </c>
      <c r="CR2" s="99">
        <v>45566</v>
      </c>
      <c r="CS2" s="99">
        <v>45597</v>
      </c>
      <c r="CT2" s="99">
        <v>45627</v>
      </c>
      <c r="CU2" s="99">
        <v>45658</v>
      </c>
      <c r="CV2" s="99">
        <v>45689</v>
      </c>
      <c r="CW2" s="99">
        <v>45717</v>
      </c>
      <c r="CX2" s="99">
        <v>45748</v>
      </c>
      <c r="CY2" s="99">
        <v>45778</v>
      </c>
      <c r="CZ2" s="99">
        <v>45809</v>
      </c>
      <c r="DA2" s="99">
        <v>45839</v>
      </c>
      <c r="DB2" s="99">
        <v>45870</v>
      </c>
      <c r="DC2" s="99">
        <v>45901</v>
      </c>
      <c r="DD2" s="99">
        <v>45931</v>
      </c>
      <c r="DE2" s="99">
        <v>45962</v>
      </c>
      <c r="DF2" s="99">
        <v>45992</v>
      </c>
    </row>
    <row r="3" spans="1:110" s="95" customFormat="1" ht="39.75" customHeight="1">
      <c r="A3" s="131" t="str">
        <f>IF('0'!A1=1,"Фонд оплати праці усіх працівників (млн. грн)","Payroll (mln. UAH)")</f>
        <v>Фонд оплати праці усіх працівників (млн. грн)</v>
      </c>
      <c r="B3" s="132"/>
      <c r="C3" s="101">
        <v>47847.9</v>
      </c>
      <c r="D3" s="101">
        <v>49372</v>
      </c>
      <c r="E3" s="101">
        <v>53773.4</v>
      </c>
      <c r="F3" s="101">
        <v>52864.7</v>
      </c>
      <c r="G3" s="101">
        <v>54180.9</v>
      </c>
      <c r="H3" s="101">
        <v>58123.9</v>
      </c>
      <c r="I3" s="101">
        <v>57833.5</v>
      </c>
      <c r="J3" s="101">
        <v>55875.199999999997</v>
      </c>
      <c r="K3" s="101">
        <v>57929.2</v>
      </c>
      <c r="L3" s="101">
        <v>58372.5</v>
      </c>
      <c r="M3" s="101">
        <v>59091.4</v>
      </c>
      <c r="N3" s="101">
        <v>69085.399999999994</v>
      </c>
      <c r="O3" s="101">
        <v>61282</v>
      </c>
      <c r="P3" s="101">
        <v>61976.2</v>
      </c>
      <c r="Q3" s="101">
        <v>66391.100000000006</v>
      </c>
      <c r="R3" s="101">
        <v>67318.8</v>
      </c>
      <c r="S3" s="101">
        <v>69074.899999999994</v>
      </c>
      <c r="T3" s="101">
        <v>72010.2</v>
      </c>
      <c r="U3" s="101">
        <v>71969.3</v>
      </c>
      <c r="V3" s="101">
        <v>70193.3</v>
      </c>
      <c r="W3" s="101">
        <v>70769.3</v>
      </c>
      <c r="X3" s="101">
        <v>72630.2</v>
      </c>
      <c r="Y3" s="101">
        <v>72194.399999999994</v>
      </c>
      <c r="Z3" s="101">
        <v>82511.399999999994</v>
      </c>
      <c r="AA3" s="101">
        <v>71538.600000000006</v>
      </c>
      <c r="AB3" s="101">
        <v>73075.100000000006</v>
      </c>
      <c r="AC3" s="101">
        <v>79265.100000000006</v>
      </c>
      <c r="AD3" s="101">
        <v>79457.100000000006</v>
      </c>
      <c r="AE3" s="101">
        <v>78666.5</v>
      </c>
      <c r="AF3" s="101">
        <v>82576.899999999994</v>
      </c>
      <c r="AG3" s="101">
        <v>83495.199999999997</v>
      </c>
      <c r="AH3" s="101">
        <v>79968</v>
      </c>
      <c r="AI3" s="101">
        <v>81018.5</v>
      </c>
      <c r="AJ3" s="101">
        <v>81436.399999999994</v>
      </c>
      <c r="AK3" s="101">
        <v>81041.600000000006</v>
      </c>
      <c r="AL3" s="101">
        <v>91860.4</v>
      </c>
      <c r="AM3" s="101">
        <v>82262.8</v>
      </c>
      <c r="AN3" s="101">
        <v>83391.600000000006</v>
      </c>
      <c r="AO3" s="101">
        <v>87457.600000000006</v>
      </c>
      <c r="AP3" s="101">
        <v>78723.100000000006</v>
      </c>
      <c r="AQ3" s="101">
        <v>79170.399999999994</v>
      </c>
      <c r="AR3" s="101">
        <v>86667.6</v>
      </c>
      <c r="AS3" s="101">
        <v>88297.3</v>
      </c>
      <c r="AT3" s="101">
        <v>85330.7</v>
      </c>
      <c r="AU3" s="101">
        <v>90060.4</v>
      </c>
      <c r="AV3" s="101">
        <v>91512.8</v>
      </c>
      <c r="AW3" s="101">
        <v>90203.6</v>
      </c>
      <c r="AX3" s="101">
        <v>105759.8</v>
      </c>
      <c r="AY3" s="101">
        <v>89487.7</v>
      </c>
      <c r="AZ3" s="101">
        <v>91532.3</v>
      </c>
      <c r="BA3" s="101">
        <v>99939.4</v>
      </c>
      <c r="BB3" s="101">
        <v>99667</v>
      </c>
      <c r="BC3" s="101">
        <v>98890.9</v>
      </c>
      <c r="BD3" s="101">
        <v>104777.4</v>
      </c>
      <c r="BE3" s="101">
        <v>104390.2</v>
      </c>
      <c r="BF3" s="101">
        <v>101675.2</v>
      </c>
      <c r="BG3" s="101">
        <v>103385.5</v>
      </c>
      <c r="BH3" s="101">
        <v>102206.2</v>
      </c>
      <c r="BI3" s="101">
        <v>103849.7</v>
      </c>
      <c r="BJ3" s="101">
        <v>125855.5</v>
      </c>
      <c r="BK3" s="101">
        <v>106728</v>
      </c>
      <c r="BL3" s="121" t="s">
        <v>2</v>
      </c>
      <c r="BM3" s="121" t="s">
        <v>2</v>
      </c>
      <c r="BN3" s="121" t="s">
        <v>2</v>
      </c>
      <c r="BO3" s="121" t="s">
        <v>2</v>
      </c>
      <c r="BP3" s="121" t="s">
        <v>2</v>
      </c>
      <c r="BQ3" s="121" t="s">
        <v>2</v>
      </c>
      <c r="BR3" s="121" t="s">
        <v>2</v>
      </c>
      <c r="BS3" s="121" t="s">
        <v>2</v>
      </c>
      <c r="BT3" s="121" t="s">
        <v>2</v>
      </c>
      <c r="BU3" s="121" t="s">
        <v>2</v>
      </c>
      <c r="BV3" s="121" t="s">
        <v>2</v>
      </c>
      <c r="BW3" s="121" t="s">
        <v>2</v>
      </c>
      <c r="BX3" s="121" t="s">
        <v>2</v>
      </c>
      <c r="BY3" s="121" t="s">
        <v>2</v>
      </c>
      <c r="BZ3" s="121" t="s">
        <v>2</v>
      </c>
      <c r="CA3" s="121" t="s">
        <v>2</v>
      </c>
      <c r="CB3" s="121" t="s">
        <v>2</v>
      </c>
      <c r="CC3" s="121" t="s">
        <v>2</v>
      </c>
      <c r="CD3" s="121" t="s">
        <v>2</v>
      </c>
      <c r="CE3" s="121" t="s">
        <v>2</v>
      </c>
      <c r="CF3" s="121" t="s">
        <v>2</v>
      </c>
      <c r="CG3" s="121" t="s">
        <v>2</v>
      </c>
      <c r="CH3" s="121" t="s">
        <v>2</v>
      </c>
      <c r="CI3" s="121" t="s">
        <v>2</v>
      </c>
      <c r="CJ3" s="121" t="s">
        <v>2</v>
      </c>
      <c r="CK3" s="121" t="s">
        <v>2</v>
      </c>
      <c r="CL3" s="121" t="s">
        <v>2</v>
      </c>
      <c r="CM3" s="121" t="s">
        <v>2</v>
      </c>
      <c r="CN3" s="121" t="s">
        <v>2</v>
      </c>
      <c r="CO3" s="121" t="s">
        <v>2</v>
      </c>
      <c r="CP3" s="121" t="s">
        <v>2</v>
      </c>
      <c r="CQ3" s="121" t="s">
        <v>2</v>
      </c>
      <c r="CR3" s="121" t="s">
        <v>2</v>
      </c>
      <c r="CS3" s="121" t="s">
        <v>2</v>
      </c>
      <c r="CT3" s="121" t="s">
        <v>2</v>
      </c>
      <c r="CU3" s="121" t="s">
        <v>2</v>
      </c>
      <c r="CV3" s="121" t="s">
        <v>2</v>
      </c>
      <c r="CW3" s="121" t="s">
        <v>2</v>
      </c>
      <c r="CX3" s="121" t="s">
        <v>2</v>
      </c>
      <c r="CY3" s="121" t="s">
        <v>2</v>
      </c>
      <c r="CZ3" s="121" t="s">
        <v>2</v>
      </c>
      <c r="DA3" s="121">
        <v>150360.70000000001</v>
      </c>
      <c r="DB3" s="121">
        <v>146268.6</v>
      </c>
      <c r="DC3" s="121">
        <v>150871.79999999999</v>
      </c>
      <c r="DD3" s="121">
        <v>152228.5</v>
      </c>
      <c r="DE3" s="121">
        <v>154300</v>
      </c>
      <c r="DF3" s="121">
        <v>175500.6</v>
      </c>
    </row>
    <row r="4" spans="1:110" s="95" customFormat="1" ht="31.95" customHeight="1">
      <c r="A4" s="133" t="str">
        <f>IF('0'!A1=1,"За видами економічної діяльності КВЕД 2010","By types of economic activity CTEA 2010")</f>
        <v>За видами економічної діяльності КВЕД 2010</v>
      </c>
      <c r="B4" s="92" t="str">
        <f>IF('0'!A1=1,"Сільське господарство, лісове господарство та рибне господарство","Agriculture, forestry and fishing")</f>
        <v>Сільське господарство, лісове господарство та рибне господарство</v>
      </c>
      <c r="C4" s="102">
        <v>2129.3000000000002</v>
      </c>
      <c r="D4" s="102">
        <v>2118.9</v>
      </c>
      <c r="E4" s="102">
        <v>2582.8000000000002</v>
      </c>
      <c r="F4" s="102">
        <v>2882.2</v>
      </c>
      <c r="G4" s="102">
        <v>3073.3</v>
      </c>
      <c r="H4" s="102">
        <v>3072.9</v>
      </c>
      <c r="I4" s="102">
        <v>3428.9</v>
      </c>
      <c r="J4" s="102">
        <v>3193.3</v>
      </c>
      <c r="K4" s="102">
        <v>3453.6</v>
      </c>
      <c r="L4" s="102">
        <v>3314.8</v>
      </c>
      <c r="M4" s="102">
        <v>3122.5</v>
      </c>
      <c r="N4" s="102">
        <v>3219.8</v>
      </c>
      <c r="O4" s="102">
        <v>2661.1</v>
      </c>
      <c r="P4" s="102">
        <v>2608.8000000000002</v>
      </c>
      <c r="Q4" s="102">
        <v>2845.8</v>
      </c>
      <c r="R4" s="102">
        <v>3585.5</v>
      </c>
      <c r="S4" s="102">
        <v>3769</v>
      </c>
      <c r="T4" s="102">
        <v>3712.9</v>
      </c>
      <c r="U4" s="102">
        <v>3991</v>
      </c>
      <c r="V4" s="102">
        <v>3886.7</v>
      </c>
      <c r="W4" s="102">
        <v>4127.1000000000004</v>
      </c>
      <c r="X4" s="102">
        <v>4155.3</v>
      </c>
      <c r="Y4" s="102">
        <v>3718.2</v>
      </c>
      <c r="Z4" s="102">
        <v>3538.1</v>
      </c>
      <c r="AA4" s="102">
        <v>3161</v>
      </c>
      <c r="AB4" s="102">
        <v>3125.7</v>
      </c>
      <c r="AC4" s="102">
        <v>3572.4</v>
      </c>
      <c r="AD4" s="102">
        <v>4125.8</v>
      </c>
      <c r="AE4" s="102">
        <v>4096.8</v>
      </c>
      <c r="AF4" s="102">
        <v>4233.3</v>
      </c>
      <c r="AG4" s="102">
        <v>4765</v>
      </c>
      <c r="AH4" s="102">
        <v>4227</v>
      </c>
      <c r="AI4" s="102">
        <v>4577.6000000000004</v>
      </c>
      <c r="AJ4" s="102">
        <v>4506.3999999999996</v>
      </c>
      <c r="AK4" s="102">
        <v>4013.8</v>
      </c>
      <c r="AL4" s="102">
        <v>3781</v>
      </c>
      <c r="AM4" s="102">
        <v>3300.8</v>
      </c>
      <c r="AN4" s="102">
        <v>3252.2</v>
      </c>
      <c r="AO4" s="102">
        <v>3710.2</v>
      </c>
      <c r="AP4" s="102">
        <v>4258.3</v>
      </c>
      <c r="AQ4" s="102">
        <v>3861</v>
      </c>
      <c r="AR4" s="102">
        <v>4180.3</v>
      </c>
      <c r="AS4" s="102">
        <v>4683</v>
      </c>
      <c r="AT4" s="102">
        <v>4246.8999999999996</v>
      </c>
      <c r="AU4" s="102">
        <v>4678.7</v>
      </c>
      <c r="AV4" s="102">
        <v>4624.6000000000004</v>
      </c>
      <c r="AW4" s="102">
        <v>4383.2</v>
      </c>
      <c r="AX4" s="102">
        <v>4209.7</v>
      </c>
      <c r="AY4" s="102">
        <v>3536.3</v>
      </c>
      <c r="AZ4" s="102">
        <v>3525.1</v>
      </c>
      <c r="BA4" s="102">
        <v>4068</v>
      </c>
      <c r="BB4" s="102">
        <v>5127.8</v>
      </c>
      <c r="BC4" s="102">
        <v>4968.7</v>
      </c>
      <c r="BD4" s="102">
        <v>5089.1000000000004</v>
      </c>
      <c r="BE4" s="102">
        <v>5528.4</v>
      </c>
      <c r="BF4" s="102">
        <v>5316.3</v>
      </c>
      <c r="BG4" s="102">
        <v>5647</v>
      </c>
      <c r="BH4" s="102">
        <v>5772.8</v>
      </c>
      <c r="BI4" s="102">
        <v>5692.1</v>
      </c>
      <c r="BJ4" s="102">
        <v>6303.3</v>
      </c>
      <c r="BK4" s="102">
        <v>4491.5</v>
      </c>
      <c r="BL4" s="122" t="s">
        <v>2</v>
      </c>
      <c r="BM4" s="122" t="s">
        <v>2</v>
      </c>
      <c r="BN4" s="122" t="s">
        <v>2</v>
      </c>
      <c r="BO4" s="122" t="s">
        <v>2</v>
      </c>
      <c r="BP4" s="122" t="s">
        <v>2</v>
      </c>
      <c r="BQ4" s="122" t="s">
        <v>2</v>
      </c>
      <c r="BR4" s="122" t="s">
        <v>2</v>
      </c>
      <c r="BS4" s="122" t="s">
        <v>2</v>
      </c>
      <c r="BT4" s="122" t="s">
        <v>2</v>
      </c>
      <c r="BU4" s="122" t="s">
        <v>2</v>
      </c>
      <c r="BV4" s="122" t="s">
        <v>2</v>
      </c>
      <c r="BW4" s="122" t="s">
        <v>2</v>
      </c>
      <c r="BX4" s="122" t="s">
        <v>2</v>
      </c>
      <c r="BY4" s="122" t="s">
        <v>2</v>
      </c>
      <c r="BZ4" s="122" t="s">
        <v>2</v>
      </c>
      <c r="CA4" s="122" t="s">
        <v>2</v>
      </c>
      <c r="CB4" s="122" t="s">
        <v>2</v>
      </c>
      <c r="CC4" s="122" t="s">
        <v>2</v>
      </c>
      <c r="CD4" s="122" t="s">
        <v>2</v>
      </c>
      <c r="CE4" s="122" t="s">
        <v>2</v>
      </c>
      <c r="CF4" s="122" t="s">
        <v>2</v>
      </c>
      <c r="CG4" s="122" t="s">
        <v>2</v>
      </c>
      <c r="CH4" s="122" t="s">
        <v>2</v>
      </c>
      <c r="CI4" s="122" t="s">
        <v>2</v>
      </c>
      <c r="CJ4" s="122" t="s">
        <v>2</v>
      </c>
      <c r="CK4" s="122" t="s">
        <v>2</v>
      </c>
      <c r="CL4" s="122" t="s">
        <v>2</v>
      </c>
      <c r="CM4" s="122" t="s">
        <v>2</v>
      </c>
      <c r="CN4" s="122" t="s">
        <v>2</v>
      </c>
      <c r="CO4" s="122" t="s">
        <v>2</v>
      </c>
      <c r="CP4" s="122" t="s">
        <v>2</v>
      </c>
      <c r="CQ4" s="122" t="s">
        <v>2</v>
      </c>
      <c r="CR4" s="122" t="s">
        <v>2</v>
      </c>
      <c r="CS4" s="122" t="s">
        <v>2</v>
      </c>
      <c r="CT4" s="122" t="s">
        <v>2</v>
      </c>
      <c r="CU4" s="122" t="s">
        <v>2</v>
      </c>
      <c r="CV4" s="122" t="s">
        <v>2</v>
      </c>
      <c r="CW4" s="122" t="s">
        <v>2</v>
      </c>
      <c r="CX4" s="122" t="s">
        <v>2</v>
      </c>
      <c r="CY4" s="122" t="s">
        <v>2</v>
      </c>
      <c r="CZ4" s="122" t="s">
        <v>2</v>
      </c>
      <c r="DA4" s="122">
        <v>7788.7</v>
      </c>
      <c r="DB4" s="122">
        <v>7865.1</v>
      </c>
      <c r="DC4" s="122">
        <v>8107.4</v>
      </c>
      <c r="DD4" s="122">
        <v>7828.3</v>
      </c>
      <c r="DE4" s="122">
        <v>7823.1</v>
      </c>
      <c r="DF4" s="122">
        <v>8421.2999999999993</v>
      </c>
    </row>
    <row r="5" spans="1:110" s="95" customFormat="1" ht="31.95" customHeight="1">
      <c r="A5" s="134"/>
      <c r="B5" s="93" t="str">
        <f>IF('0'!A1=1,"з них сільське господарство","of which agriculture")</f>
        <v>з них сільське господарство</v>
      </c>
      <c r="C5" s="102">
        <v>1746</v>
      </c>
      <c r="D5" s="102">
        <v>1698.5</v>
      </c>
      <c r="E5" s="102">
        <v>2046.8</v>
      </c>
      <c r="F5" s="102">
        <v>2437.5</v>
      </c>
      <c r="G5" s="102">
        <v>2588</v>
      </c>
      <c r="H5" s="102">
        <v>2505.1999999999998</v>
      </c>
      <c r="I5" s="102">
        <v>2901</v>
      </c>
      <c r="J5" s="102">
        <v>2649.3</v>
      </c>
      <c r="K5" s="102">
        <v>2844.9</v>
      </c>
      <c r="L5" s="102">
        <v>2789</v>
      </c>
      <c r="M5" s="102">
        <v>2591</v>
      </c>
      <c r="N5" s="102">
        <v>2549.1999999999998</v>
      </c>
      <c r="O5" s="102">
        <v>2134</v>
      </c>
      <c r="P5" s="102">
        <v>2033.7</v>
      </c>
      <c r="Q5" s="102">
        <v>2157.4</v>
      </c>
      <c r="R5" s="102">
        <v>2977.9</v>
      </c>
      <c r="S5" s="102">
        <v>3141.2</v>
      </c>
      <c r="T5" s="102">
        <v>3048.9</v>
      </c>
      <c r="U5" s="102">
        <v>3335.9</v>
      </c>
      <c r="V5" s="102">
        <v>3237.8</v>
      </c>
      <c r="W5" s="102">
        <v>3414.7</v>
      </c>
      <c r="X5" s="102">
        <v>3500.3</v>
      </c>
      <c r="Y5" s="102">
        <v>3089.4</v>
      </c>
      <c r="Z5" s="102">
        <v>2809.3</v>
      </c>
      <c r="AA5" s="102">
        <v>2644.2</v>
      </c>
      <c r="AB5" s="102">
        <v>2556.3000000000002</v>
      </c>
      <c r="AC5" s="102">
        <v>2909.2</v>
      </c>
      <c r="AD5" s="102">
        <v>3553.9</v>
      </c>
      <c r="AE5" s="102">
        <v>3532</v>
      </c>
      <c r="AF5" s="102">
        <v>3654.1</v>
      </c>
      <c r="AG5" s="102">
        <v>4161.5</v>
      </c>
      <c r="AH5" s="102">
        <v>3663.8</v>
      </c>
      <c r="AI5" s="102">
        <v>3978.5</v>
      </c>
      <c r="AJ5" s="102">
        <v>3959.8</v>
      </c>
      <c r="AK5" s="102">
        <v>3493</v>
      </c>
      <c r="AL5" s="102">
        <v>3213.2</v>
      </c>
      <c r="AM5" s="102">
        <v>2857.5</v>
      </c>
      <c r="AN5" s="102">
        <v>2774.7</v>
      </c>
      <c r="AO5" s="102">
        <v>3161.1</v>
      </c>
      <c r="AP5" s="102">
        <v>3821.1</v>
      </c>
      <c r="AQ5" s="102">
        <v>3397.2</v>
      </c>
      <c r="AR5" s="102">
        <v>3650.9</v>
      </c>
      <c r="AS5" s="102">
        <v>4132.1000000000004</v>
      </c>
      <c r="AT5" s="102">
        <v>3705</v>
      </c>
      <c r="AU5" s="102">
        <v>4054.4</v>
      </c>
      <c r="AV5" s="102">
        <v>4078.1</v>
      </c>
      <c r="AW5" s="102">
        <v>3840.5</v>
      </c>
      <c r="AX5" s="102">
        <v>3573.3</v>
      </c>
      <c r="AY5" s="102">
        <v>2998</v>
      </c>
      <c r="AZ5" s="102">
        <v>2922.7</v>
      </c>
      <c r="BA5" s="102">
        <v>3281</v>
      </c>
      <c r="BB5" s="102">
        <v>4386</v>
      </c>
      <c r="BC5" s="102">
        <v>4252.8999999999996</v>
      </c>
      <c r="BD5" s="102">
        <v>4194.6000000000004</v>
      </c>
      <c r="BE5" s="102">
        <v>4663.7</v>
      </c>
      <c r="BF5" s="102">
        <v>4416</v>
      </c>
      <c r="BG5" s="102">
        <v>4491.8999999999996</v>
      </c>
      <c r="BH5" s="102">
        <v>4846.2</v>
      </c>
      <c r="BI5" s="102">
        <v>4689.2</v>
      </c>
      <c r="BJ5" s="102">
        <v>4900.6000000000004</v>
      </c>
      <c r="BK5" s="102">
        <v>3726.8</v>
      </c>
      <c r="BL5" s="122" t="s">
        <v>2</v>
      </c>
      <c r="BM5" s="122" t="s">
        <v>2</v>
      </c>
      <c r="BN5" s="122" t="s">
        <v>2</v>
      </c>
      <c r="BO5" s="122" t="s">
        <v>2</v>
      </c>
      <c r="BP5" s="122" t="s">
        <v>2</v>
      </c>
      <c r="BQ5" s="122" t="s">
        <v>2</v>
      </c>
      <c r="BR5" s="122" t="s">
        <v>2</v>
      </c>
      <c r="BS5" s="122" t="s">
        <v>2</v>
      </c>
      <c r="BT5" s="122" t="s">
        <v>2</v>
      </c>
      <c r="BU5" s="122" t="s">
        <v>2</v>
      </c>
      <c r="BV5" s="122" t="s">
        <v>2</v>
      </c>
      <c r="BW5" s="122" t="s">
        <v>2</v>
      </c>
      <c r="BX5" s="122" t="s">
        <v>2</v>
      </c>
      <c r="BY5" s="122" t="s">
        <v>2</v>
      </c>
      <c r="BZ5" s="122" t="s">
        <v>2</v>
      </c>
      <c r="CA5" s="122" t="s">
        <v>2</v>
      </c>
      <c r="CB5" s="122" t="s">
        <v>2</v>
      </c>
      <c r="CC5" s="122" t="s">
        <v>2</v>
      </c>
      <c r="CD5" s="122" t="s">
        <v>2</v>
      </c>
      <c r="CE5" s="122" t="s">
        <v>2</v>
      </c>
      <c r="CF5" s="122" t="s">
        <v>2</v>
      </c>
      <c r="CG5" s="122" t="s">
        <v>2</v>
      </c>
      <c r="CH5" s="122" t="s">
        <v>2</v>
      </c>
      <c r="CI5" s="122" t="s">
        <v>2</v>
      </c>
      <c r="CJ5" s="122" t="s">
        <v>2</v>
      </c>
      <c r="CK5" s="122" t="s">
        <v>2</v>
      </c>
      <c r="CL5" s="122" t="s">
        <v>2</v>
      </c>
      <c r="CM5" s="122" t="s">
        <v>2</v>
      </c>
      <c r="CN5" s="122" t="s">
        <v>2</v>
      </c>
      <c r="CO5" s="122" t="s">
        <v>2</v>
      </c>
      <c r="CP5" s="122" t="s">
        <v>2</v>
      </c>
      <c r="CQ5" s="122" t="s">
        <v>2</v>
      </c>
      <c r="CR5" s="122" t="s">
        <v>2</v>
      </c>
      <c r="CS5" s="122" t="s">
        <v>2</v>
      </c>
      <c r="CT5" s="122" t="s">
        <v>2</v>
      </c>
      <c r="CU5" s="122" t="s">
        <v>2</v>
      </c>
      <c r="CV5" s="122" t="s">
        <v>2</v>
      </c>
      <c r="CW5" s="122" t="s">
        <v>2</v>
      </c>
      <c r="CX5" s="122" t="s">
        <v>2</v>
      </c>
      <c r="CY5" s="122" t="s">
        <v>2</v>
      </c>
      <c r="CZ5" s="122" t="s">
        <v>2</v>
      </c>
      <c r="DA5" s="122">
        <v>7322.4</v>
      </c>
      <c r="DB5" s="122">
        <v>7413.7</v>
      </c>
      <c r="DC5" s="122">
        <v>7502</v>
      </c>
      <c r="DD5" s="122">
        <v>7351.9</v>
      </c>
      <c r="DE5" s="122">
        <v>7373.5</v>
      </c>
      <c r="DF5" s="122">
        <v>7707.9</v>
      </c>
    </row>
    <row r="6" spans="1:110" s="95" customFormat="1" ht="31.95" customHeight="1">
      <c r="A6" s="134"/>
      <c r="B6" s="93" t="str">
        <f>IF('0'!A1=1,"Промисловість","Manufacturing")</f>
        <v>Промисловість</v>
      </c>
      <c r="C6" s="102">
        <v>12940.8</v>
      </c>
      <c r="D6" s="102">
        <v>13316.7</v>
      </c>
      <c r="E6" s="102">
        <v>14406.3</v>
      </c>
      <c r="F6" s="102">
        <v>13827.2</v>
      </c>
      <c r="G6" s="102">
        <v>14101.2</v>
      </c>
      <c r="H6" s="102">
        <v>14728.6</v>
      </c>
      <c r="I6" s="102">
        <v>14987.1</v>
      </c>
      <c r="J6" s="102">
        <v>15080.9</v>
      </c>
      <c r="K6" s="102">
        <v>15186.1</v>
      </c>
      <c r="L6" s="102">
        <v>15538.2</v>
      </c>
      <c r="M6" s="102">
        <v>15708.5</v>
      </c>
      <c r="N6" s="102">
        <v>17845.8</v>
      </c>
      <c r="O6" s="102">
        <v>15884.1</v>
      </c>
      <c r="P6" s="102">
        <v>15947.6</v>
      </c>
      <c r="Q6" s="102">
        <v>17737.400000000001</v>
      </c>
      <c r="R6" s="102">
        <v>17588.7</v>
      </c>
      <c r="S6" s="102">
        <v>17778.900000000001</v>
      </c>
      <c r="T6" s="102">
        <v>17982</v>
      </c>
      <c r="U6" s="102">
        <v>18540.099999999999</v>
      </c>
      <c r="V6" s="102">
        <v>18444.900000000001</v>
      </c>
      <c r="W6" s="102">
        <v>18403.7</v>
      </c>
      <c r="X6" s="102">
        <v>19304.400000000001</v>
      </c>
      <c r="Y6" s="102">
        <v>19362.7</v>
      </c>
      <c r="Z6" s="102">
        <v>21800.5</v>
      </c>
      <c r="AA6" s="102">
        <v>20210.7</v>
      </c>
      <c r="AB6" s="102">
        <v>20278.099999999999</v>
      </c>
      <c r="AC6" s="102">
        <v>22913.599999999999</v>
      </c>
      <c r="AD6" s="102">
        <v>22442.5</v>
      </c>
      <c r="AE6" s="102">
        <v>21915.8</v>
      </c>
      <c r="AF6" s="102">
        <v>22074.7</v>
      </c>
      <c r="AG6" s="102">
        <v>23261.3</v>
      </c>
      <c r="AH6" s="102">
        <v>22748.400000000001</v>
      </c>
      <c r="AI6" s="102">
        <v>22776.3</v>
      </c>
      <c r="AJ6" s="102">
        <v>22938.5</v>
      </c>
      <c r="AK6" s="102">
        <v>22514.7</v>
      </c>
      <c r="AL6" s="102">
        <v>25480</v>
      </c>
      <c r="AM6" s="102">
        <v>22916.7</v>
      </c>
      <c r="AN6" s="102">
        <v>22697.200000000001</v>
      </c>
      <c r="AO6" s="102">
        <v>24443.9</v>
      </c>
      <c r="AP6" s="102">
        <v>21042.799999999999</v>
      </c>
      <c r="AQ6" s="102">
        <v>21473.7</v>
      </c>
      <c r="AR6" s="102">
        <v>22569.5</v>
      </c>
      <c r="AS6" s="102">
        <v>23822.2</v>
      </c>
      <c r="AT6" s="102">
        <v>23344.1</v>
      </c>
      <c r="AU6" s="102">
        <v>23845.5</v>
      </c>
      <c r="AV6" s="102">
        <v>23971.3</v>
      </c>
      <c r="AW6" s="102">
        <v>23458.9</v>
      </c>
      <c r="AX6" s="102">
        <v>26940.400000000001</v>
      </c>
      <c r="AY6" s="102">
        <v>24364.799999999999</v>
      </c>
      <c r="AZ6" s="102">
        <v>24128.5</v>
      </c>
      <c r="BA6" s="102">
        <v>27364.9</v>
      </c>
      <c r="BB6" s="102">
        <v>26337.5</v>
      </c>
      <c r="BC6" s="102">
        <v>25796.1</v>
      </c>
      <c r="BD6" s="102">
        <v>26427.3</v>
      </c>
      <c r="BE6" s="102">
        <v>27326.6</v>
      </c>
      <c r="BF6" s="102">
        <v>26895.4</v>
      </c>
      <c r="BG6" s="102">
        <v>27434.1</v>
      </c>
      <c r="BH6" s="102">
        <v>26732.799999999999</v>
      </c>
      <c r="BI6" s="102">
        <v>26899.7</v>
      </c>
      <c r="BJ6" s="102">
        <v>32202.3</v>
      </c>
      <c r="BK6" s="102">
        <v>27638</v>
      </c>
      <c r="BL6" s="122" t="s">
        <v>2</v>
      </c>
      <c r="BM6" s="122" t="s">
        <v>2</v>
      </c>
      <c r="BN6" s="122" t="s">
        <v>2</v>
      </c>
      <c r="BO6" s="122" t="s">
        <v>2</v>
      </c>
      <c r="BP6" s="122" t="s">
        <v>2</v>
      </c>
      <c r="BQ6" s="122" t="s">
        <v>2</v>
      </c>
      <c r="BR6" s="122" t="s">
        <v>2</v>
      </c>
      <c r="BS6" s="122" t="s">
        <v>2</v>
      </c>
      <c r="BT6" s="122" t="s">
        <v>2</v>
      </c>
      <c r="BU6" s="122" t="s">
        <v>2</v>
      </c>
      <c r="BV6" s="122" t="s">
        <v>2</v>
      </c>
      <c r="BW6" s="122" t="s">
        <v>2</v>
      </c>
      <c r="BX6" s="122" t="s">
        <v>2</v>
      </c>
      <c r="BY6" s="122" t="s">
        <v>2</v>
      </c>
      <c r="BZ6" s="122" t="s">
        <v>2</v>
      </c>
      <c r="CA6" s="122" t="s">
        <v>2</v>
      </c>
      <c r="CB6" s="122" t="s">
        <v>2</v>
      </c>
      <c r="CC6" s="122" t="s">
        <v>2</v>
      </c>
      <c r="CD6" s="122" t="s">
        <v>2</v>
      </c>
      <c r="CE6" s="122" t="s">
        <v>2</v>
      </c>
      <c r="CF6" s="122" t="s">
        <v>2</v>
      </c>
      <c r="CG6" s="122" t="s">
        <v>2</v>
      </c>
      <c r="CH6" s="122" t="s">
        <v>2</v>
      </c>
      <c r="CI6" s="122" t="s">
        <v>2</v>
      </c>
      <c r="CJ6" s="122" t="s">
        <v>2</v>
      </c>
      <c r="CK6" s="122" t="s">
        <v>2</v>
      </c>
      <c r="CL6" s="122" t="s">
        <v>2</v>
      </c>
      <c r="CM6" s="122" t="s">
        <v>2</v>
      </c>
      <c r="CN6" s="122" t="s">
        <v>2</v>
      </c>
      <c r="CO6" s="122" t="s">
        <v>2</v>
      </c>
      <c r="CP6" s="122" t="s">
        <v>2</v>
      </c>
      <c r="CQ6" s="122" t="s">
        <v>2</v>
      </c>
      <c r="CR6" s="122" t="s">
        <v>2</v>
      </c>
      <c r="CS6" s="122" t="s">
        <v>2</v>
      </c>
      <c r="CT6" s="122" t="s">
        <v>2</v>
      </c>
      <c r="CU6" s="122" t="s">
        <v>2</v>
      </c>
      <c r="CV6" s="122" t="s">
        <v>2</v>
      </c>
      <c r="CW6" s="122" t="s">
        <v>2</v>
      </c>
      <c r="CX6" s="122" t="s">
        <v>2</v>
      </c>
      <c r="CY6" s="122" t="s">
        <v>2</v>
      </c>
      <c r="CZ6" s="122" t="s">
        <v>2</v>
      </c>
      <c r="DA6" s="122">
        <v>36710.9</v>
      </c>
      <c r="DB6" s="122">
        <v>36498.9</v>
      </c>
      <c r="DC6" s="122">
        <v>37877.5</v>
      </c>
      <c r="DD6" s="122">
        <v>38030.1</v>
      </c>
      <c r="DE6" s="122">
        <v>37921.5</v>
      </c>
      <c r="DF6" s="122">
        <v>43219.8</v>
      </c>
    </row>
    <row r="7" spans="1:110" s="95" customFormat="1" ht="31.95" customHeight="1">
      <c r="A7" s="134"/>
      <c r="B7" s="93" t="str">
        <f>IF('0'!A1=1,"Будівництво","Construction")</f>
        <v>Будівництво</v>
      </c>
      <c r="C7" s="102">
        <v>918.8</v>
      </c>
      <c r="D7" s="102">
        <v>975.4</v>
      </c>
      <c r="E7" s="102">
        <v>1025.5999999999999</v>
      </c>
      <c r="F7" s="102">
        <v>1043.4000000000001</v>
      </c>
      <c r="G7" s="102">
        <v>1066.0999999999999</v>
      </c>
      <c r="H7" s="102">
        <v>1080</v>
      </c>
      <c r="I7" s="102">
        <v>1121.9000000000001</v>
      </c>
      <c r="J7" s="102">
        <v>1177.5999999999999</v>
      </c>
      <c r="K7" s="102">
        <v>1204.7</v>
      </c>
      <c r="L7" s="102">
        <v>1173.2</v>
      </c>
      <c r="M7" s="102">
        <v>1194.9000000000001</v>
      </c>
      <c r="N7" s="102">
        <v>1317.4</v>
      </c>
      <c r="O7" s="102">
        <v>1229.3</v>
      </c>
      <c r="P7" s="102">
        <v>1242.9000000000001</v>
      </c>
      <c r="Q7" s="102">
        <v>1339.4</v>
      </c>
      <c r="R7" s="102">
        <v>1400.4</v>
      </c>
      <c r="S7" s="102">
        <v>1431.3</v>
      </c>
      <c r="T7" s="102">
        <v>1443.3</v>
      </c>
      <c r="U7" s="102">
        <v>1512.3</v>
      </c>
      <c r="V7" s="102">
        <v>1579</v>
      </c>
      <c r="W7" s="102">
        <v>1602.6</v>
      </c>
      <c r="X7" s="102">
        <v>1643.3</v>
      </c>
      <c r="Y7" s="102">
        <v>1648.1</v>
      </c>
      <c r="Z7" s="102">
        <v>1815.5</v>
      </c>
      <c r="AA7" s="102">
        <v>1654.2</v>
      </c>
      <c r="AB7" s="102">
        <v>1682.5</v>
      </c>
      <c r="AC7" s="102">
        <v>1831.6</v>
      </c>
      <c r="AD7" s="102">
        <v>1881.4</v>
      </c>
      <c r="AE7" s="102">
        <v>1905</v>
      </c>
      <c r="AF7" s="102">
        <v>1899.9</v>
      </c>
      <c r="AG7" s="102">
        <v>1979.9</v>
      </c>
      <c r="AH7" s="102">
        <v>1987.9</v>
      </c>
      <c r="AI7" s="102">
        <v>2011.4</v>
      </c>
      <c r="AJ7" s="102">
        <v>1969.7</v>
      </c>
      <c r="AK7" s="102">
        <v>1944.1</v>
      </c>
      <c r="AL7" s="102">
        <v>2154.5</v>
      </c>
      <c r="AM7" s="102">
        <v>1910</v>
      </c>
      <c r="AN7" s="102">
        <v>1920.4</v>
      </c>
      <c r="AO7" s="102">
        <v>1960.5</v>
      </c>
      <c r="AP7" s="102">
        <v>1679.6</v>
      </c>
      <c r="AQ7" s="102">
        <v>1787</v>
      </c>
      <c r="AR7" s="102">
        <v>1996.3</v>
      </c>
      <c r="AS7" s="102">
        <v>2066.6</v>
      </c>
      <c r="AT7" s="102">
        <v>2095.8000000000002</v>
      </c>
      <c r="AU7" s="102">
        <v>2262.4</v>
      </c>
      <c r="AV7" s="102">
        <v>2243.5</v>
      </c>
      <c r="AW7" s="102">
        <v>2227.8000000000002</v>
      </c>
      <c r="AX7" s="102">
        <v>2416.3000000000002</v>
      </c>
      <c r="AY7" s="102">
        <v>1999.8</v>
      </c>
      <c r="AZ7" s="102">
        <v>2138</v>
      </c>
      <c r="BA7" s="102">
        <v>2294.6</v>
      </c>
      <c r="BB7" s="102">
        <v>2497.6</v>
      </c>
      <c r="BC7" s="102">
        <v>2518.4</v>
      </c>
      <c r="BD7" s="102">
        <v>2629</v>
      </c>
      <c r="BE7" s="102">
        <v>2757</v>
      </c>
      <c r="BF7" s="102">
        <v>2778.4</v>
      </c>
      <c r="BG7" s="102">
        <v>2836.7</v>
      </c>
      <c r="BH7" s="102">
        <v>2811.9</v>
      </c>
      <c r="BI7" s="102">
        <v>2803</v>
      </c>
      <c r="BJ7" s="102">
        <v>3019.1</v>
      </c>
      <c r="BK7" s="102">
        <v>2710.9</v>
      </c>
      <c r="BL7" s="122" t="s">
        <v>2</v>
      </c>
      <c r="BM7" s="122" t="s">
        <v>2</v>
      </c>
      <c r="BN7" s="122" t="s">
        <v>2</v>
      </c>
      <c r="BO7" s="122" t="s">
        <v>2</v>
      </c>
      <c r="BP7" s="122" t="s">
        <v>2</v>
      </c>
      <c r="BQ7" s="122" t="s">
        <v>2</v>
      </c>
      <c r="BR7" s="122" t="s">
        <v>2</v>
      </c>
      <c r="BS7" s="122" t="s">
        <v>2</v>
      </c>
      <c r="BT7" s="122" t="s">
        <v>2</v>
      </c>
      <c r="BU7" s="122" t="s">
        <v>2</v>
      </c>
      <c r="BV7" s="122" t="s">
        <v>2</v>
      </c>
      <c r="BW7" s="122" t="s">
        <v>2</v>
      </c>
      <c r="BX7" s="122" t="s">
        <v>2</v>
      </c>
      <c r="BY7" s="122" t="s">
        <v>2</v>
      </c>
      <c r="BZ7" s="122" t="s">
        <v>2</v>
      </c>
      <c r="CA7" s="122" t="s">
        <v>2</v>
      </c>
      <c r="CB7" s="122" t="s">
        <v>2</v>
      </c>
      <c r="CC7" s="122" t="s">
        <v>2</v>
      </c>
      <c r="CD7" s="122" t="s">
        <v>2</v>
      </c>
      <c r="CE7" s="122" t="s">
        <v>2</v>
      </c>
      <c r="CF7" s="122" t="s">
        <v>2</v>
      </c>
      <c r="CG7" s="122" t="s">
        <v>2</v>
      </c>
      <c r="CH7" s="122" t="s">
        <v>2</v>
      </c>
      <c r="CI7" s="122" t="s">
        <v>2</v>
      </c>
      <c r="CJ7" s="122" t="s">
        <v>2</v>
      </c>
      <c r="CK7" s="122" t="s">
        <v>2</v>
      </c>
      <c r="CL7" s="122" t="s">
        <v>2</v>
      </c>
      <c r="CM7" s="122" t="s">
        <v>2</v>
      </c>
      <c r="CN7" s="122" t="s">
        <v>2</v>
      </c>
      <c r="CO7" s="122" t="s">
        <v>2</v>
      </c>
      <c r="CP7" s="122" t="s">
        <v>2</v>
      </c>
      <c r="CQ7" s="122" t="s">
        <v>2</v>
      </c>
      <c r="CR7" s="122" t="s">
        <v>2</v>
      </c>
      <c r="CS7" s="122" t="s">
        <v>2</v>
      </c>
      <c r="CT7" s="122" t="s">
        <v>2</v>
      </c>
      <c r="CU7" s="122" t="s">
        <v>2</v>
      </c>
      <c r="CV7" s="122" t="s">
        <v>2</v>
      </c>
      <c r="CW7" s="122" t="s">
        <v>2</v>
      </c>
      <c r="CX7" s="122" t="s">
        <v>2</v>
      </c>
      <c r="CY7" s="122" t="s">
        <v>2</v>
      </c>
      <c r="CZ7" s="122" t="s">
        <v>2</v>
      </c>
      <c r="DA7" s="122">
        <v>3353</v>
      </c>
      <c r="DB7" s="122">
        <v>3390.4</v>
      </c>
      <c r="DC7" s="122">
        <v>3662.2</v>
      </c>
      <c r="DD7" s="122">
        <v>3530</v>
      </c>
      <c r="DE7" s="122">
        <v>3447.3</v>
      </c>
      <c r="DF7" s="122">
        <v>4085.6</v>
      </c>
    </row>
    <row r="8" spans="1:110" s="95" customFormat="1" ht="31.95" customHeight="1">
      <c r="A8" s="134"/>
      <c r="B8" s="93" t="str">
        <f>IF('0'!A1=1,"Оптова та роздрібна торгівля; ремонт  автотранспортних засобів і мотоциклів","Wholesale and retail trade; repair of motor vehicles and motorcycles")</f>
        <v>Оптова та роздрібна торгівля; ремонт  автотранспортних засобів і мотоциклів</v>
      </c>
      <c r="C8" s="102">
        <v>5073.1000000000004</v>
      </c>
      <c r="D8" s="102">
        <v>4917.6000000000004</v>
      </c>
      <c r="E8" s="102">
        <v>5389.8</v>
      </c>
      <c r="F8" s="102">
        <v>5362.3</v>
      </c>
      <c r="G8" s="102">
        <v>5208.1000000000004</v>
      </c>
      <c r="H8" s="102">
        <v>5506.7</v>
      </c>
      <c r="I8" s="102">
        <v>5624.3</v>
      </c>
      <c r="J8" s="102">
        <v>5420.8</v>
      </c>
      <c r="K8" s="102">
        <v>5453.3</v>
      </c>
      <c r="L8" s="102">
        <v>5687.5</v>
      </c>
      <c r="M8" s="102">
        <v>5843.7</v>
      </c>
      <c r="N8" s="102">
        <v>6503.1</v>
      </c>
      <c r="O8" s="102">
        <v>6734</v>
      </c>
      <c r="P8" s="102">
        <v>6727.7</v>
      </c>
      <c r="Q8" s="102">
        <v>7216.8</v>
      </c>
      <c r="R8" s="102">
        <v>7321.7</v>
      </c>
      <c r="S8" s="102">
        <v>7089</v>
      </c>
      <c r="T8" s="102">
        <v>7298.8</v>
      </c>
      <c r="U8" s="102">
        <v>7565.2</v>
      </c>
      <c r="V8" s="102">
        <v>7381.8</v>
      </c>
      <c r="W8" s="102">
        <v>7252.5</v>
      </c>
      <c r="X8" s="102">
        <v>7477.2</v>
      </c>
      <c r="Y8" s="102">
        <v>7532.7</v>
      </c>
      <c r="Z8" s="102">
        <v>8572.5</v>
      </c>
      <c r="AA8" s="102">
        <v>7767.2</v>
      </c>
      <c r="AB8" s="102">
        <v>7759.5</v>
      </c>
      <c r="AC8" s="102">
        <v>8429.6</v>
      </c>
      <c r="AD8" s="102">
        <v>8701.7000000000007</v>
      </c>
      <c r="AE8" s="102">
        <v>8222.7999999999993</v>
      </c>
      <c r="AF8" s="102">
        <v>8277.2000000000007</v>
      </c>
      <c r="AG8" s="102">
        <v>8657.2999999999993</v>
      </c>
      <c r="AH8" s="102">
        <v>8570.2999999999993</v>
      </c>
      <c r="AI8" s="102">
        <v>8512.5</v>
      </c>
      <c r="AJ8" s="102">
        <v>8687.5</v>
      </c>
      <c r="AK8" s="102">
        <v>8702.2000000000007</v>
      </c>
      <c r="AL8" s="102">
        <v>9549.7000000000007</v>
      </c>
      <c r="AM8" s="102">
        <v>9161.2000000000007</v>
      </c>
      <c r="AN8" s="102">
        <v>9209.7000000000007</v>
      </c>
      <c r="AO8" s="102">
        <v>9492.6</v>
      </c>
      <c r="AP8" s="102">
        <v>8417.5</v>
      </c>
      <c r="AQ8" s="102">
        <v>8176.6</v>
      </c>
      <c r="AR8" s="102">
        <v>8604.2000000000007</v>
      </c>
      <c r="AS8" s="102">
        <v>9194</v>
      </c>
      <c r="AT8" s="102">
        <v>9160.2000000000007</v>
      </c>
      <c r="AU8" s="102">
        <v>9259.5</v>
      </c>
      <c r="AV8" s="102">
        <v>9427.2000000000007</v>
      </c>
      <c r="AW8" s="102">
        <v>9403.5</v>
      </c>
      <c r="AX8" s="102">
        <v>10421.200000000001</v>
      </c>
      <c r="AY8" s="102">
        <v>9840.5</v>
      </c>
      <c r="AZ8" s="102">
        <v>10189.9</v>
      </c>
      <c r="BA8" s="102">
        <v>11470.5</v>
      </c>
      <c r="BB8" s="102">
        <v>10488.6</v>
      </c>
      <c r="BC8" s="102">
        <v>10821</v>
      </c>
      <c r="BD8" s="102">
        <v>10943.8</v>
      </c>
      <c r="BE8" s="102">
        <v>11067.3</v>
      </c>
      <c r="BF8" s="102">
        <v>11198.1</v>
      </c>
      <c r="BG8" s="102">
        <v>11296.9</v>
      </c>
      <c r="BH8" s="102">
        <v>11246.1</v>
      </c>
      <c r="BI8" s="102">
        <v>11477.8</v>
      </c>
      <c r="BJ8" s="102">
        <v>13154.1</v>
      </c>
      <c r="BK8" s="102">
        <v>12579</v>
      </c>
      <c r="BL8" s="122" t="s">
        <v>2</v>
      </c>
      <c r="BM8" s="122" t="s">
        <v>2</v>
      </c>
      <c r="BN8" s="122" t="s">
        <v>2</v>
      </c>
      <c r="BO8" s="122" t="s">
        <v>2</v>
      </c>
      <c r="BP8" s="122" t="s">
        <v>2</v>
      </c>
      <c r="BQ8" s="122" t="s">
        <v>2</v>
      </c>
      <c r="BR8" s="122" t="s">
        <v>2</v>
      </c>
      <c r="BS8" s="122" t="s">
        <v>2</v>
      </c>
      <c r="BT8" s="122" t="s">
        <v>2</v>
      </c>
      <c r="BU8" s="122" t="s">
        <v>2</v>
      </c>
      <c r="BV8" s="122" t="s">
        <v>2</v>
      </c>
      <c r="BW8" s="122" t="s">
        <v>2</v>
      </c>
      <c r="BX8" s="122" t="s">
        <v>2</v>
      </c>
      <c r="BY8" s="122" t="s">
        <v>2</v>
      </c>
      <c r="BZ8" s="122" t="s">
        <v>2</v>
      </c>
      <c r="CA8" s="122" t="s">
        <v>2</v>
      </c>
      <c r="CB8" s="122" t="s">
        <v>2</v>
      </c>
      <c r="CC8" s="122" t="s">
        <v>2</v>
      </c>
      <c r="CD8" s="122" t="s">
        <v>2</v>
      </c>
      <c r="CE8" s="122" t="s">
        <v>2</v>
      </c>
      <c r="CF8" s="122" t="s">
        <v>2</v>
      </c>
      <c r="CG8" s="122" t="s">
        <v>2</v>
      </c>
      <c r="CH8" s="122" t="s">
        <v>2</v>
      </c>
      <c r="CI8" s="122" t="s">
        <v>2</v>
      </c>
      <c r="CJ8" s="122" t="s">
        <v>2</v>
      </c>
      <c r="CK8" s="122" t="s">
        <v>2</v>
      </c>
      <c r="CL8" s="122" t="s">
        <v>2</v>
      </c>
      <c r="CM8" s="122" t="s">
        <v>2</v>
      </c>
      <c r="CN8" s="122" t="s">
        <v>2</v>
      </c>
      <c r="CO8" s="122" t="s">
        <v>2</v>
      </c>
      <c r="CP8" s="122" t="s">
        <v>2</v>
      </c>
      <c r="CQ8" s="122" t="s">
        <v>2</v>
      </c>
      <c r="CR8" s="122" t="s">
        <v>2</v>
      </c>
      <c r="CS8" s="122" t="s">
        <v>2</v>
      </c>
      <c r="CT8" s="122" t="s">
        <v>2</v>
      </c>
      <c r="CU8" s="122" t="s">
        <v>2</v>
      </c>
      <c r="CV8" s="122" t="s">
        <v>2</v>
      </c>
      <c r="CW8" s="122" t="s">
        <v>2</v>
      </c>
      <c r="CX8" s="122" t="s">
        <v>2</v>
      </c>
      <c r="CY8" s="122" t="s">
        <v>2</v>
      </c>
      <c r="CZ8" s="122" t="s">
        <v>2</v>
      </c>
      <c r="DA8" s="122">
        <v>22239.1</v>
      </c>
      <c r="DB8" s="122">
        <v>22059</v>
      </c>
      <c r="DC8" s="122">
        <v>22240.9</v>
      </c>
      <c r="DD8" s="122">
        <v>22557</v>
      </c>
      <c r="DE8" s="122">
        <v>25111.5</v>
      </c>
      <c r="DF8" s="122">
        <v>23735.9</v>
      </c>
    </row>
    <row r="9" spans="1:110" s="95" customFormat="1" ht="31.95" customHeight="1">
      <c r="A9" s="134"/>
      <c r="B9" s="93" t="str">
        <f>IF('0'!A1=1,"Транспорт, складське господарство,  поштова та кур’єрська діяльність","Transportation and warehousing, postal and courier activities")</f>
        <v>Транспорт, складське господарство,  поштова та кур’єрська діяльність</v>
      </c>
      <c r="C9" s="102">
        <v>4442.3</v>
      </c>
      <c r="D9" s="102">
        <v>4305.5</v>
      </c>
      <c r="E9" s="102">
        <v>5151.7</v>
      </c>
      <c r="F9" s="102">
        <v>4898</v>
      </c>
      <c r="G9" s="102">
        <v>4993.5</v>
      </c>
      <c r="H9" s="102">
        <v>5083.2</v>
      </c>
      <c r="I9" s="102">
        <v>5642.4</v>
      </c>
      <c r="J9" s="102">
        <v>5437.4</v>
      </c>
      <c r="K9" s="102">
        <v>5306.1</v>
      </c>
      <c r="L9" s="102">
        <v>5390.1</v>
      </c>
      <c r="M9" s="102">
        <v>5288.7</v>
      </c>
      <c r="N9" s="102">
        <v>6059.8</v>
      </c>
      <c r="O9" s="102">
        <v>6372.6</v>
      </c>
      <c r="P9" s="102">
        <v>5706</v>
      </c>
      <c r="Q9" s="102">
        <v>6053.2</v>
      </c>
      <c r="R9" s="102">
        <v>6359.5</v>
      </c>
      <c r="S9" s="102">
        <v>6412.3</v>
      </c>
      <c r="T9" s="102">
        <v>6493.6</v>
      </c>
      <c r="U9" s="102">
        <v>6806.3</v>
      </c>
      <c r="V9" s="102">
        <v>7141.5</v>
      </c>
      <c r="W9" s="102">
        <v>6747.1</v>
      </c>
      <c r="X9" s="102">
        <v>6980.9</v>
      </c>
      <c r="Y9" s="102">
        <v>6545.3</v>
      </c>
      <c r="Z9" s="102">
        <v>6985.8</v>
      </c>
      <c r="AA9" s="102">
        <v>7353.6</v>
      </c>
      <c r="AB9" s="102">
        <v>7036.9</v>
      </c>
      <c r="AC9" s="102">
        <v>7468.9</v>
      </c>
      <c r="AD9" s="102">
        <v>7562.8</v>
      </c>
      <c r="AE9" s="102">
        <v>7633.7</v>
      </c>
      <c r="AF9" s="102">
        <v>7692</v>
      </c>
      <c r="AG9" s="102">
        <v>8113.3</v>
      </c>
      <c r="AH9" s="102">
        <v>7818.7</v>
      </c>
      <c r="AI9" s="102">
        <v>7591.8</v>
      </c>
      <c r="AJ9" s="102">
        <v>7636.9</v>
      </c>
      <c r="AK9" s="102">
        <v>7858.2</v>
      </c>
      <c r="AL9" s="102">
        <v>7861.7</v>
      </c>
      <c r="AM9" s="102">
        <v>8100.4</v>
      </c>
      <c r="AN9" s="102">
        <v>7709.4</v>
      </c>
      <c r="AO9" s="102">
        <v>7539</v>
      </c>
      <c r="AP9" s="102">
        <v>6896.7</v>
      </c>
      <c r="AQ9" s="102">
        <v>6689.6</v>
      </c>
      <c r="AR9" s="102">
        <v>7323.7</v>
      </c>
      <c r="AS9" s="102">
        <v>7744.8</v>
      </c>
      <c r="AT9" s="102">
        <v>7991.7</v>
      </c>
      <c r="AU9" s="102">
        <v>7860.1</v>
      </c>
      <c r="AV9" s="102">
        <v>8007.2</v>
      </c>
      <c r="AW9" s="102">
        <v>7660</v>
      </c>
      <c r="AX9" s="102">
        <v>8848.7000000000007</v>
      </c>
      <c r="AY9" s="102">
        <v>7885.2</v>
      </c>
      <c r="AZ9" s="102">
        <v>7518.5</v>
      </c>
      <c r="BA9" s="102">
        <v>8047.9</v>
      </c>
      <c r="BB9" s="102">
        <v>8442.1</v>
      </c>
      <c r="BC9" s="102">
        <v>8361.6</v>
      </c>
      <c r="BD9" s="102">
        <v>8245.1</v>
      </c>
      <c r="BE9" s="102">
        <v>9632.7000000000007</v>
      </c>
      <c r="BF9" s="102">
        <v>9461.7000000000007</v>
      </c>
      <c r="BG9" s="102">
        <v>9078.9</v>
      </c>
      <c r="BH9" s="102">
        <v>9005.6</v>
      </c>
      <c r="BI9" s="102">
        <v>8816.2999999999993</v>
      </c>
      <c r="BJ9" s="102">
        <v>10199.6</v>
      </c>
      <c r="BK9" s="102">
        <v>9649.6</v>
      </c>
      <c r="BL9" s="122" t="s">
        <v>2</v>
      </c>
      <c r="BM9" s="122" t="s">
        <v>2</v>
      </c>
      <c r="BN9" s="122" t="s">
        <v>2</v>
      </c>
      <c r="BO9" s="122" t="s">
        <v>2</v>
      </c>
      <c r="BP9" s="122" t="s">
        <v>2</v>
      </c>
      <c r="BQ9" s="122" t="s">
        <v>2</v>
      </c>
      <c r="BR9" s="122" t="s">
        <v>2</v>
      </c>
      <c r="BS9" s="122" t="s">
        <v>2</v>
      </c>
      <c r="BT9" s="122" t="s">
        <v>2</v>
      </c>
      <c r="BU9" s="122" t="s">
        <v>2</v>
      </c>
      <c r="BV9" s="122" t="s">
        <v>2</v>
      </c>
      <c r="BW9" s="122" t="s">
        <v>2</v>
      </c>
      <c r="BX9" s="122" t="s">
        <v>2</v>
      </c>
      <c r="BY9" s="122" t="s">
        <v>2</v>
      </c>
      <c r="BZ9" s="122" t="s">
        <v>2</v>
      </c>
      <c r="CA9" s="122" t="s">
        <v>2</v>
      </c>
      <c r="CB9" s="122" t="s">
        <v>2</v>
      </c>
      <c r="CC9" s="122" t="s">
        <v>2</v>
      </c>
      <c r="CD9" s="122" t="s">
        <v>2</v>
      </c>
      <c r="CE9" s="122" t="s">
        <v>2</v>
      </c>
      <c r="CF9" s="122" t="s">
        <v>2</v>
      </c>
      <c r="CG9" s="122" t="s">
        <v>2</v>
      </c>
      <c r="CH9" s="122" t="s">
        <v>2</v>
      </c>
      <c r="CI9" s="122" t="s">
        <v>2</v>
      </c>
      <c r="CJ9" s="122" t="s">
        <v>2</v>
      </c>
      <c r="CK9" s="122" t="s">
        <v>2</v>
      </c>
      <c r="CL9" s="122" t="s">
        <v>2</v>
      </c>
      <c r="CM9" s="122" t="s">
        <v>2</v>
      </c>
      <c r="CN9" s="122" t="s">
        <v>2</v>
      </c>
      <c r="CO9" s="122" t="s">
        <v>2</v>
      </c>
      <c r="CP9" s="122" t="s">
        <v>2</v>
      </c>
      <c r="CQ9" s="122" t="s">
        <v>2</v>
      </c>
      <c r="CR9" s="122" t="s">
        <v>2</v>
      </c>
      <c r="CS9" s="122" t="s">
        <v>2</v>
      </c>
      <c r="CT9" s="122" t="s">
        <v>2</v>
      </c>
      <c r="CU9" s="122" t="s">
        <v>2</v>
      </c>
      <c r="CV9" s="122" t="s">
        <v>2</v>
      </c>
      <c r="CW9" s="122" t="s">
        <v>2</v>
      </c>
      <c r="CX9" s="122" t="s">
        <v>2</v>
      </c>
      <c r="CY9" s="122" t="s">
        <v>2</v>
      </c>
      <c r="CZ9" s="122" t="s">
        <v>2</v>
      </c>
      <c r="DA9" s="122">
        <v>11344.9</v>
      </c>
      <c r="DB9" s="122">
        <v>10697.8</v>
      </c>
      <c r="DC9" s="122">
        <v>11208.5</v>
      </c>
      <c r="DD9" s="122">
        <v>11146.2</v>
      </c>
      <c r="DE9" s="122">
        <v>10694.7</v>
      </c>
      <c r="DF9" s="122">
        <v>12189.3</v>
      </c>
    </row>
    <row r="10" spans="1:110" s="95" customFormat="1" ht="31.95" customHeight="1">
      <c r="A10" s="134"/>
      <c r="B10" s="93" t="str">
        <f>IF('0'!A1=1,"Тимчасове розміщування й  організація харчування","Accommodation and food service activities")</f>
        <v>Тимчасове розміщування й  організація харчування</v>
      </c>
      <c r="C10" s="102">
        <v>313.2</v>
      </c>
      <c r="D10" s="102">
        <v>324.2</v>
      </c>
      <c r="E10" s="102">
        <v>370.6</v>
      </c>
      <c r="F10" s="102">
        <v>338.3</v>
      </c>
      <c r="G10" s="102">
        <v>355.2</v>
      </c>
      <c r="H10" s="102">
        <v>379.5</v>
      </c>
      <c r="I10" s="102">
        <v>365.4</v>
      </c>
      <c r="J10" s="102">
        <v>377.4</v>
      </c>
      <c r="K10" s="102">
        <v>374.9</v>
      </c>
      <c r="L10" s="102">
        <v>361.8</v>
      </c>
      <c r="M10" s="102">
        <v>354.9</v>
      </c>
      <c r="N10" s="102">
        <v>413.1</v>
      </c>
      <c r="O10" s="102">
        <v>381.4</v>
      </c>
      <c r="P10" s="102">
        <v>373.5</v>
      </c>
      <c r="Q10" s="102">
        <v>439.6</v>
      </c>
      <c r="R10" s="102">
        <v>413.2</v>
      </c>
      <c r="S10" s="102">
        <v>442.4</v>
      </c>
      <c r="T10" s="102">
        <v>430.8</v>
      </c>
      <c r="U10" s="102">
        <v>427.8</v>
      </c>
      <c r="V10" s="102">
        <v>444.2</v>
      </c>
      <c r="W10" s="102">
        <v>428.8</v>
      </c>
      <c r="X10" s="102">
        <v>437.5</v>
      </c>
      <c r="Y10" s="102">
        <v>427.1</v>
      </c>
      <c r="Z10" s="102">
        <v>493.4</v>
      </c>
      <c r="AA10" s="102">
        <v>484.3</v>
      </c>
      <c r="AB10" s="102">
        <v>474.5</v>
      </c>
      <c r="AC10" s="102">
        <v>543.4</v>
      </c>
      <c r="AD10" s="102">
        <v>527.6</v>
      </c>
      <c r="AE10" s="102">
        <v>540.29999999999995</v>
      </c>
      <c r="AF10" s="102">
        <v>555</v>
      </c>
      <c r="AG10" s="102">
        <v>549.79999999999995</v>
      </c>
      <c r="AH10" s="102">
        <v>554.1</v>
      </c>
      <c r="AI10" s="102">
        <v>534.4</v>
      </c>
      <c r="AJ10" s="102">
        <v>538</v>
      </c>
      <c r="AK10" s="102">
        <v>522.1</v>
      </c>
      <c r="AL10" s="102">
        <v>564.1</v>
      </c>
      <c r="AM10" s="102">
        <v>602.9</v>
      </c>
      <c r="AN10" s="102">
        <v>609.20000000000005</v>
      </c>
      <c r="AO10" s="102">
        <v>422</v>
      </c>
      <c r="AP10" s="102">
        <v>235.7</v>
      </c>
      <c r="AQ10" s="102">
        <v>260.7</v>
      </c>
      <c r="AR10" s="102">
        <v>344.8</v>
      </c>
      <c r="AS10" s="102">
        <v>370.3</v>
      </c>
      <c r="AT10" s="102">
        <v>417.7</v>
      </c>
      <c r="AU10" s="102">
        <v>458.7</v>
      </c>
      <c r="AV10" s="102">
        <v>474.3</v>
      </c>
      <c r="AW10" s="102">
        <v>421.6</v>
      </c>
      <c r="AX10" s="102">
        <v>446.3</v>
      </c>
      <c r="AY10" s="102">
        <v>428</v>
      </c>
      <c r="AZ10" s="102">
        <v>511.1</v>
      </c>
      <c r="BA10" s="102">
        <v>504.6</v>
      </c>
      <c r="BB10" s="102">
        <v>444.8</v>
      </c>
      <c r="BC10" s="102">
        <v>587.70000000000005</v>
      </c>
      <c r="BD10" s="102">
        <v>614.4</v>
      </c>
      <c r="BE10" s="102">
        <v>637</v>
      </c>
      <c r="BF10" s="102">
        <v>700.3</v>
      </c>
      <c r="BG10" s="102">
        <v>644.1</v>
      </c>
      <c r="BH10" s="102">
        <v>624.4</v>
      </c>
      <c r="BI10" s="102">
        <v>611</v>
      </c>
      <c r="BJ10" s="102">
        <v>674.8</v>
      </c>
      <c r="BK10" s="102">
        <v>630.79999999999995</v>
      </c>
      <c r="BL10" s="122" t="s">
        <v>2</v>
      </c>
      <c r="BM10" s="122" t="s">
        <v>2</v>
      </c>
      <c r="BN10" s="122" t="s">
        <v>2</v>
      </c>
      <c r="BO10" s="122" t="s">
        <v>2</v>
      </c>
      <c r="BP10" s="122" t="s">
        <v>2</v>
      </c>
      <c r="BQ10" s="122" t="s">
        <v>2</v>
      </c>
      <c r="BR10" s="122" t="s">
        <v>2</v>
      </c>
      <c r="BS10" s="122" t="s">
        <v>2</v>
      </c>
      <c r="BT10" s="122" t="s">
        <v>2</v>
      </c>
      <c r="BU10" s="122" t="s">
        <v>2</v>
      </c>
      <c r="BV10" s="122" t="s">
        <v>2</v>
      </c>
      <c r="BW10" s="122" t="s">
        <v>2</v>
      </c>
      <c r="BX10" s="122" t="s">
        <v>2</v>
      </c>
      <c r="BY10" s="122" t="s">
        <v>2</v>
      </c>
      <c r="BZ10" s="122" t="s">
        <v>2</v>
      </c>
      <c r="CA10" s="122" t="s">
        <v>2</v>
      </c>
      <c r="CB10" s="122" t="s">
        <v>2</v>
      </c>
      <c r="CC10" s="122" t="s">
        <v>2</v>
      </c>
      <c r="CD10" s="122" t="s">
        <v>2</v>
      </c>
      <c r="CE10" s="122" t="s">
        <v>2</v>
      </c>
      <c r="CF10" s="122" t="s">
        <v>2</v>
      </c>
      <c r="CG10" s="122" t="s">
        <v>2</v>
      </c>
      <c r="CH10" s="122" t="s">
        <v>2</v>
      </c>
      <c r="CI10" s="122" t="s">
        <v>2</v>
      </c>
      <c r="CJ10" s="122" t="s">
        <v>2</v>
      </c>
      <c r="CK10" s="122" t="s">
        <v>2</v>
      </c>
      <c r="CL10" s="122" t="s">
        <v>2</v>
      </c>
      <c r="CM10" s="122" t="s">
        <v>2</v>
      </c>
      <c r="CN10" s="122" t="s">
        <v>2</v>
      </c>
      <c r="CO10" s="122" t="s">
        <v>2</v>
      </c>
      <c r="CP10" s="122" t="s">
        <v>2</v>
      </c>
      <c r="CQ10" s="122" t="s">
        <v>2</v>
      </c>
      <c r="CR10" s="122" t="s">
        <v>2</v>
      </c>
      <c r="CS10" s="122" t="s">
        <v>2</v>
      </c>
      <c r="CT10" s="122" t="s">
        <v>2</v>
      </c>
      <c r="CU10" s="122" t="s">
        <v>2</v>
      </c>
      <c r="CV10" s="122" t="s">
        <v>2</v>
      </c>
      <c r="CW10" s="122" t="s">
        <v>2</v>
      </c>
      <c r="CX10" s="122" t="s">
        <v>2</v>
      </c>
      <c r="CY10" s="122" t="s">
        <v>2</v>
      </c>
      <c r="CZ10" s="122" t="s">
        <v>2</v>
      </c>
      <c r="DA10" s="122">
        <v>776.2</v>
      </c>
      <c r="DB10" s="122">
        <v>752.3</v>
      </c>
      <c r="DC10" s="122">
        <v>755.8</v>
      </c>
      <c r="DD10" s="122">
        <v>803.5</v>
      </c>
      <c r="DE10" s="122">
        <v>789.5</v>
      </c>
      <c r="DF10" s="122">
        <v>880.9</v>
      </c>
    </row>
    <row r="11" spans="1:110" s="95" customFormat="1" ht="31.95" customHeight="1">
      <c r="A11" s="134"/>
      <c r="B11" s="93" t="str">
        <f>IF('0'!A1=1,"Інформація та телекомунікації","Information and communication")</f>
        <v>Інформація та телекомунікації</v>
      </c>
      <c r="C11" s="102">
        <v>1297.9000000000001</v>
      </c>
      <c r="D11" s="102">
        <v>1391.8</v>
      </c>
      <c r="E11" s="102">
        <v>1518.7</v>
      </c>
      <c r="F11" s="102">
        <v>1535.9</v>
      </c>
      <c r="G11" s="102">
        <v>1422.7</v>
      </c>
      <c r="H11" s="102">
        <v>1429.7</v>
      </c>
      <c r="I11" s="102">
        <v>1468.6</v>
      </c>
      <c r="J11" s="102">
        <v>1486.4</v>
      </c>
      <c r="K11" s="102">
        <v>1503.5</v>
      </c>
      <c r="L11" s="102">
        <v>1554.9</v>
      </c>
      <c r="M11" s="102">
        <v>1591.5</v>
      </c>
      <c r="N11" s="102">
        <v>1709.4</v>
      </c>
      <c r="O11" s="102">
        <v>1537.5</v>
      </c>
      <c r="P11" s="102">
        <v>1683.2</v>
      </c>
      <c r="Q11" s="102">
        <v>1751.6</v>
      </c>
      <c r="R11" s="102">
        <v>1945.3</v>
      </c>
      <c r="S11" s="102">
        <v>1724.5</v>
      </c>
      <c r="T11" s="102">
        <v>1746.8</v>
      </c>
      <c r="U11" s="102">
        <v>1731.3</v>
      </c>
      <c r="V11" s="102">
        <v>1768.2</v>
      </c>
      <c r="W11" s="102">
        <v>1749.7</v>
      </c>
      <c r="X11" s="102">
        <v>1806.6</v>
      </c>
      <c r="Y11" s="102">
        <v>1844.2</v>
      </c>
      <c r="Z11" s="102">
        <v>1881.8</v>
      </c>
      <c r="AA11" s="102">
        <v>1854</v>
      </c>
      <c r="AB11" s="102">
        <v>1975.2</v>
      </c>
      <c r="AC11" s="102">
        <v>2065.5</v>
      </c>
      <c r="AD11" s="102">
        <v>2406.1</v>
      </c>
      <c r="AE11" s="102">
        <v>2004.2</v>
      </c>
      <c r="AF11" s="102">
        <v>2051.1999999999998</v>
      </c>
      <c r="AG11" s="102">
        <v>1997.4</v>
      </c>
      <c r="AH11" s="102">
        <v>1976.7</v>
      </c>
      <c r="AI11" s="102">
        <v>1957.1</v>
      </c>
      <c r="AJ11" s="102">
        <v>1969.2</v>
      </c>
      <c r="AK11" s="102">
        <v>2072.1</v>
      </c>
      <c r="AL11" s="102">
        <v>2245.6999999999998</v>
      </c>
      <c r="AM11" s="102">
        <v>2102.6999999999998</v>
      </c>
      <c r="AN11" s="102">
        <v>2187</v>
      </c>
      <c r="AO11" s="102">
        <v>2658.8</v>
      </c>
      <c r="AP11" s="102">
        <v>2042.7</v>
      </c>
      <c r="AQ11" s="102">
        <v>2018.5</v>
      </c>
      <c r="AR11" s="102">
        <v>2081.3000000000002</v>
      </c>
      <c r="AS11" s="102">
        <v>2150.3000000000002</v>
      </c>
      <c r="AT11" s="102">
        <v>2143.1999999999998</v>
      </c>
      <c r="AU11" s="102">
        <v>2172.9</v>
      </c>
      <c r="AV11" s="102">
        <v>2110.3000000000002</v>
      </c>
      <c r="AW11" s="102">
        <v>2219.8000000000002</v>
      </c>
      <c r="AX11" s="102">
        <v>2400.6999999999998</v>
      </c>
      <c r="AY11" s="102">
        <v>2403.3000000000002</v>
      </c>
      <c r="AZ11" s="102">
        <v>2511.6999999999998</v>
      </c>
      <c r="BA11" s="102">
        <v>2796.6</v>
      </c>
      <c r="BB11" s="102">
        <v>2914.7</v>
      </c>
      <c r="BC11" s="102">
        <v>2706.7</v>
      </c>
      <c r="BD11" s="102">
        <v>2803.2</v>
      </c>
      <c r="BE11" s="102">
        <v>2650.8</v>
      </c>
      <c r="BF11" s="102">
        <v>2648.7</v>
      </c>
      <c r="BG11" s="102">
        <v>2712.3</v>
      </c>
      <c r="BH11" s="102">
        <v>2681.7</v>
      </c>
      <c r="BI11" s="102">
        <v>2908.3</v>
      </c>
      <c r="BJ11" s="102">
        <v>3198.6</v>
      </c>
      <c r="BK11" s="102">
        <v>3037.2</v>
      </c>
      <c r="BL11" s="122" t="s">
        <v>2</v>
      </c>
      <c r="BM11" s="122" t="s">
        <v>2</v>
      </c>
      <c r="BN11" s="122" t="s">
        <v>2</v>
      </c>
      <c r="BO11" s="122" t="s">
        <v>2</v>
      </c>
      <c r="BP11" s="122" t="s">
        <v>2</v>
      </c>
      <c r="BQ11" s="122" t="s">
        <v>2</v>
      </c>
      <c r="BR11" s="122" t="s">
        <v>2</v>
      </c>
      <c r="BS11" s="122" t="s">
        <v>2</v>
      </c>
      <c r="BT11" s="122" t="s">
        <v>2</v>
      </c>
      <c r="BU11" s="122" t="s">
        <v>2</v>
      </c>
      <c r="BV11" s="122" t="s">
        <v>2</v>
      </c>
      <c r="BW11" s="122" t="s">
        <v>2</v>
      </c>
      <c r="BX11" s="122" t="s">
        <v>2</v>
      </c>
      <c r="BY11" s="122" t="s">
        <v>2</v>
      </c>
      <c r="BZ11" s="122" t="s">
        <v>2</v>
      </c>
      <c r="CA11" s="122" t="s">
        <v>2</v>
      </c>
      <c r="CB11" s="122" t="s">
        <v>2</v>
      </c>
      <c r="CC11" s="122" t="s">
        <v>2</v>
      </c>
      <c r="CD11" s="122" t="s">
        <v>2</v>
      </c>
      <c r="CE11" s="122" t="s">
        <v>2</v>
      </c>
      <c r="CF11" s="122" t="s">
        <v>2</v>
      </c>
      <c r="CG11" s="122" t="s">
        <v>2</v>
      </c>
      <c r="CH11" s="122" t="s">
        <v>2</v>
      </c>
      <c r="CI11" s="122" t="s">
        <v>2</v>
      </c>
      <c r="CJ11" s="122" t="s">
        <v>2</v>
      </c>
      <c r="CK11" s="122" t="s">
        <v>2</v>
      </c>
      <c r="CL11" s="122" t="s">
        <v>2</v>
      </c>
      <c r="CM11" s="122" t="s">
        <v>2</v>
      </c>
      <c r="CN11" s="122" t="s">
        <v>2</v>
      </c>
      <c r="CO11" s="122" t="s">
        <v>2</v>
      </c>
      <c r="CP11" s="122" t="s">
        <v>2</v>
      </c>
      <c r="CQ11" s="122" t="s">
        <v>2</v>
      </c>
      <c r="CR11" s="122" t="s">
        <v>2</v>
      </c>
      <c r="CS11" s="122" t="s">
        <v>2</v>
      </c>
      <c r="CT11" s="122" t="s">
        <v>2</v>
      </c>
      <c r="CU11" s="122" t="s">
        <v>2</v>
      </c>
      <c r="CV11" s="122" t="s">
        <v>2</v>
      </c>
      <c r="CW11" s="122" t="s">
        <v>2</v>
      </c>
      <c r="CX11" s="122" t="s">
        <v>2</v>
      </c>
      <c r="CY11" s="122" t="s">
        <v>2</v>
      </c>
      <c r="CZ11" s="122" t="s">
        <v>2</v>
      </c>
      <c r="DA11" s="122">
        <v>8035.4</v>
      </c>
      <c r="DB11" s="122">
        <v>7793.4</v>
      </c>
      <c r="DC11" s="122">
        <v>7784.5</v>
      </c>
      <c r="DD11" s="122">
        <v>7953.5</v>
      </c>
      <c r="DE11" s="122">
        <v>8143.7</v>
      </c>
      <c r="DF11" s="122">
        <v>9093</v>
      </c>
    </row>
    <row r="12" spans="1:110" s="95" customFormat="1" ht="31.95" customHeight="1">
      <c r="A12" s="134"/>
      <c r="B12" s="93" t="str">
        <f>IF('0'!A1=1,"Фінансова та страхова діяльність","Financial and insurance activities")</f>
        <v>Фінансова та страхова діяльність</v>
      </c>
      <c r="C12" s="102">
        <v>1965.3</v>
      </c>
      <c r="D12" s="102">
        <v>1939.4</v>
      </c>
      <c r="E12" s="102">
        <v>2368.4</v>
      </c>
      <c r="F12" s="102">
        <v>2273.9</v>
      </c>
      <c r="G12" s="102">
        <v>2170.3000000000002</v>
      </c>
      <c r="H12" s="102">
        <v>2137.4</v>
      </c>
      <c r="I12" s="102">
        <v>2322</v>
      </c>
      <c r="J12" s="102">
        <v>2248</v>
      </c>
      <c r="K12" s="102">
        <v>2214.8000000000002</v>
      </c>
      <c r="L12" s="102">
        <v>2281.1999999999998</v>
      </c>
      <c r="M12" s="102">
        <v>2274.3000000000002</v>
      </c>
      <c r="N12" s="102">
        <v>2580.1999999999998</v>
      </c>
      <c r="O12" s="102">
        <v>2651.8</v>
      </c>
      <c r="P12" s="102">
        <v>2509.6</v>
      </c>
      <c r="Q12" s="102">
        <v>3083.6</v>
      </c>
      <c r="R12" s="102">
        <v>2727.3</v>
      </c>
      <c r="S12" s="102">
        <v>2692.9</v>
      </c>
      <c r="T12" s="102">
        <v>2698.1</v>
      </c>
      <c r="U12" s="102">
        <v>2821.9</v>
      </c>
      <c r="V12" s="102">
        <v>2791.1</v>
      </c>
      <c r="W12" s="102">
        <v>2730.2</v>
      </c>
      <c r="X12" s="102">
        <v>2858.6</v>
      </c>
      <c r="Y12" s="102">
        <v>2845.2</v>
      </c>
      <c r="Z12" s="102">
        <v>3117.8</v>
      </c>
      <c r="AA12" s="102">
        <v>2941.3</v>
      </c>
      <c r="AB12" s="102">
        <v>3136.9</v>
      </c>
      <c r="AC12" s="102">
        <v>3523.8</v>
      </c>
      <c r="AD12" s="102">
        <v>3424.8</v>
      </c>
      <c r="AE12" s="102">
        <v>3227.9</v>
      </c>
      <c r="AF12" s="102">
        <v>3081.3</v>
      </c>
      <c r="AG12" s="102">
        <v>3297.5</v>
      </c>
      <c r="AH12" s="102">
        <v>3164.6</v>
      </c>
      <c r="AI12" s="102">
        <v>3069.3</v>
      </c>
      <c r="AJ12" s="102">
        <v>3346</v>
      </c>
      <c r="AK12" s="102">
        <v>3312.3</v>
      </c>
      <c r="AL12" s="102">
        <v>3808.1</v>
      </c>
      <c r="AM12" s="102">
        <v>3539</v>
      </c>
      <c r="AN12" s="102">
        <v>3802.7</v>
      </c>
      <c r="AO12" s="102">
        <v>3839.8</v>
      </c>
      <c r="AP12" s="102">
        <v>3656.7</v>
      </c>
      <c r="AQ12" s="102">
        <v>3322.5</v>
      </c>
      <c r="AR12" s="102">
        <v>3412.5</v>
      </c>
      <c r="AS12" s="102">
        <v>3592.7</v>
      </c>
      <c r="AT12" s="102">
        <v>3452.2</v>
      </c>
      <c r="AU12" s="102">
        <v>3386.6</v>
      </c>
      <c r="AV12" s="102">
        <v>3580</v>
      </c>
      <c r="AW12" s="102">
        <v>3509</v>
      </c>
      <c r="AX12" s="102">
        <v>4033.4</v>
      </c>
      <c r="AY12" s="102">
        <v>4295.2</v>
      </c>
      <c r="AZ12" s="102">
        <v>4013.8</v>
      </c>
      <c r="BA12" s="102">
        <v>4325.1000000000004</v>
      </c>
      <c r="BB12" s="102">
        <v>4178.1000000000004</v>
      </c>
      <c r="BC12" s="102">
        <v>3869.8</v>
      </c>
      <c r="BD12" s="102">
        <v>3999.5</v>
      </c>
      <c r="BE12" s="102">
        <v>4254.6000000000004</v>
      </c>
      <c r="BF12" s="102">
        <v>4075.5</v>
      </c>
      <c r="BG12" s="102">
        <v>3870.1</v>
      </c>
      <c r="BH12" s="102">
        <v>4067</v>
      </c>
      <c r="BI12" s="102">
        <v>4028.1</v>
      </c>
      <c r="BJ12" s="102">
        <v>5372.8</v>
      </c>
      <c r="BK12" s="102">
        <v>4328.3</v>
      </c>
      <c r="BL12" s="122" t="s">
        <v>2</v>
      </c>
      <c r="BM12" s="122" t="s">
        <v>2</v>
      </c>
      <c r="BN12" s="122" t="s">
        <v>2</v>
      </c>
      <c r="BO12" s="122" t="s">
        <v>2</v>
      </c>
      <c r="BP12" s="122" t="s">
        <v>2</v>
      </c>
      <c r="BQ12" s="122" t="s">
        <v>2</v>
      </c>
      <c r="BR12" s="122" t="s">
        <v>2</v>
      </c>
      <c r="BS12" s="122" t="s">
        <v>2</v>
      </c>
      <c r="BT12" s="122" t="s">
        <v>2</v>
      </c>
      <c r="BU12" s="122" t="s">
        <v>2</v>
      </c>
      <c r="BV12" s="122" t="s">
        <v>2</v>
      </c>
      <c r="BW12" s="122" t="s">
        <v>2</v>
      </c>
      <c r="BX12" s="122" t="s">
        <v>2</v>
      </c>
      <c r="BY12" s="122" t="s">
        <v>2</v>
      </c>
      <c r="BZ12" s="122" t="s">
        <v>2</v>
      </c>
      <c r="CA12" s="122" t="s">
        <v>2</v>
      </c>
      <c r="CB12" s="122" t="s">
        <v>2</v>
      </c>
      <c r="CC12" s="122" t="s">
        <v>2</v>
      </c>
      <c r="CD12" s="122" t="s">
        <v>2</v>
      </c>
      <c r="CE12" s="122" t="s">
        <v>2</v>
      </c>
      <c r="CF12" s="122" t="s">
        <v>2</v>
      </c>
      <c r="CG12" s="122" t="s">
        <v>2</v>
      </c>
      <c r="CH12" s="122" t="s">
        <v>2</v>
      </c>
      <c r="CI12" s="122" t="s">
        <v>2</v>
      </c>
      <c r="CJ12" s="122" t="s">
        <v>2</v>
      </c>
      <c r="CK12" s="122" t="s">
        <v>2</v>
      </c>
      <c r="CL12" s="122" t="s">
        <v>2</v>
      </c>
      <c r="CM12" s="122" t="s">
        <v>2</v>
      </c>
      <c r="CN12" s="122" t="s">
        <v>2</v>
      </c>
      <c r="CO12" s="122" t="s">
        <v>2</v>
      </c>
      <c r="CP12" s="122" t="s">
        <v>2</v>
      </c>
      <c r="CQ12" s="122" t="s">
        <v>2</v>
      </c>
      <c r="CR12" s="122" t="s">
        <v>2</v>
      </c>
      <c r="CS12" s="122" t="s">
        <v>2</v>
      </c>
      <c r="CT12" s="122" t="s">
        <v>2</v>
      </c>
      <c r="CU12" s="122" t="s">
        <v>2</v>
      </c>
      <c r="CV12" s="122" t="s">
        <v>2</v>
      </c>
      <c r="CW12" s="122" t="s">
        <v>2</v>
      </c>
      <c r="CX12" s="122" t="s">
        <v>2</v>
      </c>
      <c r="CY12" s="122" t="s">
        <v>2</v>
      </c>
      <c r="CZ12" s="122" t="s">
        <v>2</v>
      </c>
      <c r="DA12" s="122">
        <v>7113.9</v>
      </c>
      <c r="DB12" s="122">
        <v>6605</v>
      </c>
      <c r="DC12" s="122">
        <v>6418.9</v>
      </c>
      <c r="DD12" s="122">
        <v>6826.1</v>
      </c>
      <c r="DE12" s="122">
        <v>6602.6</v>
      </c>
      <c r="DF12" s="122">
        <v>8072.4</v>
      </c>
    </row>
    <row r="13" spans="1:110" s="95" customFormat="1" ht="31.95" customHeight="1">
      <c r="A13" s="134"/>
      <c r="B13" s="93" t="str">
        <f>IF('0'!A1=1,"Операції з нерухомим майном","Real estate activities")</f>
        <v>Операції з нерухомим майном</v>
      </c>
      <c r="C13" s="102">
        <v>481.3</v>
      </c>
      <c r="D13" s="102">
        <v>486.5</v>
      </c>
      <c r="E13" s="102">
        <v>518.79999999999995</v>
      </c>
      <c r="F13" s="102">
        <v>517.1</v>
      </c>
      <c r="G13" s="102">
        <v>528.6</v>
      </c>
      <c r="H13" s="102">
        <v>541.70000000000005</v>
      </c>
      <c r="I13" s="102">
        <v>528.1</v>
      </c>
      <c r="J13" s="102">
        <v>544.9</v>
      </c>
      <c r="K13" s="102">
        <v>531.29999999999995</v>
      </c>
      <c r="L13" s="102">
        <v>538.29999999999995</v>
      </c>
      <c r="M13" s="102">
        <v>541.5</v>
      </c>
      <c r="N13" s="102">
        <v>618.6</v>
      </c>
      <c r="O13" s="102">
        <v>584.5</v>
      </c>
      <c r="P13" s="102">
        <v>590.29999999999995</v>
      </c>
      <c r="Q13" s="102">
        <v>617.6</v>
      </c>
      <c r="R13" s="102">
        <v>643.6</v>
      </c>
      <c r="S13" s="102">
        <v>649.29999999999995</v>
      </c>
      <c r="T13" s="102">
        <v>649.9</v>
      </c>
      <c r="U13" s="102">
        <v>804.4</v>
      </c>
      <c r="V13" s="102">
        <v>690.3</v>
      </c>
      <c r="W13" s="102">
        <v>658.7</v>
      </c>
      <c r="X13" s="102">
        <v>665.6</v>
      </c>
      <c r="Y13" s="102">
        <v>672</v>
      </c>
      <c r="Z13" s="102">
        <v>766.1</v>
      </c>
      <c r="AA13" s="102">
        <v>665.7</v>
      </c>
      <c r="AB13" s="102">
        <v>653.6</v>
      </c>
      <c r="AC13" s="102">
        <v>674.5</v>
      </c>
      <c r="AD13" s="102">
        <v>658.3</v>
      </c>
      <c r="AE13" s="102">
        <v>685.6</v>
      </c>
      <c r="AF13" s="102">
        <v>716.4</v>
      </c>
      <c r="AG13" s="102">
        <v>704.8</v>
      </c>
      <c r="AH13" s="102">
        <v>697.1</v>
      </c>
      <c r="AI13" s="102">
        <v>668.9</v>
      </c>
      <c r="AJ13" s="102">
        <v>683</v>
      </c>
      <c r="AK13" s="102">
        <v>683</v>
      </c>
      <c r="AL13" s="102">
        <v>772.9</v>
      </c>
      <c r="AM13" s="102">
        <v>733.8</v>
      </c>
      <c r="AN13" s="102">
        <v>751.8</v>
      </c>
      <c r="AO13" s="102">
        <v>683.9</v>
      </c>
      <c r="AP13" s="102">
        <v>561.79999999999995</v>
      </c>
      <c r="AQ13" s="102">
        <v>657.7</v>
      </c>
      <c r="AR13" s="102">
        <v>690.9</v>
      </c>
      <c r="AS13" s="102">
        <v>733.6</v>
      </c>
      <c r="AT13" s="102">
        <v>720.5</v>
      </c>
      <c r="AU13" s="102">
        <v>723.9</v>
      </c>
      <c r="AV13" s="102">
        <v>720.8</v>
      </c>
      <c r="AW13" s="102">
        <v>712.2</v>
      </c>
      <c r="AX13" s="102">
        <v>798.1</v>
      </c>
      <c r="AY13" s="102">
        <v>759.8</v>
      </c>
      <c r="AZ13" s="102">
        <v>803.6</v>
      </c>
      <c r="BA13" s="102">
        <v>806.4</v>
      </c>
      <c r="BB13" s="102">
        <v>872.7</v>
      </c>
      <c r="BC13" s="102">
        <v>870.2</v>
      </c>
      <c r="BD13" s="102">
        <v>868.9</v>
      </c>
      <c r="BE13" s="102">
        <v>895.2</v>
      </c>
      <c r="BF13" s="102">
        <v>880.3</v>
      </c>
      <c r="BG13" s="102">
        <v>873.8</v>
      </c>
      <c r="BH13" s="102">
        <v>850.7</v>
      </c>
      <c r="BI13" s="102">
        <v>857.1</v>
      </c>
      <c r="BJ13" s="102">
        <v>1018</v>
      </c>
      <c r="BK13" s="102">
        <v>1011.9</v>
      </c>
      <c r="BL13" s="122" t="s">
        <v>2</v>
      </c>
      <c r="BM13" s="122" t="s">
        <v>2</v>
      </c>
      <c r="BN13" s="122" t="s">
        <v>2</v>
      </c>
      <c r="BO13" s="122" t="s">
        <v>2</v>
      </c>
      <c r="BP13" s="122" t="s">
        <v>2</v>
      </c>
      <c r="BQ13" s="122" t="s">
        <v>2</v>
      </c>
      <c r="BR13" s="122" t="s">
        <v>2</v>
      </c>
      <c r="BS13" s="122" t="s">
        <v>2</v>
      </c>
      <c r="BT13" s="122" t="s">
        <v>2</v>
      </c>
      <c r="BU13" s="122" t="s">
        <v>2</v>
      </c>
      <c r="BV13" s="122" t="s">
        <v>2</v>
      </c>
      <c r="BW13" s="122" t="s">
        <v>2</v>
      </c>
      <c r="BX13" s="122" t="s">
        <v>2</v>
      </c>
      <c r="BY13" s="122" t="s">
        <v>2</v>
      </c>
      <c r="BZ13" s="122" t="s">
        <v>2</v>
      </c>
      <c r="CA13" s="122" t="s">
        <v>2</v>
      </c>
      <c r="CB13" s="122" t="s">
        <v>2</v>
      </c>
      <c r="CC13" s="122" t="s">
        <v>2</v>
      </c>
      <c r="CD13" s="122" t="s">
        <v>2</v>
      </c>
      <c r="CE13" s="122" t="s">
        <v>2</v>
      </c>
      <c r="CF13" s="122" t="s">
        <v>2</v>
      </c>
      <c r="CG13" s="122" t="s">
        <v>2</v>
      </c>
      <c r="CH13" s="122" t="s">
        <v>2</v>
      </c>
      <c r="CI13" s="122" t="s">
        <v>2</v>
      </c>
      <c r="CJ13" s="122" t="s">
        <v>2</v>
      </c>
      <c r="CK13" s="122" t="s">
        <v>2</v>
      </c>
      <c r="CL13" s="122" t="s">
        <v>2</v>
      </c>
      <c r="CM13" s="122" t="s">
        <v>2</v>
      </c>
      <c r="CN13" s="122" t="s">
        <v>2</v>
      </c>
      <c r="CO13" s="122" t="s">
        <v>2</v>
      </c>
      <c r="CP13" s="122" t="s">
        <v>2</v>
      </c>
      <c r="CQ13" s="122" t="s">
        <v>2</v>
      </c>
      <c r="CR13" s="122" t="s">
        <v>2</v>
      </c>
      <c r="CS13" s="122" t="s">
        <v>2</v>
      </c>
      <c r="CT13" s="122" t="s">
        <v>2</v>
      </c>
      <c r="CU13" s="122" t="s">
        <v>2</v>
      </c>
      <c r="CV13" s="122" t="s">
        <v>2</v>
      </c>
      <c r="CW13" s="122" t="s">
        <v>2</v>
      </c>
      <c r="CX13" s="122" t="s">
        <v>2</v>
      </c>
      <c r="CY13" s="122" t="s">
        <v>2</v>
      </c>
      <c r="CZ13" s="122" t="s">
        <v>2</v>
      </c>
      <c r="DA13" s="122">
        <v>1734.5</v>
      </c>
      <c r="DB13" s="122">
        <v>1686.8</v>
      </c>
      <c r="DC13" s="122">
        <v>1676.7</v>
      </c>
      <c r="DD13" s="122">
        <v>1739.9</v>
      </c>
      <c r="DE13" s="122">
        <v>1736.1</v>
      </c>
      <c r="DF13" s="122">
        <v>1975</v>
      </c>
    </row>
    <row r="14" spans="1:110" s="95" customFormat="1" ht="31.95" customHeight="1">
      <c r="A14" s="134"/>
      <c r="B14" s="93" t="str">
        <f>IF('0'!A1=1,"Професійна, наукова та технічна  діяльність","Professional, scientific and technical activities")</f>
        <v>Професійна, наукова та технічна  діяльність</v>
      </c>
      <c r="C14" s="102">
        <v>1883.1</v>
      </c>
      <c r="D14" s="102">
        <v>2146.3000000000002</v>
      </c>
      <c r="E14" s="102">
        <v>2224.9</v>
      </c>
      <c r="F14" s="102">
        <v>2181.6</v>
      </c>
      <c r="G14" s="102">
        <v>2205.5</v>
      </c>
      <c r="H14" s="102">
        <v>2288</v>
      </c>
      <c r="I14" s="102">
        <v>2316.3000000000002</v>
      </c>
      <c r="J14" s="102">
        <v>2289.5</v>
      </c>
      <c r="K14" s="102">
        <v>2458.5</v>
      </c>
      <c r="L14" s="102">
        <v>2332.9</v>
      </c>
      <c r="M14" s="102">
        <v>2384.6999999999998</v>
      </c>
      <c r="N14" s="102">
        <v>2919.6</v>
      </c>
      <c r="O14" s="102">
        <v>2591.6</v>
      </c>
      <c r="P14" s="102">
        <v>2657.2</v>
      </c>
      <c r="Q14" s="102">
        <v>2866.6</v>
      </c>
      <c r="R14" s="102">
        <v>2890.4</v>
      </c>
      <c r="S14" s="102">
        <v>3362.9</v>
      </c>
      <c r="T14" s="102">
        <v>2947.5</v>
      </c>
      <c r="U14" s="102">
        <v>3044.9</v>
      </c>
      <c r="V14" s="102">
        <v>2976.4</v>
      </c>
      <c r="W14" s="102">
        <v>3136.9</v>
      </c>
      <c r="X14" s="102">
        <v>3150.1</v>
      </c>
      <c r="Y14" s="102">
        <v>3151.9</v>
      </c>
      <c r="Z14" s="102">
        <v>3819.4</v>
      </c>
      <c r="AA14" s="102">
        <v>2624</v>
      </c>
      <c r="AB14" s="102">
        <v>3029.4</v>
      </c>
      <c r="AC14" s="102">
        <v>3378.3</v>
      </c>
      <c r="AD14" s="102">
        <v>3045</v>
      </c>
      <c r="AE14" s="102">
        <v>2879.3</v>
      </c>
      <c r="AF14" s="102">
        <v>2965.9</v>
      </c>
      <c r="AG14" s="102">
        <v>2975.4</v>
      </c>
      <c r="AH14" s="102">
        <v>2924.4</v>
      </c>
      <c r="AI14" s="102">
        <v>3028.7</v>
      </c>
      <c r="AJ14" s="102">
        <v>2978.2</v>
      </c>
      <c r="AK14" s="102">
        <v>2943.6</v>
      </c>
      <c r="AL14" s="102">
        <v>3582.4</v>
      </c>
      <c r="AM14" s="102">
        <v>3203.9</v>
      </c>
      <c r="AN14" s="102">
        <v>3410.5</v>
      </c>
      <c r="AO14" s="102">
        <v>4000</v>
      </c>
      <c r="AP14" s="102">
        <v>3190.8</v>
      </c>
      <c r="AQ14" s="102">
        <v>3334.7</v>
      </c>
      <c r="AR14" s="102">
        <v>3346.2</v>
      </c>
      <c r="AS14" s="102">
        <v>3340.8</v>
      </c>
      <c r="AT14" s="102">
        <v>3277.2</v>
      </c>
      <c r="AU14" s="102">
        <v>3628.6</v>
      </c>
      <c r="AV14" s="102">
        <v>3509.7</v>
      </c>
      <c r="AW14" s="102">
        <v>3493.5</v>
      </c>
      <c r="AX14" s="102">
        <v>4651.6000000000004</v>
      </c>
      <c r="AY14" s="102">
        <v>3508.1</v>
      </c>
      <c r="AZ14" s="102">
        <v>3811.2</v>
      </c>
      <c r="BA14" s="102">
        <v>4131.1000000000004</v>
      </c>
      <c r="BB14" s="102">
        <v>4731.7</v>
      </c>
      <c r="BC14" s="102">
        <v>3839.5</v>
      </c>
      <c r="BD14" s="102">
        <v>4095.2</v>
      </c>
      <c r="BE14" s="102">
        <v>4083.5</v>
      </c>
      <c r="BF14" s="102">
        <v>4087</v>
      </c>
      <c r="BG14" s="102">
        <v>4161</v>
      </c>
      <c r="BH14" s="102">
        <v>4067.9</v>
      </c>
      <c r="BI14" s="102">
        <v>4137.2</v>
      </c>
      <c r="BJ14" s="102">
        <v>5293.3</v>
      </c>
      <c r="BK14" s="102">
        <v>4179.6000000000004</v>
      </c>
      <c r="BL14" s="122" t="s">
        <v>2</v>
      </c>
      <c r="BM14" s="122" t="s">
        <v>2</v>
      </c>
      <c r="BN14" s="122" t="s">
        <v>2</v>
      </c>
      <c r="BO14" s="122" t="s">
        <v>2</v>
      </c>
      <c r="BP14" s="122" t="s">
        <v>2</v>
      </c>
      <c r="BQ14" s="122" t="s">
        <v>2</v>
      </c>
      <c r="BR14" s="122" t="s">
        <v>2</v>
      </c>
      <c r="BS14" s="122" t="s">
        <v>2</v>
      </c>
      <c r="BT14" s="122" t="s">
        <v>2</v>
      </c>
      <c r="BU14" s="122" t="s">
        <v>2</v>
      </c>
      <c r="BV14" s="122" t="s">
        <v>2</v>
      </c>
      <c r="BW14" s="122" t="s">
        <v>2</v>
      </c>
      <c r="BX14" s="122" t="s">
        <v>2</v>
      </c>
      <c r="BY14" s="122" t="s">
        <v>2</v>
      </c>
      <c r="BZ14" s="122" t="s">
        <v>2</v>
      </c>
      <c r="CA14" s="122" t="s">
        <v>2</v>
      </c>
      <c r="CB14" s="122" t="s">
        <v>2</v>
      </c>
      <c r="CC14" s="122" t="s">
        <v>2</v>
      </c>
      <c r="CD14" s="122" t="s">
        <v>2</v>
      </c>
      <c r="CE14" s="122" t="s">
        <v>2</v>
      </c>
      <c r="CF14" s="122" t="s">
        <v>2</v>
      </c>
      <c r="CG14" s="122" t="s">
        <v>2</v>
      </c>
      <c r="CH14" s="122" t="s">
        <v>2</v>
      </c>
      <c r="CI14" s="122" t="s">
        <v>2</v>
      </c>
      <c r="CJ14" s="122" t="s">
        <v>2</v>
      </c>
      <c r="CK14" s="122" t="s">
        <v>2</v>
      </c>
      <c r="CL14" s="122" t="s">
        <v>2</v>
      </c>
      <c r="CM14" s="122" t="s">
        <v>2</v>
      </c>
      <c r="CN14" s="122" t="s">
        <v>2</v>
      </c>
      <c r="CO14" s="122" t="s">
        <v>2</v>
      </c>
      <c r="CP14" s="122" t="s">
        <v>2</v>
      </c>
      <c r="CQ14" s="122" t="s">
        <v>2</v>
      </c>
      <c r="CR14" s="122" t="s">
        <v>2</v>
      </c>
      <c r="CS14" s="122" t="s">
        <v>2</v>
      </c>
      <c r="CT14" s="122" t="s">
        <v>2</v>
      </c>
      <c r="CU14" s="122" t="s">
        <v>2</v>
      </c>
      <c r="CV14" s="122" t="s">
        <v>2</v>
      </c>
      <c r="CW14" s="122" t="s">
        <v>2</v>
      </c>
      <c r="CX14" s="122" t="s">
        <v>2</v>
      </c>
      <c r="CY14" s="122" t="s">
        <v>2</v>
      </c>
      <c r="CZ14" s="122" t="s">
        <v>2</v>
      </c>
      <c r="DA14" s="122">
        <v>5869.7</v>
      </c>
      <c r="DB14" s="122">
        <v>5794.4</v>
      </c>
      <c r="DC14" s="122">
        <v>6060.6</v>
      </c>
      <c r="DD14" s="122">
        <v>5924.3</v>
      </c>
      <c r="DE14" s="122">
        <v>5923.2</v>
      </c>
      <c r="DF14" s="122">
        <v>7302</v>
      </c>
    </row>
    <row r="15" spans="1:110" s="95" customFormat="1" ht="31.95" customHeight="1">
      <c r="A15" s="134"/>
      <c r="B15" s="93" t="str">
        <f>IF('0'!A1=1,"з неї наукові дослідження та розробки","of which scientific research and development")</f>
        <v>з неї наукові дослідження та розробки</v>
      </c>
      <c r="C15" s="102">
        <v>611.9</v>
      </c>
      <c r="D15" s="102">
        <v>645.1</v>
      </c>
      <c r="E15" s="102">
        <v>708.7</v>
      </c>
      <c r="F15" s="102">
        <v>681.8</v>
      </c>
      <c r="G15" s="102">
        <v>704.5</v>
      </c>
      <c r="H15" s="102">
        <v>747</v>
      </c>
      <c r="I15" s="102">
        <v>773.5</v>
      </c>
      <c r="J15" s="102">
        <v>753.1</v>
      </c>
      <c r="K15" s="102">
        <v>778.4</v>
      </c>
      <c r="L15" s="102">
        <v>763</v>
      </c>
      <c r="M15" s="102">
        <v>814.4</v>
      </c>
      <c r="N15" s="102">
        <v>997.8</v>
      </c>
      <c r="O15" s="102">
        <v>798</v>
      </c>
      <c r="P15" s="102">
        <v>854.6</v>
      </c>
      <c r="Q15" s="102">
        <v>940.9</v>
      </c>
      <c r="R15" s="102">
        <v>933</v>
      </c>
      <c r="S15" s="102">
        <v>952.3</v>
      </c>
      <c r="T15" s="102">
        <v>974.8</v>
      </c>
      <c r="U15" s="102">
        <v>1004.3</v>
      </c>
      <c r="V15" s="102">
        <v>989.9</v>
      </c>
      <c r="W15" s="102">
        <v>1003</v>
      </c>
      <c r="X15" s="102">
        <v>1077.5999999999999</v>
      </c>
      <c r="Y15" s="102">
        <v>1086.4000000000001</v>
      </c>
      <c r="Z15" s="102">
        <v>1314.7</v>
      </c>
      <c r="AA15" s="102">
        <v>859.6</v>
      </c>
      <c r="AB15" s="102">
        <v>854.1</v>
      </c>
      <c r="AC15" s="102">
        <v>947</v>
      </c>
      <c r="AD15" s="102">
        <v>935.5</v>
      </c>
      <c r="AE15" s="102">
        <v>942.9</v>
      </c>
      <c r="AF15" s="102">
        <v>980.7</v>
      </c>
      <c r="AG15" s="102">
        <v>1000.1</v>
      </c>
      <c r="AH15" s="102">
        <v>947.3</v>
      </c>
      <c r="AI15" s="102">
        <v>973.6</v>
      </c>
      <c r="AJ15" s="102">
        <v>985.1</v>
      </c>
      <c r="AK15" s="102">
        <v>997.5</v>
      </c>
      <c r="AL15" s="102">
        <v>1187.7</v>
      </c>
      <c r="AM15" s="102">
        <v>920.8</v>
      </c>
      <c r="AN15" s="102">
        <v>962</v>
      </c>
      <c r="AO15" s="102">
        <v>1055.7</v>
      </c>
      <c r="AP15" s="102">
        <v>909.5</v>
      </c>
      <c r="AQ15" s="102">
        <v>957.5</v>
      </c>
      <c r="AR15" s="102">
        <v>1027.5999999999999</v>
      </c>
      <c r="AS15" s="102">
        <v>1040.0999999999999</v>
      </c>
      <c r="AT15" s="102">
        <v>1009</v>
      </c>
      <c r="AU15" s="102">
        <v>1139.5999999999999</v>
      </c>
      <c r="AV15" s="102">
        <v>1102.3</v>
      </c>
      <c r="AW15" s="102">
        <v>1146.9000000000001</v>
      </c>
      <c r="AX15" s="102">
        <v>1326</v>
      </c>
      <c r="AY15" s="102">
        <v>1000.4</v>
      </c>
      <c r="AZ15" s="102">
        <v>1076.5999999999999</v>
      </c>
      <c r="BA15" s="102">
        <v>1152.3</v>
      </c>
      <c r="BB15" s="102">
        <v>1138.0999999999999</v>
      </c>
      <c r="BC15" s="102">
        <v>1142.5</v>
      </c>
      <c r="BD15" s="102">
        <v>1229</v>
      </c>
      <c r="BE15" s="102">
        <v>1228.9000000000001</v>
      </c>
      <c r="BF15" s="102">
        <v>1230.5</v>
      </c>
      <c r="BG15" s="102">
        <v>1230.4000000000001</v>
      </c>
      <c r="BH15" s="102">
        <v>1167.7</v>
      </c>
      <c r="BI15" s="102">
        <v>1242</v>
      </c>
      <c r="BJ15" s="102">
        <v>1559.4</v>
      </c>
      <c r="BK15" s="102">
        <v>1131.7</v>
      </c>
      <c r="BL15" s="122" t="s">
        <v>2</v>
      </c>
      <c r="BM15" s="122" t="s">
        <v>2</v>
      </c>
      <c r="BN15" s="122" t="s">
        <v>2</v>
      </c>
      <c r="BO15" s="122" t="s">
        <v>2</v>
      </c>
      <c r="BP15" s="122" t="s">
        <v>2</v>
      </c>
      <c r="BQ15" s="122" t="s">
        <v>2</v>
      </c>
      <c r="BR15" s="122" t="s">
        <v>2</v>
      </c>
      <c r="BS15" s="122" t="s">
        <v>2</v>
      </c>
      <c r="BT15" s="122" t="s">
        <v>2</v>
      </c>
      <c r="BU15" s="122" t="s">
        <v>2</v>
      </c>
      <c r="BV15" s="122" t="s">
        <v>2</v>
      </c>
      <c r="BW15" s="122" t="s">
        <v>2</v>
      </c>
      <c r="BX15" s="122" t="s">
        <v>2</v>
      </c>
      <c r="BY15" s="122" t="s">
        <v>2</v>
      </c>
      <c r="BZ15" s="122" t="s">
        <v>2</v>
      </c>
      <c r="CA15" s="122" t="s">
        <v>2</v>
      </c>
      <c r="CB15" s="122" t="s">
        <v>2</v>
      </c>
      <c r="CC15" s="122" t="s">
        <v>2</v>
      </c>
      <c r="CD15" s="122" t="s">
        <v>2</v>
      </c>
      <c r="CE15" s="122" t="s">
        <v>2</v>
      </c>
      <c r="CF15" s="122" t="s">
        <v>2</v>
      </c>
      <c r="CG15" s="122" t="s">
        <v>2</v>
      </c>
      <c r="CH15" s="122" t="s">
        <v>2</v>
      </c>
      <c r="CI15" s="122" t="s">
        <v>2</v>
      </c>
      <c r="CJ15" s="122" t="s">
        <v>2</v>
      </c>
      <c r="CK15" s="122" t="s">
        <v>2</v>
      </c>
      <c r="CL15" s="122" t="s">
        <v>2</v>
      </c>
      <c r="CM15" s="122" t="s">
        <v>2</v>
      </c>
      <c r="CN15" s="122" t="s">
        <v>2</v>
      </c>
      <c r="CO15" s="122" t="s">
        <v>2</v>
      </c>
      <c r="CP15" s="122" t="s">
        <v>2</v>
      </c>
      <c r="CQ15" s="122" t="s">
        <v>2</v>
      </c>
      <c r="CR15" s="122" t="s">
        <v>2</v>
      </c>
      <c r="CS15" s="122" t="s">
        <v>2</v>
      </c>
      <c r="CT15" s="122" t="s">
        <v>2</v>
      </c>
      <c r="CU15" s="122" t="s">
        <v>2</v>
      </c>
      <c r="CV15" s="122" t="s">
        <v>2</v>
      </c>
      <c r="CW15" s="122" t="s">
        <v>2</v>
      </c>
      <c r="CX15" s="122" t="s">
        <v>2</v>
      </c>
      <c r="CY15" s="122" t="s">
        <v>2</v>
      </c>
      <c r="CZ15" s="122" t="s">
        <v>2</v>
      </c>
      <c r="DA15" s="122">
        <v>1727.6</v>
      </c>
      <c r="DB15" s="122">
        <v>1660.2</v>
      </c>
      <c r="DC15" s="122">
        <v>1755.7</v>
      </c>
      <c r="DD15" s="122">
        <v>1749.4</v>
      </c>
      <c r="DE15" s="122">
        <v>1794.9</v>
      </c>
      <c r="DF15" s="122">
        <v>2312.8000000000002</v>
      </c>
    </row>
    <row r="16" spans="1:110" s="95" customFormat="1" ht="31.95" customHeight="1">
      <c r="A16" s="134"/>
      <c r="B16" s="93" t="str">
        <f>IF('0'!A1=1,"Діяльність у сфері адміністративного  та допоміжного обслуговування","Administrative and support service activities")</f>
        <v>Діяльність у сфері адміністративного  та допоміжного обслуговування</v>
      </c>
      <c r="C16" s="102">
        <v>983.9</v>
      </c>
      <c r="D16" s="102">
        <v>998.9</v>
      </c>
      <c r="E16" s="102">
        <v>1042.7</v>
      </c>
      <c r="F16" s="102">
        <v>1016.1</v>
      </c>
      <c r="G16" s="102">
        <v>1027.2</v>
      </c>
      <c r="H16" s="102">
        <v>1038.3</v>
      </c>
      <c r="I16" s="102">
        <v>1045.9000000000001</v>
      </c>
      <c r="J16" s="102">
        <v>1058.5</v>
      </c>
      <c r="K16" s="102">
        <v>1060.4000000000001</v>
      </c>
      <c r="L16" s="102">
        <v>1064.3</v>
      </c>
      <c r="M16" s="102">
        <v>1070.8</v>
      </c>
      <c r="N16" s="102">
        <v>1179.3</v>
      </c>
      <c r="O16" s="102">
        <v>1221</v>
      </c>
      <c r="P16" s="102">
        <v>1247.9000000000001</v>
      </c>
      <c r="Q16" s="102">
        <v>1307.2</v>
      </c>
      <c r="R16" s="102">
        <v>1300.4000000000001</v>
      </c>
      <c r="S16" s="102">
        <v>1328.6</v>
      </c>
      <c r="T16" s="102">
        <v>1342.8</v>
      </c>
      <c r="U16" s="102">
        <v>1389.8</v>
      </c>
      <c r="V16" s="102">
        <v>1385.1</v>
      </c>
      <c r="W16" s="102">
        <v>1388.8</v>
      </c>
      <c r="X16" s="102">
        <v>1406.9</v>
      </c>
      <c r="Y16" s="102">
        <v>1401.5</v>
      </c>
      <c r="Z16" s="102">
        <v>1519.3</v>
      </c>
      <c r="AA16" s="102">
        <v>1546.7</v>
      </c>
      <c r="AB16" s="102">
        <v>1572.6</v>
      </c>
      <c r="AC16" s="102">
        <v>1635.7</v>
      </c>
      <c r="AD16" s="102">
        <v>1629.9</v>
      </c>
      <c r="AE16" s="102">
        <v>1635.9</v>
      </c>
      <c r="AF16" s="102">
        <v>1643.7</v>
      </c>
      <c r="AG16" s="102">
        <v>1759.3</v>
      </c>
      <c r="AH16" s="102">
        <v>1675.7</v>
      </c>
      <c r="AI16" s="102">
        <v>1655.4</v>
      </c>
      <c r="AJ16" s="102">
        <v>1768.8</v>
      </c>
      <c r="AK16" s="102">
        <v>1660.8</v>
      </c>
      <c r="AL16" s="102">
        <v>1868.3</v>
      </c>
      <c r="AM16" s="102">
        <v>1727.1</v>
      </c>
      <c r="AN16" s="102">
        <v>1720.5</v>
      </c>
      <c r="AO16" s="102">
        <v>1894</v>
      </c>
      <c r="AP16" s="102">
        <v>1640.2</v>
      </c>
      <c r="AQ16" s="102">
        <v>1594.4</v>
      </c>
      <c r="AR16" s="102">
        <v>1647.1</v>
      </c>
      <c r="AS16" s="102">
        <v>1734.7</v>
      </c>
      <c r="AT16" s="102">
        <v>1766.3</v>
      </c>
      <c r="AU16" s="102">
        <v>1753.6</v>
      </c>
      <c r="AV16" s="102">
        <v>1814.2</v>
      </c>
      <c r="AW16" s="102">
        <v>1774.6</v>
      </c>
      <c r="AX16" s="102">
        <v>2034.4</v>
      </c>
      <c r="AY16" s="102">
        <v>2030</v>
      </c>
      <c r="AZ16" s="102">
        <v>2019</v>
      </c>
      <c r="BA16" s="102">
        <v>2141.6</v>
      </c>
      <c r="BB16" s="102">
        <v>2084.5</v>
      </c>
      <c r="BC16" s="102">
        <v>2102.1</v>
      </c>
      <c r="BD16" s="102">
        <v>2171.8000000000002</v>
      </c>
      <c r="BE16" s="102">
        <v>2219.6999999999998</v>
      </c>
      <c r="BF16" s="102">
        <v>2218.4</v>
      </c>
      <c r="BG16" s="102">
        <v>2202.1999999999998</v>
      </c>
      <c r="BH16" s="102">
        <v>2216.6</v>
      </c>
      <c r="BI16" s="102">
        <v>2198</v>
      </c>
      <c r="BJ16" s="102">
        <v>2537.1</v>
      </c>
      <c r="BK16" s="102">
        <v>2603</v>
      </c>
      <c r="BL16" s="122" t="s">
        <v>2</v>
      </c>
      <c r="BM16" s="122" t="s">
        <v>2</v>
      </c>
      <c r="BN16" s="122" t="s">
        <v>2</v>
      </c>
      <c r="BO16" s="122" t="s">
        <v>2</v>
      </c>
      <c r="BP16" s="122" t="s">
        <v>2</v>
      </c>
      <c r="BQ16" s="122" t="s">
        <v>2</v>
      </c>
      <c r="BR16" s="122" t="s">
        <v>2</v>
      </c>
      <c r="BS16" s="122" t="s">
        <v>2</v>
      </c>
      <c r="BT16" s="122" t="s">
        <v>2</v>
      </c>
      <c r="BU16" s="122" t="s">
        <v>2</v>
      </c>
      <c r="BV16" s="122" t="s">
        <v>2</v>
      </c>
      <c r="BW16" s="122" t="s">
        <v>2</v>
      </c>
      <c r="BX16" s="122" t="s">
        <v>2</v>
      </c>
      <c r="BY16" s="122" t="s">
        <v>2</v>
      </c>
      <c r="BZ16" s="122" t="s">
        <v>2</v>
      </c>
      <c r="CA16" s="122" t="s">
        <v>2</v>
      </c>
      <c r="CB16" s="122" t="s">
        <v>2</v>
      </c>
      <c r="CC16" s="122" t="s">
        <v>2</v>
      </c>
      <c r="CD16" s="122" t="s">
        <v>2</v>
      </c>
      <c r="CE16" s="122" t="s">
        <v>2</v>
      </c>
      <c r="CF16" s="122" t="s">
        <v>2</v>
      </c>
      <c r="CG16" s="122" t="s">
        <v>2</v>
      </c>
      <c r="CH16" s="122" t="s">
        <v>2</v>
      </c>
      <c r="CI16" s="122" t="s">
        <v>2</v>
      </c>
      <c r="CJ16" s="122" t="s">
        <v>2</v>
      </c>
      <c r="CK16" s="122" t="s">
        <v>2</v>
      </c>
      <c r="CL16" s="122" t="s">
        <v>2</v>
      </c>
      <c r="CM16" s="122" t="s">
        <v>2</v>
      </c>
      <c r="CN16" s="122" t="s">
        <v>2</v>
      </c>
      <c r="CO16" s="122" t="s">
        <v>2</v>
      </c>
      <c r="CP16" s="122" t="s">
        <v>2</v>
      </c>
      <c r="CQ16" s="122" t="s">
        <v>2</v>
      </c>
      <c r="CR16" s="122" t="s">
        <v>2</v>
      </c>
      <c r="CS16" s="122" t="s">
        <v>2</v>
      </c>
      <c r="CT16" s="122" t="s">
        <v>2</v>
      </c>
      <c r="CU16" s="122" t="s">
        <v>2</v>
      </c>
      <c r="CV16" s="122" t="s">
        <v>2</v>
      </c>
      <c r="CW16" s="122" t="s">
        <v>2</v>
      </c>
      <c r="CX16" s="122" t="s">
        <v>2</v>
      </c>
      <c r="CY16" s="122" t="s">
        <v>2</v>
      </c>
      <c r="CZ16" s="122" t="s">
        <v>2</v>
      </c>
      <c r="DA16" s="122">
        <v>3165.1</v>
      </c>
      <c r="DB16" s="122">
        <v>3121.3</v>
      </c>
      <c r="DC16" s="122">
        <v>3178.5</v>
      </c>
      <c r="DD16" s="122">
        <v>3214.8</v>
      </c>
      <c r="DE16" s="122">
        <v>3194.3</v>
      </c>
      <c r="DF16" s="122">
        <v>3602.5</v>
      </c>
    </row>
    <row r="17" spans="1:110" s="95" customFormat="1" ht="31.95" customHeight="1">
      <c r="A17" s="134"/>
      <c r="B17" s="93" t="str">
        <f>IF('0'!A1=1,"Державне управління й оборона; обов’язкове соціальне страхування","Public administration and defence; compulsory social security")</f>
        <v>Державне управління й оборона; обов’язкове соціальне страхування</v>
      </c>
      <c r="C17" s="102">
        <v>2957.4</v>
      </c>
      <c r="D17" s="102">
        <v>3346.4</v>
      </c>
      <c r="E17" s="102">
        <v>3596.3</v>
      </c>
      <c r="F17" s="102">
        <v>3595.9</v>
      </c>
      <c r="G17" s="102">
        <v>3778.5</v>
      </c>
      <c r="H17" s="102">
        <v>4445.6000000000004</v>
      </c>
      <c r="I17" s="102">
        <v>4563</v>
      </c>
      <c r="J17" s="102">
        <v>4521.1000000000004</v>
      </c>
      <c r="K17" s="102">
        <v>4558</v>
      </c>
      <c r="L17" s="102">
        <v>4807</v>
      </c>
      <c r="M17" s="102">
        <v>5086.3</v>
      </c>
      <c r="N17" s="102">
        <v>6761</v>
      </c>
      <c r="O17" s="102">
        <v>4674.3999999999996</v>
      </c>
      <c r="P17" s="102">
        <v>4938.6000000000004</v>
      </c>
      <c r="Q17" s="102">
        <v>5074.6000000000004</v>
      </c>
      <c r="R17" s="102">
        <v>5218</v>
      </c>
      <c r="S17" s="102">
        <v>5596.3</v>
      </c>
      <c r="T17" s="102">
        <v>6141.2</v>
      </c>
      <c r="U17" s="102">
        <v>6423.3</v>
      </c>
      <c r="V17" s="102">
        <v>6292.4</v>
      </c>
      <c r="W17" s="102">
        <v>5964.8</v>
      </c>
      <c r="X17" s="102">
        <v>6048.5</v>
      </c>
      <c r="Y17" s="102">
        <v>6225.5</v>
      </c>
      <c r="Z17" s="102">
        <v>7951.5</v>
      </c>
      <c r="AA17" s="102">
        <v>4586.6000000000004</v>
      </c>
      <c r="AB17" s="102">
        <v>4975.6000000000004</v>
      </c>
      <c r="AC17" s="102">
        <v>5235.7</v>
      </c>
      <c r="AD17" s="102">
        <v>5305.3</v>
      </c>
      <c r="AE17" s="102">
        <v>5512</v>
      </c>
      <c r="AF17" s="102">
        <v>6023.2</v>
      </c>
      <c r="AG17" s="102">
        <v>6474.8</v>
      </c>
      <c r="AH17" s="102">
        <v>6432.4</v>
      </c>
      <c r="AI17" s="102">
        <v>5838.9</v>
      </c>
      <c r="AJ17" s="102">
        <v>5869.7</v>
      </c>
      <c r="AK17" s="102">
        <v>6088.5</v>
      </c>
      <c r="AL17" s="102">
        <v>7808.7</v>
      </c>
      <c r="AM17" s="102">
        <v>5787.2</v>
      </c>
      <c r="AN17" s="102">
        <v>6302.4</v>
      </c>
      <c r="AO17" s="102">
        <v>6511</v>
      </c>
      <c r="AP17" s="102">
        <v>6410.7</v>
      </c>
      <c r="AQ17" s="102">
        <v>6421.5</v>
      </c>
      <c r="AR17" s="102">
        <v>7039.4</v>
      </c>
      <c r="AS17" s="102">
        <v>7551.7</v>
      </c>
      <c r="AT17" s="102">
        <v>7183.5</v>
      </c>
      <c r="AU17" s="102">
        <v>7132</v>
      </c>
      <c r="AV17" s="102">
        <v>7064.8</v>
      </c>
      <c r="AW17" s="102">
        <v>7489.3</v>
      </c>
      <c r="AX17" s="102">
        <v>9705.9</v>
      </c>
      <c r="AY17" s="102">
        <v>6212.5</v>
      </c>
      <c r="AZ17" s="102">
        <v>6478.3</v>
      </c>
      <c r="BA17" s="102">
        <v>6770.5</v>
      </c>
      <c r="BB17" s="102">
        <v>7007.3</v>
      </c>
      <c r="BC17" s="102">
        <v>7261.6</v>
      </c>
      <c r="BD17" s="102">
        <v>8049.6</v>
      </c>
      <c r="BE17" s="102">
        <v>8329.1</v>
      </c>
      <c r="BF17" s="102">
        <v>8402.5</v>
      </c>
      <c r="BG17" s="102">
        <v>7469</v>
      </c>
      <c r="BH17" s="102">
        <v>7381</v>
      </c>
      <c r="BI17" s="102">
        <v>7935.6</v>
      </c>
      <c r="BJ17" s="102">
        <v>10751.3</v>
      </c>
      <c r="BK17" s="102">
        <v>7066.1</v>
      </c>
      <c r="BL17" s="122" t="s">
        <v>2</v>
      </c>
      <c r="BM17" s="122" t="s">
        <v>2</v>
      </c>
      <c r="BN17" s="122" t="s">
        <v>2</v>
      </c>
      <c r="BO17" s="122" t="s">
        <v>2</v>
      </c>
      <c r="BP17" s="122" t="s">
        <v>2</v>
      </c>
      <c r="BQ17" s="122" t="s">
        <v>2</v>
      </c>
      <c r="BR17" s="122" t="s">
        <v>2</v>
      </c>
      <c r="BS17" s="122" t="s">
        <v>2</v>
      </c>
      <c r="BT17" s="122" t="s">
        <v>2</v>
      </c>
      <c r="BU17" s="122" t="s">
        <v>2</v>
      </c>
      <c r="BV17" s="122" t="s">
        <v>2</v>
      </c>
      <c r="BW17" s="122" t="s">
        <v>2</v>
      </c>
      <c r="BX17" s="122" t="s">
        <v>2</v>
      </c>
      <c r="BY17" s="122" t="s">
        <v>2</v>
      </c>
      <c r="BZ17" s="122" t="s">
        <v>2</v>
      </c>
      <c r="CA17" s="122" t="s">
        <v>2</v>
      </c>
      <c r="CB17" s="122" t="s">
        <v>2</v>
      </c>
      <c r="CC17" s="122" t="s">
        <v>2</v>
      </c>
      <c r="CD17" s="122" t="s">
        <v>2</v>
      </c>
      <c r="CE17" s="122" t="s">
        <v>2</v>
      </c>
      <c r="CF17" s="122" t="s">
        <v>2</v>
      </c>
      <c r="CG17" s="122" t="s">
        <v>2</v>
      </c>
      <c r="CH17" s="122" t="s">
        <v>2</v>
      </c>
      <c r="CI17" s="122" t="s">
        <v>2</v>
      </c>
      <c r="CJ17" s="122" t="s">
        <v>2</v>
      </c>
      <c r="CK17" s="122" t="s">
        <v>2</v>
      </c>
      <c r="CL17" s="122" t="s">
        <v>2</v>
      </c>
      <c r="CM17" s="122" t="s">
        <v>2</v>
      </c>
      <c r="CN17" s="122" t="s">
        <v>2</v>
      </c>
      <c r="CO17" s="122" t="s">
        <v>2</v>
      </c>
      <c r="CP17" s="122" t="s">
        <v>2</v>
      </c>
      <c r="CQ17" s="122" t="s">
        <v>2</v>
      </c>
      <c r="CR17" s="122" t="s">
        <v>2</v>
      </c>
      <c r="CS17" s="122" t="s">
        <v>2</v>
      </c>
      <c r="CT17" s="122" t="s">
        <v>2</v>
      </c>
      <c r="CU17" s="122" t="s">
        <v>2</v>
      </c>
      <c r="CV17" s="122" t="s">
        <v>2</v>
      </c>
      <c r="CW17" s="122" t="s">
        <v>2</v>
      </c>
      <c r="CX17" s="122" t="s">
        <v>2</v>
      </c>
      <c r="CY17" s="122" t="s">
        <v>2</v>
      </c>
      <c r="CZ17" s="122" t="s">
        <v>2</v>
      </c>
      <c r="DA17" s="122">
        <v>10509.4</v>
      </c>
      <c r="DB17" s="122">
        <v>10898.7</v>
      </c>
      <c r="DC17" s="122">
        <v>10219.1</v>
      </c>
      <c r="DD17" s="122">
        <v>10529.6</v>
      </c>
      <c r="DE17" s="122">
        <v>10678.6</v>
      </c>
      <c r="DF17" s="122">
        <v>15307.1</v>
      </c>
    </row>
    <row r="18" spans="1:110" s="95" customFormat="1" ht="31.95" customHeight="1">
      <c r="A18" s="134"/>
      <c r="B18" s="93" t="str">
        <f>IF('0'!A1=1,"Освіта","Education")</f>
        <v>Освіта</v>
      </c>
      <c r="C18" s="102">
        <v>7176.7</v>
      </c>
      <c r="D18" s="102">
        <v>7651.1</v>
      </c>
      <c r="E18" s="102">
        <v>7832.4</v>
      </c>
      <c r="F18" s="102">
        <v>7691.5</v>
      </c>
      <c r="G18" s="102">
        <v>8096.8</v>
      </c>
      <c r="H18" s="102">
        <v>9990.1</v>
      </c>
      <c r="I18" s="102">
        <v>8185.3</v>
      </c>
      <c r="J18" s="102">
        <v>7059.9</v>
      </c>
      <c r="K18" s="102">
        <v>8655.6</v>
      </c>
      <c r="L18" s="102">
        <v>8244.7999999999993</v>
      </c>
      <c r="M18" s="102">
        <v>8441.7999999999993</v>
      </c>
      <c r="N18" s="102">
        <v>10314.200000000001</v>
      </c>
      <c r="O18" s="102">
        <v>8565.9</v>
      </c>
      <c r="P18" s="102">
        <v>9421.2000000000007</v>
      </c>
      <c r="Q18" s="102">
        <v>9446.6</v>
      </c>
      <c r="R18" s="102">
        <v>9350.9</v>
      </c>
      <c r="S18" s="102">
        <v>9782.2000000000007</v>
      </c>
      <c r="T18" s="102">
        <v>11846.2</v>
      </c>
      <c r="U18" s="102">
        <v>9892.2000000000007</v>
      </c>
      <c r="V18" s="102">
        <v>8660</v>
      </c>
      <c r="W18" s="102">
        <v>9847.2999999999993</v>
      </c>
      <c r="X18" s="102">
        <v>9853.5</v>
      </c>
      <c r="Y18" s="102">
        <v>9827</v>
      </c>
      <c r="Z18" s="102">
        <v>11821.4</v>
      </c>
      <c r="AA18" s="102">
        <v>9732</v>
      </c>
      <c r="AB18" s="102">
        <v>10268.4</v>
      </c>
      <c r="AC18" s="102">
        <v>10460.4</v>
      </c>
      <c r="AD18" s="102">
        <v>10302.5</v>
      </c>
      <c r="AE18" s="102">
        <v>10815.6</v>
      </c>
      <c r="AF18" s="102">
        <v>12960.1</v>
      </c>
      <c r="AG18" s="102">
        <v>11033.8</v>
      </c>
      <c r="AH18" s="102">
        <v>9567.4</v>
      </c>
      <c r="AI18" s="102">
        <v>11198.7</v>
      </c>
      <c r="AJ18" s="102">
        <v>10926.2</v>
      </c>
      <c r="AK18" s="102">
        <v>11050.1</v>
      </c>
      <c r="AL18" s="102">
        <v>13179.9</v>
      </c>
      <c r="AM18" s="102">
        <v>11202</v>
      </c>
      <c r="AN18" s="102">
        <v>11665.7</v>
      </c>
      <c r="AO18" s="102">
        <v>11667.9</v>
      </c>
      <c r="AP18" s="102">
        <v>11351.7</v>
      </c>
      <c r="AQ18" s="102">
        <v>11699.4</v>
      </c>
      <c r="AR18" s="102">
        <v>14358.5</v>
      </c>
      <c r="AS18" s="102">
        <v>12331</v>
      </c>
      <c r="AT18" s="102">
        <v>10722.2</v>
      </c>
      <c r="AU18" s="102">
        <v>13662.9</v>
      </c>
      <c r="AV18" s="102">
        <v>12933</v>
      </c>
      <c r="AW18" s="102">
        <v>12869.4</v>
      </c>
      <c r="AX18" s="102">
        <v>15909.2</v>
      </c>
      <c r="AY18" s="102">
        <v>11850.4</v>
      </c>
      <c r="AZ18" s="102">
        <v>12972</v>
      </c>
      <c r="BA18" s="102">
        <v>13343.4</v>
      </c>
      <c r="BB18" s="102">
        <v>13134.5</v>
      </c>
      <c r="BC18" s="102">
        <v>13855</v>
      </c>
      <c r="BD18" s="102">
        <v>16897.400000000001</v>
      </c>
      <c r="BE18" s="102">
        <v>13863.6</v>
      </c>
      <c r="BF18" s="102">
        <v>12150.5</v>
      </c>
      <c r="BG18" s="102">
        <v>14560.5</v>
      </c>
      <c r="BH18" s="102">
        <v>13776</v>
      </c>
      <c r="BI18" s="102">
        <v>14051.7</v>
      </c>
      <c r="BJ18" s="102">
        <v>17886.400000000001</v>
      </c>
      <c r="BK18" s="102">
        <v>14237.3</v>
      </c>
      <c r="BL18" s="122" t="s">
        <v>2</v>
      </c>
      <c r="BM18" s="122" t="s">
        <v>2</v>
      </c>
      <c r="BN18" s="122" t="s">
        <v>2</v>
      </c>
      <c r="BO18" s="122" t="s">
        <v>2</v>
      </c>
      <c r="BP18" s="122" t="s">
        <v>2</v>
      </c>
      <c r="BQ18" s="122" t="s">
        <v>2</v>
      </c>
      <c r="BR18" s="122" t="s">
        <v>2</v>
      </c>
      <c r="BS18" s="122" t="s">
        <v>2</v>
      </c>
      <c r="BT18" s="122" t="s">
        <v>2</v>
      </c>
      <c r="BU18" s="122" t="s">
        <v>2</v>
      </c>
      <c r="BV18" s="122" t="s">
        <v>2</v>
      </c>
      <c r="BW18" s="122" t="s">
        <v>2</v>
      </c>
      <c r="BX18" s="122" t="s">
        <v>2</v>
      </c>
      <c r="BY18" s="122" t="s">
        <v>2</v>
      </c>
      <c r="BZ18" s="122" t="s">
        <v>2</v>
      </c>
      <c r="CA18" s="122" t="s">
        <v>2</v>
      </c>
      <c r="CB18" s="122" t="s">
        <v>2</v>
      </c>
      <c r="CC18" s="122" t="s">
        <v>2</v>
      </c>
      <c r="CD18" s="122" t="s">
        <v>2</v>
      </c>
      <c r="CE18" s="122" t="s">
        <v>2</v>
      </c>
      <c r="CF18" s="122" t="s">
        <v>2</v>
      </c>
      <c r="CG18" s="122" t="s">
        <v>2</v>
      </c>
      <c r="CH18" s="122" t="s">
        <v>2</v>
      </c>
      <c r="CI18" s="122" t="s">
        <v>2</v>
      </c>
      <c r="CJ18" s="122" t="s">
        <v>2</v>
      </c>
      <c r="CK18" s="122" t="s">
        <v>2</v>
      </c>
      <c r="CL18" s="122" t="s">
        <v>2</v>
      </c>
      <c r="CM18" s="122" t="s">
        <v>2</v>
      </c>
      <c r="CN18" s="122" t="s">
        <v>2</v>
      </c>
      <c r="CO18" s="122" t="s">
        <v>2</v>
      </c>
      <c r="CP18" s="122" t="s">
        <v>2</v>
      </c>
      <c r="CQ18" s="122" t="s">
        <v>2</v>
      </c>
      <c r="CR18" s="122" t="s">
        <v>2</v>
      </c>
      <c r="CS18" s="122" t="s">
        <v>2</v>
      </c>
      <c r="CT18" s="122" t="s">
        <v>2</v>
      </c>
      <c r="CU18" s="122" t="s">
        <v>2</v>
      </c>
      <c r="CV18" s="122" t="s">
        <v>2</v>
      </c>
      <c r="CW18" s="122" t="s">
        <v>2</v>
      </c>
      <c r="CX18" s="122" t="s">
        <v>2</v>
      </c>
      <c r="CY18" s="122" t="s">
        <v>2</v>
      </c>
      <c r="CZ18" s="122" t="s">
        <v>2</v>
      </c>
      <c r="DA18" s="122">
        <v>15765.6</v>
      </c>
      <c r="DB18" s="122">
        <v>14036.2</v>
      </c>
      <c r="DC18" s="122">
        <v>16728.5</v>
      </c>
      <c r="DD18" s="122">
        <v>17053.3</v>
      </c>
      <c r="DE18" s="122">
        <v>16804.2</v>
      </c>
      <c r="DF18" s="122">
        <v>20253.2</v>
      </c>
    </row>
    <row r="19" spans="1:110" s="95" customFormat="1" ht="31.95" customHeight="1">
      <c r="A19" s="134"/>
      <c r="B19" s="93" t="str">
        <f>IF('0'!A1=1,"Охорона здоров’я та надання  соціальної допомоги","Human health and social work activities")</f>
        <v>Охорона здоров’я та надання  соціальної допомоги</v>
      </c>
      <c r="C19" s="102">
        <v>4271</v>
      </c>
      <c r="D19" s="102">
        <v>4388.7</v>
      </c>
      <c r="E19" s="102">
        <v>4564.7</v>
      </c>
      <c r="F19" s="102">
        <v>4591</v>
      </c>
      <c r="G19" s="102">
        <v>4763.8999999999996</v>
      </c>
      <c r="H19" s="102">
        <v>5144</v>
      </c>
      <c r="I19" s="102">
        <v>4995.5</v>
      </c>
      <c r="J19" s="102">
        <v>4826.3999999999996</v>
      </c>
      <c r="K19" s="102">
        <v>4730.2</v>
      </c>
      <c r="L19" s="102">
        <v>4873.3999999999996</v>
      </c>
      <c r="M19" s="102">
        <v>4956.7</v>
      </c>
      <c r="N19" s="102">
        <v>5977.5</v>
      </c>
      <c r="O19" s="102">
        <v>5002.3</v>
      </c>
      <c r="P19" s="102">
        <v>5086.8999999999996</v>
      </c>
      <c r="Q19" s="102">
        <v>5312.6</v>
      </c>
      <c r="R19" s="102">
        <v>5283.3</v>
      </c>
      <c r="S19" s="102">
        <v>5461.3</v>
      </c>
      <c r="T19" s="102">
        <v>5871.3</v>
      </c>
      <c r="U19" s="102">
        <v>5664.6</v>
      </c>
      <c r="V19" s="102">
        <v>5474.4</v>
      </c>
      <c r="W19" s="102">
        <v>5371.1</v>
      </c>
      <c r="X19" s="102">
        <v>5500.2</v>
      </c>
      <c r="Y19" s="102">
        <v>5609.3</v>
      </c>
      <c r="Z19" s="102">
        <v>6801.6</v>
      </c>
      <c r="AA19" s="102">
        <v>5652</v>
      </c>
      <c r="AB19" s="102">
        <v>5805.6</v>
      </c>
      <c r="AC19" s="102">
        <v>6111.2</v>
      </c>
      <c r="AD19" s="102">
        <v>6056.7</v>
      </c>
      <c r="AE19" s="102">
        <v>6179</v>
      </c>
      <c r="AF19" s="102">
        <v>6717.6</v>
      </c>
      <c r="AG19" s="102">
        <v>6458.1</v>
      </c>
      <c r="AH19" s="102">
        <v>6295.7</v>
      </c>
      <c r="AI19" s="102">
        <v>6138.8</v>
      </c>
      <c r="AJ19" s="102">
        <v>6216.4</v>
      </c>
      <c r="AK19" s="102">
        <v>6246.3</v>
      </c>
      <c r="AL19" s="102">
        <v>7509.4</v>
      </c>
      <c r="AM19" s="102">
        <v>6478.3</v>
      </c>
      <c r="AN19" s="102">
        <v>6590.4</v>
      </c>
      <c r="AO19" s="102">
        <v>7011.1</v>
      </c>
      <c r="AP19" s="102">
        <v>5936.9</v>
      </c>
      <c r="AQ19" s="102">
        <v>6449.5</v>
      </c>
      <c r="AR19" s="102">
        <v>7440.1</v>
      </c>
      <c r="AS19" s="102">
        <v>7244.9</v>
      </c>
      <c r="AT19" s="102">
        <v>7167.5</v>
      </c>
      <c r="AU19" s="102">
        <v>7529.3</v>
      </c>
      <c r="AV19" s="102">
        <v>9071.9</v>
      </c>
      <c r="AW19" s="102">
        <v>8779.9</v>
      </c>
      <c r="AX19" s="102">
        <v>10772.5</v>
      </c>
      <c r="AY19" s="102">
        <v>8810.2999999999993</v>
      </c>
      <c r="AZ19" s="102">
        <v>9132.9</v>
      </c>
      <c r="BA19" s="102">
        <v>10030.1</v>
      </c>
      <c r="BB19" s="102">
        <v>9684.2999999999993</v>
      </c>
      <c r="BC19" s="102">
        <v>9486.9</v>
      </c>
      <c r="BD19" s="102">
        <v>9915.9</v>
      </c>
      <c r="BE19" s="102">
        <v>9124.9</v>
      </c>
      <c r="BF19" s="102">
        <v>8902.7999999999993</v>
      </c>
      <c r="BG19" s="102">
        <v>8608.7000000000007</v>
      </c>
      <c r="BH19" s="102">
        <v>9066.4</v>
      </c>
      <c r="BI19" s="102">
        <v>9481</v>
      </c>
      <c r="BJ19" s="102">
        <v>11898.5</v>
      </c>
      <c r="BK19" s="102">
        <v>10710.5</v>
      </c>
      <c r="BL19" s="122" t="s">
        <v>2</v>
      </c>
      <c r="BM19" s="122" t="s">
        <v>2</v>
      </c>
      <c r="BN19" s="122" t="s">
        <v>2</v>
      </c>
      <c r="BO19" s="122" t="s">
        <v>2</v>
      </c>
      <c r="BP19" s="122" t="s">
        <v>2</v>
      </c>
      <c r="BQ19" s="122" t="s">
        <v>2</v>
      </c>
      <c r="BR19" s="122" t="s">
        <v>2</v>
      </c>
      <c r="BS19" s="122" t="s">
        <v>2</v>
      </c>
      <c r="BT19" s="122" t="s">
        <v>2</v>
      </c>
      <c r="BU19" s="122" t="s">
        <v>2</v>
      </c>
      <c r="BV19" s="122" t="s">
        <v>2</v>
      </c>
      <c r="BW19" s="122" t="s">
        <v>2</v>
      </c>
      <c r="BX19" s="122" t="s">
        <v>2</v>
      </c>
      <c r="BY19" s="122" t="s">
        <v>2</v>
      </c>
      <c r="BZ19" s="122" t="s">
        <v>2</v>
      </c>
      <c r="CA19" s="122" t="s">
        <v>2</v>
      </c>
      <c r="CB19" s="122" t="s">
        <v>2</v>
      </c>
      <c r="CC19" s="122" t="s">
        <v>2</v>
      </c>
      <c r="CD19" s="122" t="s">
        <v>2</v>
      </c>
      <c r="CE19" s="122" t="s">
        <v>2</v>
      </c>
      <c r="CF19" s="122" t="s">
        <v>2</v>
      </c>
      <c r="CG19" s="122" t="s">
        <v>2</v>
      </c>
      <c r="CH19" s="122" t="s">
        <v>2</v>
      </c>
      <c r="CI19" s="122" t="s">
        <v>2</v>
      </c>
      <c r="CJ19" s="122" t="s">
        <v>2</v>
      </c>
      <c r="CK19" s="122" t="s">
        <v>2</v>
      </c>
      <c r="CL19" s="122" t="s">
        <v>2</v>
      </c>
      <c r="CM19" s="122" t="s">
        <v>2</v>
      </c>
      <c r="CN19" s="122" t="s">
        <v>2</v>
      </c>
      <c r="CO19" s="122" t="s">
        <v>2</v>
      </c>
      <c r="CP19" s="122" t="s">
        <v>2</v>
      </c>
      <c r="CQ19" s="122" t="s">
        <v>2</v>
      </c>
      <c r="CR19" s="122" t="s">
        <v>2</v>
      </c>
      <c r="CS19" s="122" t="s">
        <v>2</v>
      </c>
      <c r="CT19" s="122" t="s">
        <v>2</v>
      </c>
      <c r="CU19" s="122" t="s">
        <v>2</v>
      </c>
      <c r="CV19" s="122" t="s">
        <v>2</v>
      </c>
      <c r="CW19" s="122" t="s">
        <v>2</v>
      </c>
      <c r="CX19" s="122" t="s">
        <v>2</v>
      </c>
      <c r="CY19" s="122" t="s">
        <v>2</v>
      </c>
      <c r="CZ19" s="122" t="s">
        <v>2</v>
      </c>
      <c r="DA19" s="122">
        <v>13349.5</v>
      </c>
      <c r="DB19" s="122">
        <v>12455.1</v>
      </c>
      <c r="DC19" s="122">
        <v>12219.9</v>
      </c>
      <c r="DD19" s="122">
        <v>12398.1</v>
      </c>
      <c r="DE19" s="122">
        <v>12676.7</v>
      </c>
      <c r="DF19" s="122">
        <v>14288.5</v>
      </c>
    </row>
    <row r="20" spans="1:110" s="95" customFormat="1" ht="31.95" customHeight="1">
      <c r="A20" s="134"/>
      <c r="B20" s="93" t="str">
        <f>IF('0'!A1=1,"з них охорона здоров’я  ","of which human health")</f>
        <v xml:space="preserve">з них охорона здоров’я  </v>
      </c>
      <c r="C20" s="102">
        <v>3850.8</v>
      </c>
      <c r="D20" s="102">
        <v>3951.5</v>
      </c>
      <c r="E20" s="102">
        <v>4106</v>
      </c>
      <c r="F20" s="102">
        <v>4138.1000000000004</v>
      </c>
      <c r="G20" s="102">
        <v>4296.7</v>
      </c>
      <c r="H20" s="102">
        <v>4655.3999999999996</v>
      </c>
      <c r="I20" s="102">
        <v>4511.6000000000004</v>
      </c>
      <c r="J20" s="102">
        <v>4351.5</v>
      </c>
      <c r="K20" s="102">
        <v>4255.3999999999996</v>
      </c>
      <c r="L20" s="102">
        <v>4351.7</v>
      </c>
      <c r="M20" s="102">
        <v>4456.6000000000004</v>
      </c>
      <c r="N20" s="102">
        <v>5359.3</v>
      </c>
      <c r="O20" s="102">
        <v>4502</v>
      </c>
      <c r="P20" s="102">
        <v>4571.2</v>
      </c>
      <c r="Q20" s="102">
        <v>4776.1000000000004</v>
      </c>
      <c r="R20" s="102">
        <v>4765.8</v>
      </c>
      <c r="S20" s="102">
        <v>4923</v>
      </c>
      <c r="T20" s="102">
        <v>5305.3</v>
      </c>
      <c r="U20" s="102">
        <v>5113.3999999999996</v>
      </c>
      <c r="V20" s="102">
        <v>4930.1000000000004</v>
      </c>
      <c r="W20" s="102">
        <v>4842.3</v>
      </c>
      <c r="X20" s="102">
        <v>4928.8</v>
      </c>
      <c r="Y20" s="102">
        <v>5053.1000000000004</v>
      </c>
      <c r="Z20" s="102">
        <v>6150.5</v>
      </c>
      <c r="AA20" s="102">
        <v>5152.1000000000004</v>
      </c>
      <c r="AB20" s="102">
        <v>5272.1</v>
      </c>
      <c r="AC20" s="102">
        <v>5555.2</v>
      </c>
      <c r="AD20" s="102">
        <v>5503.4</v>
      </c>
      <c r="AE20" s="102">
        <v>5618.2</v>
      </c>
      <c r="AF20" s="102">
        <v>6130.9</v>
      </c>
      <c r="AG20" s="102">
        <v>5880.6</v>
      </c>
      <c r="AH20" s="102">
        <v>5718.4</v>
      </c>
      <c r="AI20" s="102">
        <v>5567.7</v>
      </c>
      <c r="AJ20" s="102">
        <v>5605.9</v>
      </c>
      <c r="AK20" s="102">
        <v>5660.4</v>
      </c>
      <c r="AL20" s="102">
        <v>6822.5</v>
      </c>
      <c r="AM20" s="102">
        <v>5883.2</v>
      </c>
      <c r="AN20" s="102">
        <v>5979.6</v>
      </c>
      <c r="AO20" s="102">
        <v>6361.8</v>
      </c>
      <c r="AP20" s="102">
        <v>5286.2</v>
      </c>
      <c r="AQ20" s="102">
        <v>5799.8</v>
      </c>
      <c r="AR20" s="102">
        <v>6751.4</v>
      </c>
      <c r="AS20" s="102">
        <v>6568.6</v>
      </c>
      <c r="AT20" s="102">
        <v>6496</v>
      </c>
      <c r="AU20" s="102">
        <v>6824.3</v>
      </c>
      <c r="AV20" s="102">
        <v>8350.7000000000007</v>
      </c>
      <c r="AW20" s="102">
        <v>8088</v>
      </c>
      <c r="AX20" s="102">
        <v>9913.7000000000007</v>
      </c>
      <c r="AY20" s="102">
        <v>8136.9</v>
      </c>
      <c r="AZ20" s="102">
        <v>8451.7000000000007</v>
      </c>
      <c r="BA20" s="102">
        <v>9302.7000000000007</v>
      </c>
      <c r="BB20" s="102">
        <v>8958.7999999999993</v>
      </c>
      <c r="BC20" s="102">
        <v>8745.4</v>
      </c>
      <c r="BD20" s="102">
        <v>9134.4</v>
      </c>
      <c r="BE20" s="102">
        <v>8358.7999999999993</v>
      </c>
      <c r="BF20" s="102">
        <v>8135.2</v>
      </c>
      <c r="BG20" s="102">
        <v>7852.6</v>
      </c>
      <c r="BH20" s="102">
        <v>8283.7999999999993</v>
      </c>
      <c r="BI20" s="102">
        <v>8715.9</v>
      </c>
      <c r="BJ20" s="102">
        <v>10962.1</v>
      </c>
      <c r="BK20" s="102">
        <v>9926.4</v>
      </c>
      <c r="BL20" s="122" t="s">
        <v>2</v>
      </c>
      <c r="BM20" s="122" t="s">
        <v>2</v>
      </c>
      <c r="BN20" s="122" t="s">
        <v>2</v>
      </c>
      <c r="BO20" s="122" t="s">
        <v>2</v>
      </c>
      <c r="BP20" s="122" t="s">
        <v>2</v>
      </c>
      <c r="BQ20" s="122" t="s">
        <v>2</v>
      </c>
      <c r="BR20" s="122" t="s">
        <v>2</v>
      </c>
      <c r="BS20" s="122" t="s">
        <v>2</v>
      </c>
      <c r="BT20" s="122" t="s">
        <v>2</v>
      </c>
      <c r="BU20" s="122" t="s">
        <v>2</v>
      </c>
      <c r="BV20" s="122" t="s">
        <v>2</v>
      </c>
      <c r="BW20" s="122" t="s">
        <v>2</v>
      </c>
      <c r="BX20" s="122" t="s">
        <v>2</v>
      </c>
      <c r="BY20" s="122" t="s">
        <v>2</v>
      </c>
      <c r="BZ20" s="122" t="s">
        <v>2</v>
      </c>
      <c r="CA20" s="122" t="s">
        <v>2</v>
      </c>
      <c r="CB20" s="122" t="s">
        <v>2</v>
      </c>
      <c r="CC20" s="122" t="s">
        <v>2</v>
      </c>
      <c r="CD20" s="122" t="s">
        <v>2</v>
      </c>
      <c r="CE20" s="122" t="s">
        <v>2</v>
      </c>
      <c r="CF20" s="122" t="s">
        <v>2</v>
      </c>
      <c r="CG20" s="122" t="s">
        <v>2</v>
      </c>
      <c r="CH20" s="122" t="s">
        <v>2</v>
      </c>
      <c r="CI20" s="122" t="s">
        <v>2</v>
      </c>
      <c r="CJ20" s="122" t="s">
        <v>2</v>
      </c>
      <c r="CK20" s="122" t="s">
        <v>2</v>
      </c>
      <c r="CL20" s="122" t="s">
        <v>2</v>
      </c>
      <c r="CM20" s="122" t="s">
        <v>2</v>
      </c>
      <c r="CN20" s="122" t="s">
        <v>2</v>
      </c>
      <c r="CO20" s="122" t="s">
        <v>2</v>
      </c>
      <c r="CP20" s="122" t="s">
        <v>2</v>
      </c>
      <c r="CQ20" s="122" t="s">
        <v>2</v>
      </c>
      <c r="CR20" s="122" t="s">
        <v>2</v>
      </c>
      <c r="CS20" s="122" t="s">
        <v>2</v>
      </c>
      <c r="CT20" s="122" t="s">
        <v>2</v>
      </c>
      <c r="CU20" s="122" t="s">
        <v>2</v>
      </c>
      <c r="CV20" s="122" t="s">
        <v>2</v>
      </c>
      <c r="CW20" s="122" t="s">
        <v>2</v>
      </c>
      <c r="CX20" s="122" t="s">
        <v>2</v>
      </c>
      <c r="CY20" s="122" t="s">
        <v>2</v>
      </c>
      <c r="CZ20" s="122" t="s">
        <v>2</v>
      </c>
      <c r="DA20" s="122">
        <v>12209.9</v>
      </c>
      <c r="DB20" s="122">
        <v>11320.6</v>
      </c>
      <c r="DC20" s="122">
        <v>11093.2</v>
      </c>
      <c r="DD20" s="122">
        <v>11193.1</v>
      </c>
      <c r="DE20" s="122">
        <v>11486.6</v>
      </c>
      <c r="DF20" s="122">
        <v>12890.5</v>
      </c>
    </row>
    <row r="21" spans="1:110" s="95" customFormat="1" ht="31.95" customHeight="1">
      <c r="A21" s="134"/>
      <c r="B21" s="93" t="str">
        <f>IF('0'!A1=1,"Мистецтво, спорт, розваги та відпочинок","Arts, sport, entertainment and recreation")</f>
        <v>Мистецтво, спорт, розваги та відпочинок</v>
      </c>
      <c r="C21" s="102">
        <v>853</v>
      </c>
      <c r="D21" s="102">
        <v>890</v>
      </c>
      <c r="E21" s="102">
        <v>993.4</v>
      </c>
      <c r="F21" s="102">
        <v>922.5</v>
      </c>
      <c r="G21" s="102">
        <v>1204</v>
      </c>
      <c r="H21" s="102">
        <v>1066.3</v>
      </c>
      <c r="I21" s="102">
        <v>1035.7</v>
      </c>
      <c r="J21" s="102">
        <v>957.9</v>
      </c>
      <c r="K21" s="102">
        <v>1039.7</v>
      </c>
      <c r="L21" s="102">
        <v>1008.1</v>
      </c>
      <c r="M21" s="102">
        <v>1029.9000000000001</v>
      </c>
      <c r="N21" s="102">
        <v>1438.5</v>
      </c>
      <c r="O21" s="102">
        <v>981.6</v>
      </c>
      <c r="P21" s="102">
        <v>1021.8</v>
      </c>
      <c r="Q21" s="102">
        <v>1070.8</v>
      </c>
      <c r="R21" s="102">
        <v>1061.2</v>
      </c>
      <c r="S21" s="102">
        <v>1319.9</v>
      </c>
      <c r="T21" s="102">
        <v>1168.8</v>
      </c>
      <c r="U21" s="102">
        <v>1111.8</v>
      </c>
      <c r="V21" s="102">
        <v>1041.5</v>
      </c>
      <c r="W21" s="102">
        <v>1130.4000000000001</v>
      </c>
      <c r="X21" s="102">
        <v>1101.5999999999999</v>
      </c>
      <c r="Y21" s="102">
        <v>1151.0999999999999</v>
      </c>
      <c r="Z21" s="102">
        <v>1361.3</v>
      </c>
      <c r="AA21" s="102">
        <v>1090.9000000000001</v>
      </c>
      <c r="AB21" s="102">
        <v>1078.2</v>
      </c>
      <c r="AC21" s="102">
        <v>1169.2</v>
      </c>
      <c r="AD21" s="102">
        <v>1151.3</v>
      </c>
      <c r="AE21" s="102">
        <v>1177.0999999999999</v>
      </c>
      <c r="AF21" s="102">
        <v>1447.9</v>
      </c>
      <c r="AG21" s="102">
        <v>1230.9000000000001</v>
      </c>
      <c r="AH21" s="102">
        <v>1089.0999999999999</v>
      </c>
      <c r="AI21" s="102">
        <v>1237</v>
      </c>
      <c r="AJ21" s="102">
        <v>1181.0999999999999</v>
      </c>
      <c r="AK21" s="102">
        <v>1207.3</v>
      </c>
      <c r="AL21" s="102">
        <v>1441.8</v>
      </c>
      <c r="AM21" s="102">
        <v>1207.2</v>
      </c>
      <c r="AN21" s="102">
        <v>1271.7</v>
      </c>
      <c r="AO21" s="102">
        <v>1262.3</v>
      </c>
      <c r="AP21" s="102">
        <v>1134.2</v>
      </c>
      <c r="AQ21" s="102">
        <v>1157.4000000000001</v>
      </c>
      <c r="AR21" s="102">
        <v>1334.8</v>
      </c>
      <c r="AS21" s="102">
        <v>1431.6</v>
      </c>
      <c r="AT21" s="102">
        <v>1340.1</v>
      </c>
      <c r="AU21" s="102">
        <v>1388.5</v>
      </c>
      <c r="AV21" s="102">
        <v>1634.2</v>
      </c>
      <c r="AW21" s="102">
        <v>1465</v>
      </c>
      <c r="AX21" s="102">
        <v>1809.7</v>
      </c>
      <c r="AY21" s="102">
        <v>1255.4000000000001</v>
      </c>
      <c r="AZ21" s="102">
        <v>1467.3</v>
      </c>
      <c r="BA21" s="102">
        <v>1486.6</v>
      </c>
      <c r="BB21" s="102">
        <v>1389</v>
      </c>
      <c r="BC21" s="102">
        <v>1511.5</v>
      </c>
      <c r="BD21" s="102">
        <v>1646.1</v>
      </c>
      <c r="BE21" s="102">
        <v>1600.9</v>
      </c>
      <c r="BF21" s="102">
        <v>1524.3</v>
      </c>
      <c r="BG21" s="102">
        <v>1634.5</v>
      </c>
      <c r="BH21" s="102">
        <v>1554.1</v>
      </c>
      <c r="BI21" s="102">
        <v>1600.7</v>
      </c>
      <c r="BJ21" s="102">
        <v>1930.6</v>
      </c>
      <c r="BK21" s="102">
        <v>1505.8</v>
      </c>
      <c r="BL21" s="122" t="s">
        <v>2</v>
      </c>
      <c r="BM21" s="122" t="s">
        <v>2</v>
      </c>
      <c r="BN21" s="122" t="s">
        <v>2</v>
      </c>
      <c r="BO21" s="122" t="s">
        <v>2</v>
      </c>
      <c r="BP21" s="122" t="s">
        <v>2</v>
      </c>
      <c r="BQ21" s="122" t="s">
        <v>2</v>
      </c>
      <c r="BR21" s="122" t="s">
        <v>2</v>
      </c>
      <c r="BS21" s="122" t="s">
        <v>2</v>
      </c>
      <c r="BT21" s="122" t="s">
        <v>2</v>
      </c>
      <c r="BU21" s="122" t="s">
        <v>2</v>
      </c>
      <c r="BV21" s="122" t="s">
        <v>2</v>
      </c>
      <c r="BW21" s="122" t="s">
        <v>2</v>
      </c>
      <c r="BX21" s="122" t="s">
        <v>2</v>
      </c>
      <c r="BY21" s="122" t="s">
        <v>2</v>
      </c>
      <c r="BZ21" s="122" t="s">
        <v>2</v>
      </c>
      <c r="CA21" s="122" t="s">
        <v>2</v>
      </c>
      <c r="CB21" s="122" t="s">
        <v>2</v>
      </c>
      <c r="CC21" s="122" t="s">
        <v>2</v>
      </c>
      <c r="CD21" s="122" t="s">
        <v>2</v>
      </c>
      <c r="CE21" s="122" t="s">
        <v>2</v>
      </c>
      <c r="CF21" s="122" t="s">
        <v>2</v>
      </c>
      <c r="CG21" s="122" t="s">
        <v>2</v>
      </c>
      <c r="CH21" s="122" t="s">
        <v>2</v>
      </c>
      <c r="CI21" s="122" t="s">
        <v>2</v>
      </c>
      <c r="CJ21" s="122" t="s">
        <v>2</v>
      </c>
      <c r="CK21" s="122" t="s">
        <v>2</v>
      </c>
      <c r="CL21" s="122" t="s">
        <v>2</v>
      </c>
      <c r="CM21" s="122" t="s">
        <v>2</v>
      </c>
      <c r="CN21" s="122" t="s">
        <v>2</v>
      </c>
      <c r="CO21" s="122" t="s">
        <v>2</v>
      </c>
      <c r="CP21" s="122" t="s">
        <v>2</v>
      </c>
      <c r="CQ21" s="122" t="s">
        <v>2</v>
      </c>
      <c r="CR21" s="122" t="s">
        <v>2</v>
      </c>
      <c r="CS21" s="122" t="s">
        <v>2</v>
      </c>
      <c r="CT21" s="122" t="s">
        <v>2</v>
      </c>
      <c r="CU21" s="122" t="s">
        <v>2</v>
      </c>
      <c r="CV21" s="122" t="s">
        <v>2</v>
      </c>
      <c r="CW21" s="122" t="s">
        <v>2</v>
      </c>
      <c r="CX21" s="122" t="s">
        <v>2</v>
      </c>
      <c r="CY21" s="122" t="s">
        <v>2</v>
      </c>
      <c r="CZ21" s="122" t="s">
        <v>2</v>
      </c>
      <c r="DA21" s="122">
        <v>1959.9</v>
      </c>
      <c r="DB21" s="122">
        <v>1977.1</v>
      </c>
      <c r="DC21" s="122">
        <v>2084.6</v>
      </c>
      <c r="DD21" s="122">
        <v>2032</v>
      </c>
      <c r="DE21" s="122">
        <v>2100</v>
      </c>
      <c r="DF21" s="122">
        <v>2298.5</v>
      </c>
    </row>
    <row r="22" spans="1:110" s="95" customFormat="1" ht="31.95" customHeight="1">
      <c r="A22" s="134"/>
      <c r="B22" s="93" t="str">
        <f>IF('0'!A1=1,"діяльність у сфері творчості, мистецтва та розваг","arts, entertainment and recreation activities")</f>
        <v>діяльність у сфері творчості, мистецтва та розваг</v>
      </c>
      <c r="C22" s="102">
        <v>421.1</v>
      </c>
      <c r="D22" s="102">
        <v>451.9</v>
      </c>
      <c r="E22" s="102">
        <v>520.29999999999995</v>
      </c>
      <c r="F22" s="102">
        <v>471</v>
      </c>
      <c r="G22" s="102">
        <v>486.6</v>
      </c>
      <c r="H22" s="102">
        <v>537.5</v>
      </c>
      <c r="I22" s="102">
        <v>511.6</v>
      </c>
      <c r="J22" s="102">
        <v>454.4</v>
      </c>
      <c r="K22" s="102">
        <v>504.1</v>
      </c>
      <c r="L22" s="102">
        <v>508</v>
      </c>
      <c r="M22" s="102">
        <v>524.29999999999995</v>
      </c>
      <c r="N22" s="102">
        <v>675.5</v>
      </c>
      <c r="O22" s="102">
        <v>500.1</v>
      </c>
      <c r="P22" s="102">
        <v>537.1</v>
      </c>
      <c r="Q22" s="102">
        <v>565.4</v>
      </c>
      <c r="R22" s="102">
        <v>535.79999999999995</v>
      </c>
      <c r="S22" s="102">
        <v>547.70000000000005</v>
      </c>
      <c r="T22" s="102">
        <v>597.9</v>
      </c>
      <c r="U22" s="102">
        <v>580.9</v>
      </c>
      <c r="V22" s="102">
        <v>522.20000000000005</v>
      </c>
      <c r="W22" s="102">
        <v>565.5</v>
      </c>
      <c r="X22" s="102">
        <v>564.5</v>
      </c>
      <c r="Y22" s="102">
        <v>590.4</v>
      </c>
      <c r="Z22" s="102">
        <v>736</v>
      </c>
      <c r="AA22" s="102">
        <v>554.29999999999995</v>
      </c>
      <c r="AB22" s="102">
        <v>559.6</v>
      </c>
      <c r="AC22" s="102">
        <v>620.79999999999995</v>
      </c>
      <c r="AD22" s="102">
        <v>578.1</v>
      </c>
      <c r="AE22" s="102">
        <v>589.29999999999995</v>
      </c>
      <c r="AF22" s="102">
        <v>631.9</v>
      </c>
      <c r="AG22" s="102">
        <v>632.20000000000005</v>
      </c>
      <c r="AH22" s="102">
        <v>545.29999999999995</v>
      </c>
      <c r="AI22" s="102">
        <v>597.6</v>
      </c>
      <c r="AJ22" s="102">
        <v>604.9</v>
      </c>
      <c r="AK22" s="102">
        <v>634.29999999999995</v>
      </c>
      <c r="AL22" s="102">
        <v>755.7</v>
      </c>
      <c r="AM22" s="102">
        <v>640.9</v>
      </c>
      <c r="AN22" s="102">
        <v>665.2</v>
      </c>
      <c r="AO22" s="102">
        <v>655.5</v>
      </c>
      <c r="AP22" s="102">
        <v>581.70000000000005</v>
      </c>
      <c r="AQ22" s="102">
        <v>592.5</v>
      </c>
      <c r="AR22" s="102">
        <v>687</v>
      </c>
      <c r="AS22" s="102">
        <v>669.4</v>
      </c>
      <c r="AT22" s="102">
        <v>621.1</v>
      </c>
      <c r="AU22" s="102">
        <v>683.8</v>
      </c>
      <c r="AV22" s="102">
        <v>695.1</v>
      </c>
      <c r="AW22" s="102">
        <v>747.4</v>
      </c>
      <c r="AX22" s="102">
        <v>852.8</v>
      </c>
      <c r="AY22" s="102">
        <v>633.79999999999995</v>
      </c>
      <c r="AZ22" s="102">
        <v>737.8</v>
      </c>
      <c r="BA22" s="102">
        <v>747.5</v>
      </c>
      <c r="BB22" s="102">
        <v>677.9</v>
      </c>
      <c r="BC22" s="102">
        <v>745.4</v>
      </c>
      <c r="BD22" s="102">
        <v>833.5</v>
      </c>
      <c r="BE22" s="102">
        <v>798.8</v>
      </c>
      <c r="BF22" s="102">
        <v>735.9</v>
      </c>
      <c r="BG22" s="102">
        <v>772.4</v>
      </c>
      <c r="BH22" s="102">
        <v>759.9</v>
      </c>
      <c r="BI22" s="102">
        <v>779.7</v>
      </c>
      <c r="BJ22" s="102">
        <v>994.9</v>
      </c>
      <c r="BK22" s="102">
        <v>732</v>
      </c>
      <c r="BL22" s="122" t="s">
        <v>2</v>
      </c>
      <c r="BM22" s="122" t="s">
        <v>2</v>
      </c>
      <c r="BN22" s="122" t="s">
        <v>2</v>
      </c>
      <c r="BO22" s="122" t="s">
        <v>2</v>
      </c>
      <c r="BP22" s="122" t="s">
        <v>2</v>
      </c>
      <c r="BQ22" s="122" t="s">
        <v>2</v>
      </c>
      <c r="BR22" s="122" t="s">
        <v>2</v>
      </c>
      <c r="BS22" s="122" t="s">
        <v>2</v>
      </c>
      <c r="BT22" s="122" t="s">
        <v>2</v>
      </c>
      <c r="BU22" s="122" t="s">
        <v>2</v>
      </c>
      <c r="BV22" s="122" t="s">
        <v>2</v>
      </c>
      <c r="BW22" s="122" t="s">
        <v>2</v>
      </c>
      <c r="BX22" s="122" t="s">
        <v>2</v>
      </c>
      <c r="BY22" s="122" t="s">
        <v>2</v>
      </c>
      <c r="BZ22" s="122" t="s">
        <v>2</v>
      </c>
      <c r="CA22" s="122" t="s">
        <v>2</v>
      </c>
      <c r="CB22" s="122" t="s">
        <v>2</v>
      </c>
      <c r="CC22" s="122" t="s">
        <v>2</v>
      </c>
      <c r="CD22" s="122" t="s">
        <v>2</v>
      </c>
      <c r="CE22" s="122" t="s">
        <v>2</v>
      </c>
      <c r="CF22" s="122" t="s">
        <v>2</v>
      </c>
      <c r="CG22" s="122" t="s">
        <v>2</v>
      </c>
      <c r="CH22" s="122" t="s">
        <v>2</v>
      </c>
      <c r="CI22" s="122" t="s">
        <v>2</v>
      </c>
      <c r="CJ22" s="122" t="s">
        <v>2</v>
      </c>
      <c r="CK22" s="122" t="s">
        <v>2</v>
      </c>
      <c r="CL22" s="122" t="s">
        <v>2</v>
      </c>
      <c r="CM22" s="122" t="s">
        <v>2</v>
      </c>
      <c r="CN22" s="122" t="s">
        <v>2</v>
      </c>
      <c r="CO22" s="122" t="s">
        <v>2</v>
      </c>
      <c r="CP22" s="122" t="s">
        <v>2</v>
      </c>
      <c r="CQ22" s="122" t="s">
        <v>2</v>
      </c>
      <c r="CR22" s="122" t="s">
        <v>2</v>
      </c>
      <c r="CS22" s="122" t="s">
        <v>2</v>
      </c>
      <c r="CT22" s="122" t="s">
        <v>2</v>
      </c>
      <c r="CU22" s="122" t="s">
        <v>2</v>
      </c>
      <c r="CV22" s="122" t="s">
        <v>2</v>
      </c>
      <c r="CW22" s="122" t="s">
        <v>2</v>
      </c>
      <c r="CX22" s="122" t="s">
        <v>2</v>
      </c>
      <c r="CY22" s="122" t="s">
        <v>2</v>
      </c>
      <c r="CZ22" s="122" t="s">
        <v>2</v>
      </c>
      <c r="DA22" s="122">
        <v>817.4</v>
      </c>
      <c r="DB22" s="122">
        <v>778.7</v>
      </c>
      <c r="DC22" s="122">
        <v>838.3</v>
      </c>
      <c r="DD22" s="122">
        <v>842.8</v>
      </c>
      <c r="DE22" s="122">
        <v>886.2</v>
      </c>
      <c r="DF22" s="122">
        <v>1020.3</v>
      </c>
    </row>
    <row r="23" spans="1:110" s="95" customFormat="1" ht="31.95" customHeight="1">
      <c r="A23" s="134"/>
      <c r="B23" s="93" t="str">
        <f>IF('0'!A1=1,"функціювання бібліотек, архівів, музеїв та інших закладів культури","Libraries, archives, museums and other cultural activities")</f>
        <v>функціювання бібліотек, архівів, музеїв та інших закладів культури</v>
      </c>
      <c r="C23" s="102">
        <v>205.6</v>
      </c>
      <c r="D23" s="102">
        <v>216.2</v>
      </c>
      <c r="E23" s="102">
        <v>230.2</v>
      </c>
      <c r="F23" s="102">
        <v>228.2</v>
      </c>
      <c r="G23" s="102">
        <v>239.4</v>
      </c>
      <c r="H23" s="102">
        <v>251.2</v>
      </c>
      <c r="I23" s="102">
        <v>253.6</v>
      </c>
      <c r="J23" s="102">
        <v>240.5</v>
      </c>
      <c r="K23" s="102">
        <v>253.9</v>
      </c>
      <c r="L23" s="102">
        <v>243.7</v>
      </c>
      <c r="M23" s="102">
        <v>252.4</v>
      </c>
      <c r="N23" s="102">
        <v>303.8</v>
      </c>
      <c r="O23" s="102">
        <v>228.3</v>
      </c>
      <c r="P23" s="102">
        <v>243.6</v>
      </c>
      <c r="Q23" s="102">
        <v>247</v>
      </c>
      <c r="R23" s="102">
        <v>245.1</v>
      </c>
      <c r="S23" s="102">
        <v>258.7</v>
      </c>
      <c r="T23" s="102">
        <v>272.10000000000002</v>
      </c>
      <c r="U23" s="102">
        <v>274.7</v>
      </c>
      <c r="V23" s="102">
        <v>256</v>
      </c>
      <c r="W23" s="102">
        <v>266.8</v>
      </c>
      <c r="X23" s="102">
        <v>257.89999999999998</v>
      </c>
      <c r="Y23" s="102">
        <v>267.8</v>
      </c>
      <c r="Z23" s="102">
        <v>317.5</v>
      </c>
      <c r="AA23" s="102">
        <v>253.5</v>
      </c>
      <c r="AB23" s="102">
        <v>264.10000000000002</v>
      </c>
      <c r="AC23" s="102">
        <v>283</v>
      </c>
      <c r="AD23" s="102">
        <v>279.8</v>
      </c>
      <c r="AE23" s="102">
        <v>291.3</v>
      </c>
      <c r="AF23" s="102">
        <v>305.3</v>
      </c>
      <c r="AG23" s="102">
        <v>311.2</v>
      </c>
      <c r="AH23" s="102">
        <v>293.7</v>
      </c>
      <c r="AI23" s="102">
        <v>299.60000000000002</v>
      </c>
      <c r="AJ23" s="102">
        <v>293.2</v>
      </c>
      <c r="AK23" s="102">
        <v>301</v>
      </c>
      <c r="AL23" s="102">
        <v>361.8</v>
      </c>
      <c r="AM23" s="102">
        <v>274.8</v>
      </c>
      <c r="AN23" s="102">
        <v>281.7</v>
      </c>
      <c r="AO23" s="102">
        <v>289.7</v>
      </c>
      <c r="AP23" s="102">
        <v>267.39999999999998</v>
      </c>
      <c r="AQ23" s="102">
        <v>281.39999999999998</v>
      </c>
      <c r="AR23" s="102">
        <v>317.5</v>
      </c>
      <c r="AS23" s="102">
        <v>322.89999999999998</v>
      </c>
      <c r="AT23" s="102">
        <v>306.2</v>
      </c>
      <c r="AU23" s="102">
        <v>334.8</v>
      </c>
      <c r="AV23" s="102">
        <v>330.6</v>
      </c>
      <c r="AW23" s="102">
        <v>332.1</v>
      </c>
      <c r="AX23" s="102">
        <v>403.2</v>
      </c>
      <c r="AY23" s="102">
        <v>309.3</v>
      </c>
      <c r="AZ23" s="102">
        <v>326.7</v>
      </c>
      <c r="BA23" s="102">
        <v>349.4</v>
      </c>
      <c r="BB23" s="102">
        <v>331.2</v>
      </c>
      <c r="BC23" s="102">
        <v>364.1</v>
      </c>
      <c r="BD23" s="102">
        <v>393</v>
      </c>
      <c r="BE23" s="102">
        <v>392.8</v>
      </c>
      <c r="BF23" s="102">
        <v>375.7</v>
      </c>
      <c r="BG23" s="102">
        <v>384.3</v>
      </c>
      <c r="BH23" s="102">
        <v>358.2</v>
      </c>
      <c r="BI23" s="102">
        <v>371.7</v>
      </c>
      <c r="BJ23" s="102">
        <v>470.2</v>
      </c>
      <c r="BK23" s="102">
        <v>356</v>
      </c>
      <c r="BL23" s="122" t="s">
        <v>2</v>
      </c>
      <c r="BM23" s="122" t="s">
        <v>2</v>
      </c>
      <c r="BN23" s="122" t="s">
        <v>2</v>
      </c>
      <c r="BO23" s="122" t="s">
        <v>2</v>
      </c>
      <c r="BP23" s="122" t="s">
        <v>2</v>
      </c>
      <c r="BQ23" s="122" t="s">
        <v>2</v>
      </c>
      <c r="BR23" s="122" t="s">
        <v>2</v>
      </c>
      <c r="BS23" s="122" t="s">
        <v>2</v>
      </c>
      <c r="BT23" s="122" t="s">
        <v>2</v>
      </c>
      <c r="BU23" s="122" t="s">
        <v>2</v>
      </c>
      <c r="BV23" s="122" t="s">
        <v>2</v>
      </c>
      <c r="BW23" s="122" t="s">
        <v>2</v>
      </c>
      <c r="BX23" s="122" t="s">
        <v>2</v>
      </c>
      <c r="BY23" s="122" t="s">
        <v>2</v>
      </c>
      <c r="BZ23" s="122" t="s">
        <v>2</v>
      </c>
      <c r="CA23" s="122" t="s">
        <v>2</v>
      </c>
      <c r="CB23" s="122" t="s">
        <v>2</v>
      </c>
      <c r="CC23" s="122" t="s">
        <v>2</v>
      </c>
      <c r="CD23" s="122" t="s">
        <v>2</v>
      </c>
      <c r="CE23" s="122" t="s">
        <v>2</v>
      </c>
      <c r="CF23" s="122" t="s">
        <v>2</v>
      </c>
      <c r="CG23" s="122" t="s">
        <v>2</v>
      </c>
      <c r="CH23" s="122" t="s">
        <v>2</v>
      </c>
      <c r="CI23" s="122" t="s">
        <v>2</v>
      </c>
      <c r="CJ23" s="122" t="s">
        <v>2</v>
      </c>
      <c r="CK23" s="122" t="s">
        <v>2</v>
      </c>
      <c r="CL23" s="122" t="s">
        <v>2</v>
      </c>
      <c r="CM23" s="122" t="s">
        <v>2</v>
      </c>
      <c r="CN23" s="122" t="s">
        <v>2</v>
      </c>
      <c r="CO23" s="122" t="s">
        <v>2</v>
      </c>
      <c r="CP23" s="122" t="s">
        <v>2</v>
      </c>
      <c r="CQ23" s="122" t="s">
        <v>2</v>
      </c>
      <c r="CR23" s="122" t="s">
        <v>2</v>
      </c>
      <c r="CS23" s="122" t="s">
        <v>2</v>
      </c>
      <c r="CT23" s="122" t="s">
        <v>2</v>
      </c>
      <c r="CU23" s="122" t="s">
        <v>2</v>
      </c>
      <c r="CV23" s="122" t="s">
        <v>2</v>
      </c>
      <c r="CW23" s="122" t="s">
        <v>2</v>
      </c>
      <c r="CX23" s="122" t="s">
        <v>2</v>
      </c>
      <c r="CY23" s="122" t="s">
        <v>2</v>
      </c>
      <c r="CZ23" s="122" t="s">
        <v>2</v>
      </c>
      <c r="DA23" s="122">
        <v>462.7</v>
      </c>
      <c r="DB23" s="122">
        <v>444.9</v>
      </c>
      <c r="DC23" s="122">
        <v>470.5</v>
      </c>
      <c r="DD23" s="122">
        <v>453.1</v>
      </c>
      <c r="DE23" s="122">
        <v>470.9</v>
      </c>
      <c r="DF23" s="122">
        <v>578.1</v>
      </c>
    </row>
    <row r="24" spans="1:110" s="95" customFormat="1" ht="31.95" customHeight="1">
      <c r="A24" s="135"/>
      <c r="B24" s="94" t="str">
        <f>IF('0'!A1=1,"Надання інших видів послуг","Other service activities")</f>
        <v>Надання інших видів послуг</v>
      </c>
      <c r="C24" s="102">
        <v>160.6</v>
      </c>
      <c r="D24" s="102">
        <v>174.5</v>
      </c>
      <c r="E24" s="102">
        <v>186.4</v>
      </c>
      <c r="F24" s="102">
        <v>187.9</v>
      </c>
      <c r="G24" s="102">
        <v>186</v>
      </c>
      <c r="H24" s="102">
        <v>191.9</v>
      </c>
      <c r="I24" s="102">
        <v>203.1</v>
      </c>
      <c r="J24" s="102">
        <v>195.5</v>
      </c>
      <c r="K24" s="102">
        <v>198.6</v>
      </c>
      <c r="L24" s="102">
        <v>202.1</v>
      </c>
      <c r="M24" s="102">
        <v>200.9</v>
      </c>
      <c r="N24" s="102">
        <v>228</v>
      </c>
      <c r="O24" s="102">
        <v>208.8</v>
      </c>
      <c r="P24" s="102">
        <v>212.9</v>
      </c>
      <c r="Q24" s="102">
        <v>227.7</v>
      </c>
      <c r="R24" s="102">
        <v>229.5</v>
      </c>
      <c r="S24" s="102">
        <v>234.1</v>
      </c>
      <c r="T24" s="102">
        <v>236.1</v>
      </c>
      <c r="U24" s="102">
        <v>242.3</v>
      </c>
      <c r="V24" s="102">
        <v>235.8</v>
      </c>
      <c r="W24" s="102">
        <v>229.5</v>
      </c>
      <c r="X24" s="102">
        <v>240.1</v>
      </c>
      <c r="Y24" s="102">
        <v>232.4</v>
      </c>
      <c r="Z24" s="102">
        <v>265.39999999999998</v>
      </c>
      <c r="AA24" s="102">
        <v>214.2</v>
      </c>
      <c r="AB24" s="102">
        <v>222.3</v>
      </c>
      <c r="AC24" s="102">
        <v>251.5</v>
      </c>
      <c r="AD24" s="102">
        <v>235.3</v>
      </c>
      <c r="AE24" s="102">
        <v>235.7</v>
      </c>
      <c r="AF24" s="102">
        <v>237.6</v>
      </c>
      <c r="AG24" s="102">
        <v>236.4</v>
      </c>
      <c r="AH24" s="102">
        <v>238.4</v>
      </c>
      <c r="AI24" s="102">
        <v>221.6</v>
      </c>
      <c r="AJ24" s="102">
        <v>220.9</v>
      </c>
      <c r="AK24" s="102">
        <v>222.6</v>
      </c>
      <c r="AL24" s="102">
        <v>252.1</v>
      </c>
      <c r="AM24" s="102">
        <v>289.60000000000002</v>
      </c>
      <c r="AN24" s="102">
        <v>290.60000000000002</v>
      </c>
      <c r="AO24" s="102">
        <v>360.6</v>
      </c>
      <c r="AP24" s="102">
        <v>266.5</v>
      </c>
      <c r="AQ24" s="102">
        <v>266.10000000000002</v>
      </c>
      <c r="AR24" s="102">
        <v>297.89999999999998</v>
      </c>
      <c r="AS24" s="102">
        <v>305.10000000000002</v>
      </c>
      <c r="AT24" s="102">
        <v>301.60000000000002</v>
      </c>
      <c r="AU24" s="102">
        <v>317.3</v>
      </c>
      <c r="AV24" s="102">
        <v>325.8</v>
      </c>
      <c r="AW24" s="102">
        <v>335.9</v>
      </c>
      <c r="AX24" s="102">
        <v>361.6</v>
      </c>
      <c r="AY24" s="102">
        <v>308</v>
      </c>
      <c r="AZ24" s="102">
        <v>311.39999999999998</v>
      </c>
      <c r="BA24" s="102">
        <v>357.6</v>
      </c>
      <c r="BB24" s="102">
        <v>331.8</v>
      </c>
      <c r="BC24" s="102">
        <v>334</v>
      </c>
      <c r="BD24" s="102">
        <v>381</v>
      </c>
      <c r="BE24" s="102">
        <v>418.7</v>
      </c>
      <c r="BF24" s="102">
        <v>435.1</v>
      </c>
      <c r="BG24" s="102">
        <v>355.7</v>
      </c>
      <c r="BH24" s="102">
        <v>351.1</v>
      </c>
      <c r="BI24" s="102">
        <v>352.2</v>
      </c>
      <c r="BJ24" s="102">
        <v>415.8</v>
      </c>
      <c r="BK24" s="102">
        <v>348.3</v>
      </c>
      <c r="BL24" s="122" t="s">
        <v>2</v>
      </c>
      <c r="BM24" s="122" t="s">
        <v>2</v>
      </c>
      <c r="BN24" s="122" t="s">
        <v>2</v>
      </c>
      <c r="BO24" s="122" t="s">
        <v>2</v>
      </c>
      <c r="BP24" s="122" t="s">
        <v>2</v>
      </c>
      <c r="BQ24" s="122" t="s">
        <v>2</v>
      </c>
      <c r="BR24" s="122" t="s">
        <v>2</v>
      </c>
      <c r="BS24" s="122" t="s">
        <v>2</v>
      </c>
      <c r="BT24" s="122" t="s">
        <v>2</v>
      </c>
      <c r="BU24" s="122" t="s">
        <v>2</v>
      </c>
      <c r="BV24" s="122" t="s">
        <v>2</v>
      </c>
      <c r="BW24" s="122" t="s">
        <v>2</v>
      </c>
      <c r="BX24" s="122" t="s">
        <v>2</v>
      </c>
      <c r="BY24" s="122" t="s">
        <v>2</v>
      </c>
      <c r="BZ24" s="122" t="s">
        <v>2</v>
      </c>
      <c r="CA24" s="122" t="s">
        <v>2</v>
      </c>
      <c r="CB24" s="122" t="s">
        <v>2</v>
      </c>
      <c r="CC24" s="122" t="s">
        <v>2</v>
      </c>
      <c r="CD24" s="122" t="s">
        <v>2</v>
      </c>
      <c r="CE24" s="122" t="s">
        <v>2</v>
      </c>
      <c r="CF24" s="122" t="s">
        <v>2</v>
      </c>
      <c r="CG24" s="122" t="s">
        <v>2</v>
      </c>
      <c r="CH24" s="122" t="s">
        <v>2</v>
      </c>
      <c r="CI24" s="122" t="s">
        <v>2</v>
      </c>
      <c r="CJ24" s="122" t="s">
        <v>2</v>
      </c>
      <c r="CK24" s="122" t="s">
        <v>2</v>
      </c>
      <c r="CL24" s="122" t="s">
        <v>2</v>
      </c>
      <c r="CM24" s="122" t="s">
        <v>2</v>
      </c>
      <c r="CN24" s="122" t="s">
        <v>2</v>
      </c>
      <c r="CO24" s="122" t="s">
        <v>2</v>
      </c>
      <c r="CP24" s="122" t="s">
        <v>2</v>
      </c>
      <c r="CQ24" s="122" t="s">
        <v>2</v>
      </c>
      <c r="CR24" s="122" t="s">
        <v>2</v>
      </c>
      <c r="CS24" s="122" t="s">
        <v>2</v>
      </c>
      <c r="CT24" s="122" t="s">
        <v>2</v>
      </c>
      <c r="CU24" s="122" t="s">
        <v>2</v>
      </c>
      <c r="CV24" s="122" t="s">
        <v>2</v>
      </c>
      <c r="CW24" s="122" t="s">
        <v>2</v>
      </c>
      <c r="CX24" s="122" t="s">
        <v>2</v>
      </c>
      <c r="CY24" s="122" t="s">
        <v>2</v>
      </c>
      <c r="CZ24" s="122" t="s">
        <v>2</v>
      </c>
      <c r="DA24" s="122">
        <v>644.9</v>
      </c>
      <c r="DB24" s="122">
        <v>637.20000000000005</v>
      </c>
      <c r="DC24" s="122">
        <v>648.20000000000005</v>
      </c>
      <c r="DD24" s="122">
        <v>661.8</v>
      </c>
      <c r="DE24" s="122">
        <v>653.1</v>
      </c>
      <c r="DF24" s="122">
        <v>775.7</v>
      </c>
    </row>
    <row r="25" spans="1:110" s="95" customFormat="1" ht="15" customHeight="1"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P25" s="103"/>
      <c r="Q25" s="103"/>
      <c r="R25" s="103"/>
      <c r="S25" s="103"/>
      <c r="V25" s="111"/>
      <c r="Y25" s="111"/>
      <c r="AA25" s="113"/>
      <c r="AD25" s="114"/>
      <c r="AE25" s="111"/>
      <c r="AJ25" s="114"/>
      <c r="AK25" s="111"/>
      <c r="AL25" s="120"/>
      <c r="AM25" s="114"/>
      <c r="AO25" s="111"/>
      <c r="AP25" s="114"/>
      <c r="AQ25" s="114"/>
      <c r="AR25" s="111"/>
      <c r="AS25" s="111"/>
      <c r="AT25" s="114"/>
      <c r="BC25" s="86"/>
      <c r="BD25" s="112"/>
      <c r="BE25" s="86"/>
      <c r="BF25" s="86"/>
      <c r="BG25" s="86"/>
      <c r="BI25" s="86"/>
      <c r="BJ25" s="86"/>
      <c r="DA25" s="86"/>
      <c r="DB25" s="86"/>
      <c r="DC25" s="86"/>
    </row>
    <row r="26" spans="1:110" s="97" customFormat="1" ht="15" customHeight="1">
      <c r="A26" s="96" t="str">
        <f>IF('0'!A1=1,"*Дані наведено без урахування тимчасово окупованої території Автономної Республіки Крим, м. Севастополя,  а також без частини зони проведення антитерористичної операції.","*Excluding the temporarily occupied territory of the Autonomous Republic of Crimea and the city of Sevastopol, excluding part of the anti-terrorist operation zone.")</f>
        <v>*Дані наведено без урахування тимчасово окупованої території Автономної Республіки Крим, м. Севастополя,  а також без частини зони проведення антитерористичної операції.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P26" s="104"/>
      <c r="Q26" s="104"/>
      <c r="R26" s="104"/>
      <c r="S26" s="104"/>
      <c r="V26" s="111"/>
      <c r="Y26" s="111"/>
      <c r="AA26" s="113"/>
      <c r="AD26" s="115"/>
      <c r="AE26" s="111"/>
      <c r="AJ26" s="115"/>
      <c r="AK26" s="111"/>
      <c r="AL26" s="120"/>
      <c r="AM26" s="115"/>
      <c r="AO26" s="111"/>
      <c r="AP26" s="115"/>
      <c r="AQ26" s="115"/>
      <c r="AR26" s="111"/>
      <c r="AS26" s="111"/>
      <c r="AT26" s="115"/>
      <c r="BC26" s="86"/>
      <c r="BD26" s="86"/>
      <c r="BE26" s="86"/>
      <c r="BF26" s="86"/>
      <c r="BG26" s="86"/>
      <c r="BI26" s="86"/>
      <c r="BJ26" s="86"/>
      <c r="DA26" s="86"/>
      <c r="DB26" s="86"/>
      <c r="DC26" s="86"/>
    </row>
    <row r="27" spans="1:110" ht="50.4" customHeight="1">
      <c r="A27" s="136" t="str">
        <f>IF('0'!A1=1,"**З липня 2025 дані наведено без урахування тимчасово окупованих російською федерацією територій та частини територій, на яких ведуться (велися) бойові дії.","**From July 2025 data exclude the territories which are temporarily occupied by the russian federation and part of territories where the military actions are/were conducted.")</f>
        <v>**З липня 2025 дані наведено без урахування тимчасово окупованих російською федерацією територій та частини територій, на яких ведуться (велися) бойові дії.</v>
      </c>
      <c r="B27" s="137"/>
      <c r="V27" s="111"/>
      <c r="Y27" s="111"/>
      <c r="AA27" s="113"/>
      <c r="AD27" s="112"/>
      <c r="AE27" s="111"/>
      <c r="AJ27" s="112"/>
      <c r="AK27" s="111"/>
      <c r="AL27" s="120"/>
      <c r="AM27" s="112"/>
      <c r="AO27" s="111"/>
      <c r="AP27" s="112"/>
      <c r="AQ27" s="112"/>
      <c r="AR27" s="111"/>
      <c r="AS27" s="111"/>
      <c r="AT27" s="112"/>
    </row>
    <row r="28" spans="1:110">
      <c r="V28" s="111"/>
      <c r="Y28" s="111"/>
      <c r="AA28" s="113"/>
      <c r="AD28" s="112"/>
      <c r="AE28" s="111"/>
      <c r="AJ28" s="112"/>
      <c r="AK28" s="111"/>
      <c r="AL28" s="120"/>
      <c r="AM28" s="112"/>
      <c r="AO28" s="111"/>
      <c r="AP28" s="112"/>
      <c r="AQ28" s="112"/>
      <c r="AR28" s="111"/>
      <c r="AS28" s="111"/>
      <c r="AT28" s="112"/>
    </row>
    <row r="29" spans="1:110">
      <c r="V29" s="111"/>
      <c r="Y29" s="111"/>
      <c r="AA29" s="113"/>
      <c r="AD29" s="112"/>
      <c r="AE29" s="111"/>
      <c r="AJ29" s="112"/>
      <c r="AK29" s="111"/>
      <c r="AL29" s="120"/>
      <c r="AM29" s="112"/>
      <c r="AO29" s="111"/>
      <c r="AP29" s="112"/>
      <c r="AQ29" s="112"/>
      <c r="AR29" s="111"/>
      <c r="AS29" s="111"/>
      <c r="AT29" s="112"/>
    </row>
    <row r="30" spans="1:110">
      <c r="V30" s="112"/>
      <c r="Y30" s="112"/>
      <c r="AA30" s="112"/>
      <c r="AD30" s="112"/>
      <c r="AE30" s="112"/>
      <c r="AJ30" s="112"/>
      <c r="AK30" s="112"/>
      <c r="AL30" s="112"/>
      <c r="AM30" s="112"/>
      <c r="AO30" s="112"/>
      <c r="AP30" s="112"/>
      <c r="AQ30" s="112"/>
      <c r="AR30" s="112"/>
      <c r="AS30" s="112"/>
      <c r="AT30" s="112"/>
    </row>
    <row r="31" spans="1:110">
      <c r="Y31" s="112"/>
      <c r="AA31" s="112"/>
      <c r="AD31" s="112"/>
      <c r="AE31" s="112"/>
      <c r="AJ31" s="112"/>
      <c r="AK31" s="112"/>
      <c r="AL31" s="112"/>
      <c r="AM31" s="112"/>
      <c r="AO31" s="112"/>
      <c r="AP31" s="112"/>
      <c r="AQ31" s="112"/>
      <c r="AR31" s="112"/>
      <c r="AS31" s="112"/>
      <c r="AT31" s="112"/>
    </row>
    <row r="32" spans="1:110">
      <c r="Y32" s="112"/>
      <c r="AA32" s="112"/>
      <c r="AD32" s="112"/>
      <c r="AE32" s="112"/>
      <c r="AJ32" s="112"/>
      <c r="AK32" s="112"/>
      <c r="AL32" s="112"/>
      <c r="AM32" s="112"/>
      <c r="AO32" s="112"/>
      <c r="AP32" s="112"/>
      <c r="AQ32" s="112"/>
      <c r="AR32" s="112"/>
      <c r="AS32" s="112"/>
      <c r="AT32" s="112"/>
    </row>
    <row r="33" spans="25:42">
      <c r="Y33" s="112"/>
      <c r="AD33" s="112"/>
      <c r="AE33" s="112"/>
      <c r="AJ33" s="112"/>
      <c r="AK33" s="112"/>
      <c r="AL33" s="112"/>
      <c r="AM33" s="112"/>
      <c r="AO33" s="112"/>
      <c r="AP33" s="112"/>
    </row>
    <row r="34" spans="25:42">
      <c r="AL34" s="112"/>
    </row>
    <row r="35" spans="25:42">
      <c r="AL35" s="112"/>
    </row>
  </sheetData>
  <sheetProtection algorithmName="SHA-512" hashValue="oK86LAGvP7VftQL+TdMJm20zCAGSdSwRPuzCdNJ9Sitdp8CDLW+sCyPFsceZus2VfsZgaXkzELWp+Q/anDv39g==" saltValue="zPieGm8PPV+fIYvKzwfORw==" spinCount="100000" sheet="1" objects="1" scenarios="1"/>
  <mergeCells count="3">
    <mergeCell ref="A3:B3"/>
    <mergeCell ref="A4:A24"/>
    <mergeCell ref="A27:B2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2015-10-07T12:48:41Z</cp:lastPrinted>
  <dcterms:created xsi:type="dcterms:W3CDTF">2008-08-15T07:59:50Z</dcterms:created>
  <dcterms:modified xsi:type="dcterms:W3CDTF">2026-02-02T12:58:26Z</dcterms:modified>
</cp:coreProperties>
</file>