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513\Desktop\на размещение\"/>
    </mc:Choice>
  </mc:AlternateContent>
  <bookViews>
    <workbookView xWindow="0" yWindow="0" windowWidth="25200" windowHeight="9900" tabRatio="693"/>
  </bookViews>
  <sheets>
    <sheet name="0" sheetId="54" r:id="rId1"/>
    <sheet name="1" sheetId="8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tab06">#REF!</definedName>
    <definedName name="___________tab07">#REF!</definedName>
    <definedName name="___________Tab1">#REF!</definedName>
    <definedName name="___________UKR1">#REF!</definedName>
    <definedName name="___________UKR2">#REF!</definedName>
    <definedName name="___________UKR3">#REF!</definedName>
    <definedName name="__________tab06">#REF!</definedName>
    <definedName name="__________tab07">#REF!</definedName>
    <definedName name="__________Tab1">#REF!</definedName>
    <definedName name="__________UKR1">#REF!</definedName>
    <definedName name="__________UKR2">#REF!</definedName>
    <definedName name="__________UKR3">#REF!</definedName>
    <definedName name="_________tab06">#REF!</definedName>
    <definedName name="_________tab07">#REF!</definedName>
    <definedName name="_________Tab1">#REF!</definedName>
    <definedName name="_________UKR1">#REF!</definedName>
    <definedName name="_________UKR2">#REF!</definedName>
    <definedName name="_________UKR3">#REF!</definedName>
    <definedName name="________tab06">#REF!</definedName>
    <definedName name="________tab07">#REF!</definedName>
    <definedName name="________Tab1">#REF!</definedName>
    <definedName name="________UKR1">#REF!</definedName>
    <definedName name="________UKR2">#REF!</definedName>
    <definedName name="________UKR3">#REF!</definedName>
    <definedName name="_______tab06">#REF!</definedName>
    <definedName name="_______tab07">#REF!</definedName>
    <definedName name="_______Tab1">#REF!</definedName>
    <definedName name="_______UKR1">#REF!</definedName>
    <definedName name="_______UKR2">#REF!</definedName>
    <definedName name="_______UKR3">#REF!</definedName>
    <definedName name="______tab06">#REF!</definedName>
    <definedName name="______tab07">#REF!</definedName>
    <definedName name="______Tab1">#REF!</definedName>
    <definedName name="______UKR1">#REF!</definedName>
    <definedName name="______UKR2">#REF!</definedName>
    <definedName name="______UKR3">#REF!</definedName>
    <definedName name="_____tab06">#REF!</definedName>
    <definedName name="_____tab07">#REF!</definedName>
    <definedName name="_____Tab1">#REF!</definedName>
    <definedName name="_____UKR1">#REF!</definedName>
    <definedName name="_____UKR2">#REF!</definedName>
    <definedName name="_____UKR3">#REF!</definedName>
    <definedName name="____tab06">#REF!</definedName>
    <definedName name="____tab07">#REF!</definedName>
    <definedName name="____Tab1">#REF!</definedName>
    <definedName name="____UKR1">#REF!</definedName>
    <definedName name="____UKR2">#REF!</definedName>
    <definedName name="____UKR3">#REF!</definedName>
    <definedName name="___tab06">#REF!</definedName>
    <definedName name="___tab07">#REF!</definedName>
    <definedName name="___Tab1">#REF!</definedName>
    <definedName name="___UKR1">#REF!</definedName>
    <definedName name="___UKR2">#REF!</definedName>
    <definedName name="___UKR3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2Macros_Import_.qbop">[1]!'[Macros Import].qbop'</definedName>
    <definedName name="_cpi2">#REF!</definedName>
    <definedName name="_DVM3">#REF!</definedName>
    <definedName name="_Fill" hidden="1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_VM3">#REF!</definedName>
    <definedName name="_wpi2">#REF!</definedName>
    <definedName name="a">#REF!</definedName>
    <definedName name="aaa" localSheetId="0" hidden="1">{#N/A,#N/A,FALSE,"т02бд"}</definedName>
    <definedName name="aaa" hidden="1">{#N/A,#N/A,FALSE,"т02бд"}</definedName>
    <definedName name="AGR">[2]C!$L$14</definedName>
    <definedName name="AGR_F">#REF!</definedName>
    <definedName name="AGR_P">#REF!</definedName>
    <definedName name="AGRM">#REF!</definedName>
    <definedName name="AGRMY">#REF!</definedName>
    <definedName name="AGRR">[2]C!$L$15</definedName>
    <definedName name="AGRR_F">#REF!</definedName>
    <definedName name="AGRR_P">#REF!</definedName>
    <definedName name="AGRRMY">#REF!</definedName>
    <definedName name="AGRY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b" localSheetId="0" hidden="1">{#N/A,#N/A,FALSE,"т02бд"}</definedName>
    <definedName name="b" hidden="1">{#N/A,#N/A,FALSE,"т02бд"}</definedName>
    <definedName name="Balance_of_payments">#REF!</definedName>
    <definedName name="BASE">[3]Links!$B$10</definedName>
    <definedName name="BASEMY">[3]Links!$B$55</definedName>
    <definedName name="BASEPA">[3]Links!$B$73</definedName>
    <definedName name="BASEY">[3]Links!$B$19</definedName>
    <definedName name="BAZA">'[4]Мульт-ор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[2]C!$L$35</definedName>
    <definedName name="BDEF_f">#REF!</definedName>
    <definedName name="BDEFG">#REF!</definedName>
    <definedName name="BDEFgdp_f">#REF!</definedName>
    <definedName name="BDEFM">#REF!</definedName>
    <definedName name="BDEFMG">#REF!</definedName>
    <definedName name="BEXP">[2]C!$L$34</definedName>
    <definedName name="BEXP_F">#REF!</definedName>
    <definedName name="BEXP_P">#REF!</definedName>
    <definedName name="BEXPG">#REF!</definedName>
    <definedName name="BEXPgdp_f">#REF!</definedName>
    <definedName name="BEXPM">#REF!</definedName>
    <definedName name="BEXPMG">#REF!</definedName>
    <definedName name="BGS">[2]C!$L$43</definedName>
    <definedName name="BGSG">#REF!</definedName>
    <definedName name="BGSM">#REF!</definedName>
    <definedName name="BGSMG">#REF!</definedName>
    <definedName name="BGSY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[2]C!$L$32</definedName>
    <definedName name="BREV_F">#REF!</definedName>
    <definedName name="BREV_P">#REF!</definedName>
    <definedName name="BREVG">#REF!</definedName>
    <definedName name="BREVgdp_f">#REF!</definedName>
    <definedName name="BREVM">#REF!</definedName>
    <definedName name="BREVMG">#REF!</definedName>
    <definedName name="BRO">#REF!</definedName>
    <definedName name="BudArrears">#REF!</definedName>
    <definedName name="budfin">#REF!</definedName>
    <definedName name="Budget">#REF!</definedName>
    <definedName name="budget_financing">#REF!</definedName>
    <definedName name="bull">#REF!</definedName>
    <definedName name="Central">#REF!</definedName>
    <definedName name="CONS_f">#REF!</definedName>
    <definedName name="CPI">#REF!</definedName>
    <definedName name="CPI_F">#REF!</definedName>
    <definedName name="CPI_I">#REF!</definedName>
    <definedName name="CPI_P">#REF!</definedName>
    <definedName name="CPIA_f">#REF!</definedName>
    <definedName name="CPIADDR">#REF!</definedName>
    <definedName name="CPIAVG">[2]C!$L$9</definedName>
    <definedName name="CPIAVG_F">#REF!</definedName>
    <definedName name="CPIAVG_P">#REF!</definedName>
    <definedName name="CPICA">#REF!</definedName>
    <definedName name="CPIF">#REF!</definedName>
    <definedName name="CPIF_F">#REF!</definedName>
    <definedName name="CPIFA_f">#REF!</definedName>
    <definedName name="CPIFAVG_F">#REF!</definedName>
    <definedName name="CPIFCA">#REF!</definedName>
    <definedName name="CPIFmov_f">#REF!</definedName>
    <definedName name="CPIFMY">#REF!</definedName>
    <definedName name="CPIFMYA">#REF!</definedName>
    <definedName name="CPIFY">#REF!</definedName>
    <definedName name="CPImov_f">#REF!</definedName>
    <definedName name="CPIMY">#REF!</definedName>
    <definedName name="cpimya">#REF!</definedName>
    <definedName name="CPINF">#REF!</definedName>
    <definedName name="CPINF_F">#REF!</definedName>
    <definedName name="CPINFA_f">#REF!</definedName>
    <definedName name="CPINFAVG_F">#REF!</definedName>
    <definedName name="CPINFCA">#REF!</definedName>
    <definedName name="CPINFmov_f">#REF!</definedName>
    <definedName name="CPINFMY">#REF!</definedName>
    <definedName name="CPINFMYA">#REF!</definedName>
    <definedName name="CPINFY">#REF!</definedName>
    <definedName name="CPIS">#REF!</definedName>
    <definedName name="CPIS_F">#REF!</definedName>
    <definedName name="CPISA_f">#REF!</definedName>
    <definedName name="CPISAVG_F">#REF!</definedName>
    <definedName name="CPISCA">#REF!</definedName>
    <definedName name="CPISmov_f">#REF!</definedName>
    <definedName name="CPISMY">#REF!</definedName>
    <definedName name="CPISMYA">#REF!</definedName>
    <definedName name="CPISY">#REF!</definedName>
    <definedName name="CPIY">#REF!</definedName>
    <definedName name="CRED">#REF!</definedName>
    <definedName name="CRED_F">#REF!</definedName>
    <definedName name="CREDM">#REF!</definedName>
    <definedName name="CREDRATE">#REF!</definedName>
    <definedName name="CREDRATE_F">#REF!</definedName>
    <definedName name="CREDRM">#REF!</definedName>
    <definedName name="CREDRTYA">#REF!</definedName>
    <definedName name="CREDRY">#REF!</definedName>
    <definedName name="CREDY">#REF!</definedName>
    <definedName name="CREDYN">#REF!</definedName>
    <definedName name="CREDYND">#REF!</definedName>
    <definedName name="CURR_f">#REF!</definedName>
    <definedName name="Current_account">#REF!</definedName>
    <definedName name="CurrentM">#REF!</definedName>
    <definedName name="D_SHARES_f">#REF!</definedName>
    <definedName name="date">#REF!</definedName>
    <definedName name="DATES">#REF!</definedName>
    <definedName name="DATESA">#REF!</definedName>
    <definedName name="DATESM">#REF!</definedName>
    <definedName name="DATESQ">#REF!</definedName>
    <definedName name="DD_f">#REF!</definedName>
    <definedName name="DDN">#REF!</definedName>
    <definedName name="DDNM">#REF!</definedName>
    <definedName name="DDNRM">#REF!</definedName>
    <definedName name="DDNRY">#REF!</definedName>
    <definedName name="DDNY">#REF!</definedName>
    <definedName name="DDNYN">#REF!</definedName>
    <definedName name="DDNYND">#REF!</definedName>
    <definedName name="DEFL">#REF!</definedName>
    <definedName name="defl2">#REF!</definedName>
    <definedName name="DEPO">#REF!</definedName>
    <definedName name="DEPO_F">#REF!</definedName>
    <definedName name="DEPOM">#REF!</definedName>
    <definedName name="DEPORATE">#REF!</definedName>
    <definedName name="DEPORATE_F">#REF!</definedName>
    <definedName name="DEPORM">#REF!</definedName>
    <definedName name="DEPORTYA">#REF!</definedName>
    <definedName name="DEPORY">#REF!</definedName>
    <definedName name="DEPOY">#REF!</definedName>
    <definedName name="DEPOYN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[5]C!$N$146</definedName>
    <definedName name="Dif_2">[5]C!$BB$139</definedName>
    <definedName name="DUSAYA">#REF!</definedName>
    <definedName name="DVM0">#REF!</definedName>
    <definedName name="DVM0M">#REF!</definedName>
    <definedName name="DVM0MC">#REF!</definedName>
    <definedName name="DVM3M">#REF!</definedName>
    <definedName name="DVM3MC">#REF!</definedName>
    <definedName name="DVM3P">#REF!</definedName>
    <definedName name="DWAGEYA">#REF!</definedName>
    <definedName name="E">[2]C!$L$22</definedName>
    <definedName name="E_F">#REF!</definedName>
    <definedName name="E_P">#REF!</definedName>
    <definedName name="EdssBatchRange">#REF!</definedName>
    <definedName name="EGS">[2]C!$L$41</definedName>
    <definedName name="EGS_P">#REF!</definedName>
    <definedName name="EGSG">#REF!</definedName>
    <definedName name="EGSM">#REF!</definedName>
    <definedName name="EGSMG">#REF!</definedName>
    <definedName name="EGSY">#REF!</definedName>
    <definedName name="EGSYG">#REF!</definedName>
    <definedName name="ENTL">[2]C!$L$17</definedName>
    <definedName name="ENTL_F">#REF!</definedName>
    <definedName name="ENTL_P">#REF!</definedName>
    <definedName name="ENTLMN">#REF!</definedName>
    <definedName name="ENTLY">#REF!</definedName>
    <definedName name="ENTP">[2]C!$L$16</definedName>
    <definedName name="ENTP_F">#REF!</definedName>
    <definedName name="ENTP_P">#REF!</definedName>
    <definedName name="ENTPMN">#REF!</definedName>
    <definedName name="ENTPY">#REF!</definedName>
    <definedName name="ENTS">[2]C!$L$18</definedName>
    <definedName name="ENTS_f">#REF!</definedName>
    <definedName name="ENTSM">#REF!</definedName>
    <definedName name="ENTSMN">#REF!</definedName>
    <definedName name="EXP">#REF!</definedName>
    <definedName name="Exp_GDP">#REF!</definedName>
    <definedName name="Exp_nom">#REF!</definedName>
    <definedName name="EXPC">#REF!</definedName>
    <definedName name="EXPCP">#REF!</definedName>
    <definedName name="EXPEND_f">#REF!</definedName>
    <definedName name="EXPENDO_f">#REF!</definedName>
    <definedName name="EXPM">#REF!</definedName>
    <definedName name="EXPRCY">#REF!</definedName>
    <definedName name="EXPRM">#REF!</definedName>
    <definedName name="EXRAVR">[2]C!$L$24</definedName>
    <definedName name="EXRAVR_P">#REF!</definedName>
    <definedName name="EXREND">[2]C!$L$25</definedName>
    <definedName name="EXREND_P">#REF!</definedName>
    <definedName name="f">#REF!</definedName>
    <definedName name="FDI">[2]C!$L$40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>#REF!</definedName>
    <definedName name="g">#REF!</definedName>
    <definedName name="GDP">[2]C!$L$6</definedName>
    <definedName name="GDP_F">#REF!</definedName>
    <definedName name="GDP_P">#REF!</definedName>
    <definedName name="GDPDme">#REF!</definedName>
    <definedName name="GDPgrowth">#REF!</definedName>
    <definedName name="GDPM">#REF!</definedName>
    <definedName name="GDPM_f">#REF!</definedName>
    <definedName name="GDPMNC_f">#REF!</definedName>
    <definedName name="GDPMY">#REF!</definedName>
    <definedName name="GDPNC_f">#REF!</definedName>
    <definedName name="GDPR">[2]C!$L$7</definedName>
    <definedName name="GDPR_F">#REF!</definedName>
    <definedName name="GDPR_P">#REF!</definedName>
    <definedName name="GDPRG_f">#REF!</definedName>
    <definedName name="GDPRM">#REF!</definedName>
    <definedName name="GDPRM_f">#REF!</definedName>
    <definedName name="GDPRMG_f">#REF!</definedName>
    <definedName name="GDPRMOC_f">#REF!</definedName>
    <definedName name="GDPRNC_f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>#REF!</definedName>
    <definedName name="GNC_F">#REF!</definedName>
    <definedName name="GNCM">#REF!</definedName>
    <definedName name="GNCMY">#REF!</definedName>
    <definedName name="GNCR">#REF!</definedName>
    <definedName name="GNCR_F">#REF!</definedName>
    <definedName name="GNCRM">#REF!</definedName>
    <definedName name="GNCRMY">#REF!</definedName>
    <definedName name="GNCY">#REF!</definedName>
    <definedName name="GOODS_f">#REF!</definedName>
    <definedName name="GRANT_f">#REF!</definedName>
    <definedName name="Gross_reserves">#REF!</definedName>
    <definedName name="HERE">#REF!</definedName>
    <definedName name="i" localSheetId="0" hidden="1">{#N/A,#N/A,FALSE,"т02бд"}</definedName>
    <definedName name="i" hidden="1">{#N/A,#N/A,FALSE,"т02бд"}</definedName>
    <definedName name="IGS">[2]C!$L$42</definedName>
    <definedName name="IGS_P">#REF!</definedName>
    <definedName name="IGSG">#REF!</definedName>
    <definedName name="IGSM">#REF!</definedName>
    <definedName name="IGSMG">#REF!</definedName>
    <definedName name="IGSY">#REF!</definedName>
    <definedName name="IGSYG">#REF!</definedName>
    <definedName name="In_millions_of_lei">#REF!</definedName>
    <definedName name="In_millions_of_U.S._dollars">#REF!</definedName>
    <definedName name="INC">#REF!</definedName>
    <definedName name="INC_F">#REF!</definedName>
    <definedName name="INCBAL_f">#REF!</definedName>
    <definedName name="INCC">#REF!</definedName>
    <definedName name="INCC_f">#REF!</definedName>
    <definedName name="INCCP">#REF!</definedName>
    <definedName name="INCCURR_f">#REF!</definedName>
    <definedName name="INCM">#REF!</definedName>
    <definedName name="INCO_f">#REF!</definedName>
    <definedName name="INCRCY">#REF!</definedName>
    <definedName name="INCRM">#REF!</definedName>
    <definedName name="IND">[2]C!$L$12</definedName>
    <definedName name="IND_F">#REF!</definedName>
    <definedName name="IND_P">#REF!</definedName>
    <definedName name="INDM">#REF!</definedName>
    <definedName name="INDMY">#REF!</definedName>
    <definedName name="INDR">[2]C!$L$13</definedName>
    <definedName name="INDR_F">#REF!</definedName>
    <definedName name="INDR_P">#REF!</definedName>
    <definedName name="INDRM">#REF!</definedName>
    <definedName name="INDRMY">#REF!</definedName>
    <definedName name="INDY">#REF!</definedName>
    <definedName name="item">#REF!</definedName>
    <definedName name="jmki">#REF!</definedName>
    <definedName name="joe">#REF!</definedName>
    <definedName name="k" localSheetId="0" hidden="1">{"WEO",#N/A,FALSE,"T"}</definedName>
    <definedName name="k" hidden="1">{"WEO",#N/A,FALSE,"T"}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>#REF!</definedName>
    <definedName name="liquidity_reserve">#REF!</definedName>
    <definedName name="List2">[2]Instructions!$B$71:$B$152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[2]Links!$V$2</definedName>
    <definedName name="M0_F">#REF!</definedName>
    <definedName name="M0M">#REF!</definedName>
    <definedName name="M0R_f">#REF!</definedName>
    <definedName name="M0RM">#REF!</definedName>
    <definedName name="M0RY">#REF!</definedName>
    <definedName name="M0Y">#REF!</definedName>
    <definedName name="M0YN">#REF!</definedName>
    <definedName name="M0YND">#REF!</definedName>
    <definedName name="M1_F">#REF!</definedName>
    <definedName name="M1m_f">#REF!</definedName>
    <definedName name="M1R_f">#REF!</definedName>
    <definedName name="M2_F">#REF!</definedName>
    <definedName name="M2m_f">#REF!</definedName>
    <definedName name="M2R_f">#REF!</definedName>
    <definedName name="M3_F">[2]Links!$AD$37</definedName>
    <definedName name="M3_P">#REF!</definedName>
    <definedName name="M3_R">[2]C!$L$28</definedName>
    <definedName name="M3_R1">[2]C!$L$29</definedName>
    <definedName name="M3M">#REF!</definedName>
    <definedName name="M3m_f">#REF!</definedName>
    <definedName name="M3R_f">#REF!</definedName>
    <definedName name="M3RM">#REF!</definedName>
    <definedName name="M3RY">#REF!</definedName>
    <definedName name="M3Y">#REF!</definedName>
    <definedName name="M3YN">#REF!</definedName>
    <definedName name="M3YND">#REF!</definedName>
    <definedName name="macro">#REF!</definedName>
    <definedName name="MACROS">#REF!</definedName>
    <definedName name="main_m">#REF!</definedName>
    <definedName name="MB">#REF!</definedName>
    <definedName name="MB_F">[2]Links!$AD$42</definedName>
    <definedName name="MB_P">#REF!</definedName>
    <definedName name="MB_R">[2]C!$L$26</definedName>
    <definedName name="MB_R1">[2]C!$L$27</definedName>
    <definedName name="MBM">#REF!</definedName>
    <definedName name="MBR_f">#REF!</definedName>
    <definedName name="MBRM">#REF!</definedName>
    <definedName name="MBRY">#REF!</definedName>
    <definedName name="MBY">#REF!</definedName>
    <definedName name="MBYN">#REF!</definedName>
    <definedName name="MBYND">#REF!</definedName>
    <definedName name="ME">#REF!</definedName>
    <definedName name="ME_F">#REF!</definedName>
    <definedName name="Medium_term_BOP_scenario">#REF!</definedName>
    <definedName name="MEM">#REF!</definedName>
    <definedName name="MERM">#REF!</definedName>
    <definedName name="MERY">#REF!</definedName>
    <definedName name="MEY">#REF!</definedName>
    <definedName name="MEYN">#REF!</definedName>
    <definedName name="MEYND">#REF!</definedName>
    <definedName name="MH">#REF!</definedName>
    <definedName name="MH_F">#REF!</definedName>
    <definedName name="MHM">#REF!</definedName>
    <definedName name="MHRM">#REF!</definedName>
    <definedName name="MHRY">#REF!</definedName>
    <definedName name="MHY">#REF!</definedName>
    <definedName name="MHYN">#REF!</definedName>
    <definedName name="MHYND">#REF!</definedName>
    <definedName name="mn" localSheetId="0" hidden="1">{"MONA",#N/A,FALSE,"S"}</definedName>
    <definedName name="mn" hidden="1">{"MONA",#N/A,FALSE,"S"}</definedName>
    <definedName name="MNTZ_f">#REF!</definedName>
    <definedName name="Moldova__Balance_of_Payments__1994_98">#REF!</definedName>
    <definedName name="MONET">#REF!</definedName>
    <definedName name="Monetary_Program_Parameters">#REF!</definedName>
    <definedName name="MONETM">#REF!</definedName>
    <definedName name="MONETMC">#REF!</definedName>
    <definedName name="MONETP">#REF!</definedName>
    <definedName name="moneyprogram">#REF!</definedName>
    <definedName name="monprogparameters">#REF!</definedName>
    <definedName name="monsurvey">#REF!</definedName>
    <definedName name="Month">[2]C!$G$14</definedName>
    <definedName name="Month_">#REF!</definedName>
    <definedName name="MonthL">[2]C!$G$15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mer">#REF!</definedName>
    <definedName name="Non_BRO">#REF!</definedName>
    <definedName name="Notes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>[2]labels!#REF!</definedName>
    <definedName name="PAYMENT_f">#REF!</definedName>
    <definedName name="PEND">#REF!</definedName>
    <definedName name="PENSION_f">#REF!</definedName>
    <definedName name="PMENU">#REF!</definedName>
    <definedName name="PRINT_AREA_MI">#N/A</definedName>
    <definedName name="PRIV">[2]C!$L$33</definedName>
    <definedName name="PRIV_F">#REF!</definedName>
    <definedName name="PRIV_P">#REF!</definedName>
    <definedName name="PRIVG">#REF!</definedName>
    <definedName name="PRIVM">#REF!</definedName>
    <definedName name="PRIVMG">#REF!</definedName>
    <definedName name="q" localSheetId="0" hidden="1">{#N/A,#N/A,FALSE,"т02бд"}</definedName>
    <definedName name="q" hidden="1">{#N/A,#N/A,FALSE,"т02бд"}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[6]Довідники!$A$27:$C$1731</definedName>
    <definedName name="RCUKRU_FULL">[6]Довідники!$A$1736:$O$3417</definedName>
    <definedName name="REAL">#REF!</definedName>
    <definedName name="REF_f">#REF!</definedName>
    <definedName name="RevA">#REF!</definedName>
    <definedName name="RevB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>#REF!</definedName>
    <definedName name="RTab1.1a">#REF!</definedName>
    <definedName name="RTab1.2">#REF!</definedName>
    <definedName name="RTab1.2a">#REF!</definedName>
    <definedName name="RTab1.4">#REF!</definedName>
    <definedName name="RTab2.1">#REF!</definedName>
    <definedName name="RTab2.1a">#REF!</definedName>
    <definedName name="RTab2.2">#REF!</definedName>
    <definedName name="RTab2.3">#REF!</definedName>
    <definedName name="RTab3.3">#REF!</definedName>
    <definedName name="RTab4.1">#REF!</definedName>
    <definedName name="RTab4.1a">#REF!</definedName>
    <definedName name="RTab4.2">#REF!</definedName>
    <definedName name="RTab4.2a">#REF!</definedName>
    <definedName name="RTab4.3">#REF!</definedName>
    <definedName name="RTab4.3a">#REF!</definedName>
    <definedName name="RTab4.4">#REF!</definedName>
    <definedName name="RTab4.4a">#REF!</definedName>
    <definedName name="RTab5.1">#REF!</definedName>
    <definedName name="RTab5.1a">#REF!</definedName>
    <definedName name="RTab5.2">#REF!</definedName>
    <definedName name="RTab6.1">#REF!</definedName>
    <definedName name="RTab6.10B">#REF!</definedName>
    <definedName name="RTab6.10P">#REF!</definedName>
    <definedName name="RTab6.2">#REF!</definedName>
    <definedName name="RTab6.3">#REF!</definedName>
    <definedName name="RTab6.4">#REF!</definedName>
    <definedName name="RTab6.5">#REF!</definedName>
    <definedName name="RTab6.6">#REF!</definedName>
    <definedName name="RTab6.7">#REF!</definedName>
    <definedName name="RTab6.8">#REF!</definedName>
    <definedName name="RTab6.9">#REF!</definedName>
    <definedName name="S_CONS_f">#REF!</definedName>
    <definedName name="S_CURR_f">#REF!</definedName>
    <definedName name="S_MONEY_f">#REF!</definedName>
    <definedName name="S_SAVE_f">#REF!</definedName>
    <definedName name="sencount" hidden="1">2</definedName>
    <definedName name="SERVICES_f">#REF!</definedName>
    <definedName name="SOC">#REF!</definedName>
    <definedName name="SOCC">#REF!</definedName>
    <definedName name="SOCCP">#REF!</definedName>
    <definedName name="SOCIAL_f">#REF!</definedName>
    <definedName name="SOCM">#REF!</definedName>
    <definedName name="SOCRCY">#REF!</definedName>
    <definedName name="SOCRM">#REF!</definedName>
    <definedName name="SPD_f">#REF!</definedName>
    <definedName name="SUMMARY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'[7]т07(98)'!$A$1</definedName>
    <definedName name="Tab1.1">#REF!</definedName>
    <definedName name="Tab1.1a">#REF!</definedName>
    <definedName name="Tab6.5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debt">[8]Table!$A$3:$AB$73</definedName>
    <definedName name="Table129">#REF!</definedName>
    <definedName name="table130">#REF!</definedName>
    <definedName name="Table135">#REF!,[9]Contents!$A$87:$H$247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#REF!,[10]Contents!$A$87:$H$247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_f">#REF!</definedName>
    <definedName name="TaxArrears">#REF!</definedName>
    <definedName name="TB">#REF!</definedName>
    <definedName name="TB_f">#REF!</definedName>
    <definedName name="Tbl_GFN">[8]Table_GEF!$B$2:$T$53</definedName>
    <definedName name="TD_f">#REF!</definedName>
    <definedName name="TDNF">#REF!</definedName>
    <definedName name="TDNFM">#REF!</definedName>
    <definedName name="TDNFRM">#REF!</definedName>
    <definedName name="TDNFRY">#REF!</definedName>
    <definedName name="TDNFY">#REF!</definedName>
    <definedName name="TDNFYN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>#REF!</definedName>
    <definedName name="trade_figure">#REF!</definedName>
    <definedName name="tre">[2]Links!$J$12</definedName>
    <definedName name="TURN">#REF!</definedName>
    <definedName name="TURN_F">#REF!</definedName>
    <definedName name="TURNM">#REF!</definedName>
    <definedName name="TURNMY">#REF!</definedName>
    <definedName name="TURNR">#REF!</definedName>
    <definedName name="TURNR_F">#REF!</definedName>
    <definedName name="TURNRM">#REF!</definedName>
    <definedName name="TURNY">#REF!</definedName>
    <definedName name="UNEMP">[2]C!$L$23</definedName>
    <definedName name="UNEMP_F">#REF!</definedName>
    <definedName name="UNEMP_P">#REF!</definedName>
    <definedName name="USAA">#REF!</definedName>
    <definedName name="USAAM">#REF!</definedName>
    <definedName name="USAAY">#REF!</definedName>
    <definedName name="USAE">#REF!</definedName>
    <definedName name="USAEM">#REF!</definedName>
    <definedName name="USAEY">#REF!</definedName>
    <definedName name="USAYA">#REF!</definedName>
    <definedName name="V">'[11]146024'!$A$1:$K$1</definedName>
    <definedName name="Vaga" localSheetId="0" hidden="1">{#N/A,#N/A,FALSE,"т02бд"}</definedName>
    <definedName name="Vaga" hidden="1">{#N/A,#N/A,FALSE,"т02бд"}</definedName>
    <definedName name="VM0">#REF!</definedName>
    <definedName name="VM0M">#REF!</definedName>
    <definedName name="VM0MC">#REF!</definedName>
    <definedName name="VM3M">#REF!</definedName>
    <definedName name="VM3MC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[2]C!$L$19</definedName>
    <definedName name="W_F">#REF!</definedName>
    <definedName name="W_P">#REF!</definedName>
    <definedName name="WAG">#REF!</definedName>
    <definedName name="WAGC">#REF!</definedName>
    <definedName name="WAGCP">#REF!</definedName>
    <definedName name="Wage">[2]C!$L$30</definedName>
    <definedName name="WAGE_f">#REF!</definedName>
    <definedName name="WAGE_P">#REF!</definedName>
    <definedName name="WAGEM">#REF!</definedName>
    <definedName name="WAGER">[2]C!$L$31</definedName>
    <definedName name="WAGER_f">#REF!</definedName>
    <definedName name="WAGERM">#REF!</definedName>
    <definedName name="WAGERY">#REF!</definedName>
    <definedName name="WAGES">[2]C!$L$21</definedName>
    <definedName name="WAGES_F">#REF!</definedName>
    <definedName name="WAGES_P">#REF!</definedName>
    <definedName name="WAGESK_f">#REF!</definedName>
    <definedName name="WAGESP_f">#REF!</definedName>
    <definedName name="WAGESR_f">#REF!</definedName>
    <definedName name="WAGESW_f">#REF!</definedName>
    <definedName name="WAGEYA">#REF!</definedName>
    <definedName name="WAGM">#REF!</definedName>
    <definedName name="WAGRCY">#REF!</definedName>
    <definedName name="WAGRM">#REF!</definedName>
    <definedName name="WPI">#REF!</definedName>
    <definedName name="WPI_F">#REF!</definedName>
    <definedName name="WPI_P">#REF!</definedName>
    <definedName name="WPIA_f">#REF!</definedName>
    <definedName name="WPIAVG">[2]C!$L$11</definedName>
    <definedName name="WPIAVG_F">#REF!</definedName>
    <definedName name="WPIAVG_P">#REF!</definedName>
    <definedName name="WPICA">#REF!</definedName>
    <definedName name="WPImov_f">#REF!</definedName>
    <definedName name="WPIMY">#REF!</definedName>
    <definedName name="WPIMYA">#REF!</definedName>
    <definedName name="WPIY">#REF!</definedName>
    <definedName name="WR">[2]C!$L$20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Year">[2]C!$E$3</definedName>
    <definedName name="Year2">[12]C!#REF!</definedName>
    <definedName name="zDollarGDP">[13]ass!$A$7:$IV$7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>#REF!</definedName>
    <definedName name="zImports">#REF!</definedName>
    <definedName name="zLiborUS">#REF!</definedName>
    <definedName name="zReserves">[13]oth!$A$17:$IV$17</definedName>
    <definedName name="zRoWCPIchange">#REF!</definedName>
    <definedName name="zSDReRate">[13]ass!$A$24:$IV$24</definedName>
    <definedName name="zXGNFS">#REF!</definedName>
    <definedName name="zxz" localSheetId="0" hidden="1">{#N/A,#N/A,FALSE,"т02бд"}</definedName>
    <definedName name="zxz" hidden="1">{#N/A,#N/A,FALSE,"т02бд"}</definedName>
    <definedName name="_xlnm.Database">#REF!</definedName>
    <definedName name="вававав" localSheetId="0" hidden="1">{#N/A,#N/A,FALSE,"т02бд"}</definedName>
    <definedName name="вававав" hidden="1">{#N/A,#N/A,FALSE,"т02бд"}</definedName>
    <definedName name="д17.1">'[14]д17-1'!$A$1:$H$1</definedName>
    <definedName name="еппп" localSheetId="0" hidden="1">{#N/A,#N/A,FALSE,"т02бд"}</definedName>
    <definedName name="еппп" hidden="1">{#N/A,#N/A,FALSE,"т02бд"}</definedName>
    <definedName name="збз1998">#REF!</definedName>
    <definedName name="ііі" hidden="1">{"MONA",#N/A,FALSE,"S"}</definedName>
    <definedName name="М2">'[4]Мульт-ор М2, швидкість'!$C$1:$C$65536</definedName>
    <definedName name="нy69">#REF!</definedName>
    <definedName name="нука69">#REF!</definedName>
    <definedName name="_xlnm.Print_Area" localSheetId="0">'0'!$A$1:$I$37</definedName>
    <definedName name="_xlnm.Print_Area">#N/A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Список">'[11]146024'!$A$8:$A$88</definedName>
    <definedName name="т01">#REF!</definedName>
    <definedName name="т05" localSheetId="0" hidden="1">{#N/A,#N/A,FALSE,"т04"}</definedName>
    <definedName name="т05" hidden="1">{#N/A,#N/A,FALSE,"т04"}</definedName>
    <definedName name="т06">#REF!</definedName>
    <definedName name="т07КБ98">'[15]т07(98)'!$A$1</definedName>
    <definedName name="т09СЕ98">'[16]т09(98) по сек-рам ек-ки'!$A$1</definedName>
    <definedName name="т15">[17]т15!$A$1</definedName>
    <definedName name="т17.1">'[18]т17-1(шаблон)'!$A$1:$H$1</definedName>
    <definedName name="т17.1.2001">'[18]т17-1(шаблон)'!$A$1:$H$1</definedName>
    <definedName name="т17.1обл2001">'[18]т17-1(шаблон)'!$A$1:$H$1</definedName>
    <definedName name="т17.2">#REF!</definedName>
    <definedName name="т17.2.2001">'[19]т17-2 '!$A$1</definedName>
    <definedName name="т17.3">'[19]т17-3'!$A$1:$L$2</definedName>
    <definedName name="т17.3.2001">'[19]т17-2 '!$A$1</definedName>
    <definedName name="т17.4">#REF!</definedName>
    <definedName name="т17.4.1999">#REF!</definedName>
    <definedName name="т17.4.2001">#REF!</definedName>
    <definedName name="т17.5">#REF!</definedName>
    <definedName name="т17.5.2001">#REF!</definedName>
    <definedName name="т17.7">#REF!</definedName>
    <definedName name="т17мб">'[20]т17мб(шаблон)'!$A$1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'[11]146024'!$A$8:$K$88</definedName>
  </definedNames>
  <calcPr calcId="162913"/>
</workbook>
</file>

<file path=xl/calcChain.xml><?xml version="1.0" encoding="utf-8"?>
<calcChain xmlns="http://schemas.openxmlformats.org/spreadsheetml/2006/main">
  <c r="B15" i="83" l="1"/>
  <c r="B8" i="83"/>
  <c r="A32" i="83"/>
  <c r="B3" i="83" l="1"/>
  <c r="I22" i="54" l="1"/>
  <c r="I20" i="54"/>
  <c r="M18" i="54"/>
  <c r="I18" i="54"/>
  <c r="M17" i="54"/>
  <c r="M16" i="54"/>
  <c r="I16" i="54"/>
  <c r="I14" i="54"/>
  <c r="I12" i="54"/>
  <c r="I10" i="54"/>
  <c r="I8" i="54"/>
  <c r="I6" i="54"/>
  <c r="I4" i="54"/>
  <c r="I2" i="54"/>
  <c r="F16" i="54" l="1"/>
  <c r="F12" i="54"/>
  <c r="F8" i="54"/>
  <c r="F2" i="54"/>
  <c r="D10" i="54"/>
  <c r="B3" i="54"/>
  <c r="A1" i="83" l="1"/>
  <c r="B30" i="83"/>
  <c r="B29" i="83" l="1"/>
  <c r="B28" i="83"/>
  <c r="B27" i="83"/>
  <c r="B26" i="83"/>
  <c r="B25" i="83"/>
  <c r="B24" i="83"/>
  <c r="B23" i="83"/>
  <c r="B22" i="83"/>
  <c r="B21" i="83"/>
  <c r="B20" i="83"/>
  <c r="B19" i="83"/>
  <c r="B18" i="83"/>
  <c r="B17" i="83"/>
  <c r="B16" i="83"/>
  <c r="B14" i="83"/>
  <c r="B13" i="83"/>
  <c r="B12" i="83"/>
  <c r="B11" i="83"/>
  <c r="B10" i="83"/>
  <c r="B9" i="83"/>
  <c r="A4" i="83"/>
  <c r="B7" i="83"/>
  <c r="B6" i="83"/>
  <c r="B5" i="83"/>
  <c r="B4" i="83"/>
  <c r="F20" i="54" l="1"/>
</calcChain>
</file>

<file path=xl/sharedStrings.xml><?xml version="1.0" encoding="utf-8"?>
<sst xmlns="http://schemas.openxmlformats.org/spreadsheetml/2006/main" count="207" uniqueCount="3">
  <si>
    <t>…</t>
  </si>
  <si>
    <t>УКР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</si>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</sst>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5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_р_._-;\-* #,##0_р_._-;_-* &quot;-&quot;_р_._-;_-@_-"/>
    <numFmt numFmtId="168" formatCode="_-* #,##0.00_р_._-;\-* #,##0.00_р_._-;_-* &quot;-&quot;??_р_._-;_-@_-"/>
    <numFmt numFmtId="169" formatCode="_-* #,##0\ _г_р_н_._-;\-* #,##0\ _г_р_н_._-;_-* &quot;-&quot;\ _г_р_н_._-;_-@_-"/>
    <numFmt numFmtId="170" formatCode="_-* #,##0.00\ _г_р_н_._-;\-* #,##0.00\ _г_р_н_._-;_-* &quot;-&quot;??\ _г_р_н_.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</numFmts>
  <fonts count="223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i/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u/>
      <sz val="11"/>
      <color rgb="FFFF0000"/>
      <name val="Calibri"/>
      <family val="2"/>
      <charset val="204"/>
      <scheme val="minor"/>
    </font>
    <font>
      <sz val="10"/>
      <color theme="0"/>
      <name val="Arial Cyr"/>
      <charset val="204"/>
    </font>
    <font>
      <i/>
      <sz val="14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 Cyr"/>
      <charset val="204"/>
    </font>
    <font>
      <b/>
      <sz val="14"/>
      <color indexed="9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b/>
      <sz val="14"/>
      <color indexed="55"/>
      <name val="Times New Roman"/>
      <family val="1"/>
      <charset val="204"/>
    </font>
    <font>
      <sz val="12"/>
      <color indexed="55"/>
      <name val="Arial Cyr"/>
      <charset val="204"/>
    </font>
    <font>
      <sz val="14"/>
      <name val="Arial Cyr"/>
      <charset val="204"/>
    </font>
    <font>
      <i/>
      <sz val="12"/>
      <name val="Arial Cyr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ck">
        <color rgb="FF005B2B"/>
      </left>
      <right/>
      <top/>
      <bottom/>
      <diagonal/>
    </border>
    <border>
      <left/>
      <right/>
      <top/>
      <bottom style="thick">
        <color theme="6" tint="-0.499984740745262"/>
      </bottom>
      <diagonal/>
    </border>
    <border>
      <left style="thick">
        <color theme="6" tint="-0.499984740745262"/>
      </left>
      <right/>
      <top/>
      <bottom/>
      <diagonal/>
    </border>
    <border>
      <left style="thin">
        <color theme="6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6" tint="-0.499984740745262"/>
      </left>
      <right style="thin">
        <color indexed="64"/>
      </right>
      <top/>
      <bottom/>
      <diagonal/>
    </border>
    <border>
      <left style="thin">
        <color theme="6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 style="thin">
        <color indexed="64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/>
      <right/>
      <top/>
      <bottom style="thick">
        <color rgb="FF005B2B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D29"/>
      </right>
      <top/>
      <bottom/>
      <diagonal/>
    </border>
    <border>
      <left style="thick">
        <color rgb="FF005D29"/>
      </left>
      <right style="thick">
        <color rgb="FF005D29"/>
      </right>
      <top style="thick">
        <color rgb="FF005B2B"/>
      </top>
      <bottom/>
      <diagonal/>
    </border>
    <border>
      <left style="thick">
        <color rgb="FF005D29"/>
      </left>
      <right style="thick">
        <color rgb="FF005D29"/>
      </right>
      <top/>
      <bottom/>
      <diagonal/>
    </border>
    <border>
      <left style="thick">
        <color rgb="FF005D29"/>
      </left>
      <right style="thick">
        <color rgb="FF005D29"/>
      </right>
      <top/>
      <bottom style="thick">
        <color rgb="FF005D29"/>
      </bottom>
      <diagonal/>
    </border>
  </borders>
  <cellStyleXfs count="1828">
    <xf numFmtId="0" fontId="0" fillId="0" borderId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49" fontId="24" fillId="0" borderId="0">
      <alignment horizontal="centerContinuous" vertical="top" wrapText="1"/>
    </xf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0" fontId="35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5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5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5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5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5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6" borderId="0" applyNumberFormat="0" applyBorder="0" applyAlignment="0" applyProtection="0"/>
    <xf numFmtId="0" fontId="35" fillId="10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181" fontId="54" fillId="0" borderId="0" applyFont="0" applyFill="0" applyBorder="0" applyAlignment="0" applyProtection="0"/>
    <xf numFmtId="182" fontId="54" fillId="0" borderId="0" applyFont="0" applyFill="0" applyBorder="0" applyAlignment="0" applyProtection="0"/>
    <xf numFmtId="0" fontId="35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5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5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5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5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5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3" borderId="0" applyNumberFormat="0" applyBorder="0" applyAlignment="0" applyProtection="0"/>
    <xf numFmtId="0" fontId="35" fillId="6" borderId="0" applyNumberFormat="0" applyBorder="0" applyAlignment="0" applyProtection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183" fontId="53" fillId="0" borderId="0" applyFont="0" applyFill="0" applyBorder="0" applyAlignment="0" applyProtection="0"/>
    <xf numFmtId="0" fontId="36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36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36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36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36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36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36" fillId="6" borderId="0" applyNumberFormat="0" applyBorder="0" applyAlignment="0" applyProtection="0"/>
    <xf numFmtId="0" fontId="36" fillId="1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36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36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36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36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36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6" fillId="0" borderId="1">
      <protection hidden="1"/>
    </xf>
    <xf numFmtId="0" fontId="57" fillId="22" borderId="1" applyNumberFormat="0" applyFont="0" applyBorder="0" applyAlignment="0" applyProtection="0">
      <protection hidden="1"/>
    </xf>
    <xf numFmtId="0" fontId="58" fillId="0" borderId="1">
      <protection hidden="1"/>
    </xf>
    <xf numFmtId="0" fontId="47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39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1" fillId="0" borderId="3" applyNumberFormat="0" applyFont="0" applyFill="0" applyAlignment="0" applyProtection="0"/>
    <xf numFmtId="0" fontId="44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1" fontId="63" fillId="24" borderId="5">
      <alignment horizontal="right" vertical="center"/>
    </xf>
    <xf numFmtId="0" fontId="64" fillId="24" borderId="5">
      <alignment horizontal="right" vertical="center"/>
    </xf>
    <xf numFmtId="0" fontId="54" fillId="24" borderId="6"/>
    <xf numFmtId="0" fontId="63" fillId="25" borderId="5">
      <alignment horizontal="center" vertical="center"/>
    </xf>
    <xf numFmtId="1" fontId="63" fillId="24" borderId="5">
      <alignment horizontal="right" vertical="center"/>
    </xf>
    <xf numFmtId="0" fontId="54" fillId="24" borderId="0"/>
    <xf numFmtId="0" fontId="54" fillId="24" borderId="0"/>
    <xf numFmtId="0" fontId="65" fillId="24" borderId="5">
      <alignment horizontal="left" vertical="center"/>
    </xf>
    <xf numFmtId="0" fontId="65" fillId="24" borderId="7">
      <alignment vertical="center"/>
    </xf>
    <xf numFmtId="0" fontId="66" fillId="24" borderId="8">
      <alignment vertical="center"/>
    </xf>
    <xf numFmtId="0" fontId="65" fillId="24" borderId="5"/>
    <xf numFmtId="0" fontId="64" fillId="24" borderId="5">
      <alignment horizontal="right" vertical="center"/>
    </xf>
    <xf numFmtId="0" fontId="67" fillId="26" borderId="5">
      <alignment horizontal="left" vertical="center"/>
    </xf>
    <xf numFmtId="0" fontId="67" fillId="26" borderId="5">
      <alignment horizontal="left" vertical="center"/>
    </xf>
    <xf numFmtId="0" fontId="12" fillId="24" borderId="5">
      <alignment horizontal="left" vertical="center"/>
    </xf>
    <xf numFmtId="0" fontId="68" fillId="24" borderId="6"/>
    <xf numFmtId="0" fontId="63" fillId="25" borderId="5">
      <alignment horizontal="left" vertical="center"/>
    </xf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184" fontId="69" fillId="0" borderId="0"/>
    <xf numFmtId="38" fontId="6" fillId="0" borderId="0" applyFont="0" applyFill="0" applyBorder="0" applyAlignment="0" applyProtection="0"/>
    <xf numFmtId="185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203" fontId="115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8" fontId="70" fillId="0" borderId="0" applyFont="0" applyFill="0" applyBorder="0" applyAlignment="0" applyProtection="0"/>
    <xf numFmtId="178" fontId="71" fillId="0" borderId="0">
      <alignment horizontal="right" vertical="top"/>
    </xf>
    <xf numFmtId="205" fontId="115" fillId="0" borderId="0" applyFont="0" applyFill="0" applyBorder="0" applyAlignment="0" applyProtection="0"/>
    <xf numFmtId="3" fontId="72" fillId="0" borderId="0" applyFont="0" applyFill="0" applyBorder="0" applyAlignment="0" applyProtection="0"/>
    <xf numFmtId="0" fontId="73" fillId="0" borderId="0"/>
    <xf numFmtId="3" fontId="54" fillId="0" borderId="0" applyFill="0" applyBorder="0" applyAlignment="0" applyProtection="0"/>
    <xf numFmtId="0" fontId="74" fillId="0" borderId="0"/>
    <xf numFmtId="0" fontId="74" fillId="0" borderId="0"/>
    <xf numFmtId="172" fontId="6" fillId="0" borderId="0" applyFont="0" applyFill="0" applyBorder="0" applyAlignment="0" applyProtection="0"/>
    <xf numFmtId="204" fontId="115" fillId="0" borderId="0" applyFont="0" applyFill="0" applyBorder="0" applyAlignment="0" applyProtection="0"/>
    <xf numFmtId="186" fontId="72" fillId="0" borderId="0" applyFont="0" applyFill="0" applyBorder="0" applyAlignment="0" applyProtection="0"/>
    <xf numFmtId="175" fontId="7" fillId="0" borderId="0">
      <protection locked="0"/>
    </xf>
    <xf numFmtId="0" fontId="61" fillId="0" borderId="0" applyFont="0" applyFill="0" applyBorder="0" applyAlignment="0" applyProtection="0"/>
    <xf numFmtId="187" fontId="7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8" fontId="77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0">
      <protection locked="0"/>
    </xf>
    <xf numFmtId="0" fontId="78" fillId="0" borderId="0">
      <protection locked="0"/>
    </xf>
    <xf numFmtId="0" fontId="79" fillId="0" borderId="0">
      <protection locked="0"/>
    </xf>
    <xf numFmtId="0" fontId="78" fillId="0" borderId="0">
      <protection locked="0"/>
    </xf>
    <xf numFmtId="0" fontId="80" fillId="0" borderId="0"/>
    <xf numFmtId="0" fontId="78" fillId="0" borderId="0">
      <protection locked="0"/>
    </xf>
    <xf numFmtId="0" fontId="81" fillId="0" borderId="0"/>
    <xf numFmtId="0" fontId="78" fillId="0" borderId="0">
      <protection locked="0"/>
    </xf>
    <xf numFmtId="0" fontId="81" fillId="0" borderId="0"/>
    <xf numFmtId="0" fontId="79" fillId="0" borderId="0">
      <protection locked="0"/>
    </xf>
    <xf numFmtId="0" fontId="81" fillId="0" borderId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175" fontId="7" fillId="0" borderId="0">
      <protection locked="0"/>
    </xf>
    <xf numFmtId="0" fontId="81" fillId="0" borderId="0"/>
    <xf numFmtId="0" fontId="82" fillId="0" borderId="0"/>
    <xf numFmtId="0" fontId="81" fillId="0" borderId="0"/>
    <xf numFmtId="0" fontId="73" fillId="0" borderId="0"/>
    <xf numFmtId="0" fontId="51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38" fontId="84" fillId="25" borderId="0" applyNumberFormat="0" applyBorder="0" applyAlignment="0" applyProtection="0"/>
    <xf numFmtId="0" fontId="40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41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42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" fillId="0" borderId="0">
      <protection locked="0"/>
    </xf>
    <xf numFmtId="175" fontId="8" fillId="0" borderId="0"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/>
    <xf numFmtId="0" fontId="9" fillId="0" borderId="0"/>
    <xf numFmtId="0" fontId="12" fillId="0" borderId="0"/>
    <xf numFmtId="190" fontId="54" fillId="0" borderId="0" applyFont="0" applyFill="0" applyBorder="0" applyAlignment="0" applyProtection="0"/>
    <xf numFmtId="191" fontId="54" fillId="0" borderId="0" applyFont="0" applyFill="0" applyBorder="0" applyAlignment="0" applyProtection="0"/>
    <xf numFmtId="0" fontId="37" fillId="7" borderId="2" applyNumberFormat="0" applyAlignment="0" applyProtection="0"/>
    <xf numFmtId="10" fontId="84" fillId="24" borderId="5" applyNumberFormat="0" applyBorder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4" fontId="92" fillId="0" borderId="0"/>
    <xf numFmtId="0" fontId="81" fillId="0" borderId="12"/>
    <xf numFmtId="0" fontId="49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4" fillId="0" borderId="1">
      <alignment horizontal="left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61" fillId="0" borderId="0" applyFont="0" applyFill="0" applyBorder="0" applyAlignment="0" applyProtection="0"/>
    <xf numFmtId="185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96" fillId="0" borderId="0"/>
    <xf numFmtId="0" fontId="46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98" fillId="0" borderId="0"/>
    <xf numFmtId="0" fontId="20" fillId="0" borderId="0"/>
    <xf numFmtId="0" fontId="2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" fillId="0" borderId="0"/>
    <xf numFmtId="0" fontId="54" fillId="0" borderId="0"/>
    <xf numFmtId="0" fontId="53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196" fontId="70" fillId="0" borderId="0" applyFill="0" applyBorder="0" applyAlignment="0" applyProtection="0">
      <alignment horizontal="right"/>
    </xf>
    <xf numFmtId="0" fontId="77" fillId="0" borderId="0"/>
    <xf numFmtId="177" fontId="31" fillId="0" borderId="0"/>
    <xf numFmtId="177" fontId="20" fillId="0" borderId="0"/>
    <xf numFmtId="0" fontId="99" fillId="0" borderId="0"/>
    <xf numFmtId="0" fontId="12" fillId="10" borderId="14" applyNumberFormat="0" applyFont="0" applyAlignment="0" applyProtection="0"/>
    <xf numFmtId="0" fontId="20" fillId="10" borderId="14" applyNumberFormat="0" applyFont="0" applyAlignment="0" applyProtection="0"/>
    <xf numFmtId="0" fontId="3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49" fontId="100" fillId="0" borderId="0"/>
    <xf numFmtId="173" fontId="10" fillId="0" borderId="0" applyFont="0" applyFill="0" applyBorder="0" applyAlignment="0" applyProtection="0"/>
    <xf numFmtId="0" fontId="38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197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0" fontId="73" fillId="0" borderId="0"/>
    <xf numFmtId="10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54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2" fontId="61" fillId="0" borderId="0" applyFont="0" applyFill="0" applyBorder="0" applyAlignment="0" applyProtection="0"/>
    <xf numFmtId="202" fontId="70" fillId="0" borderId="0" applyFill="0" applyBorder="0" applyAlignment="0">
      <alignment horizontal="centerContinuous"/>
    </xf>
    <xf numFmtId="0" fontId="53" fillId="0" borderId="0"/>
    <xf numFmtId="0" fontId="102" fillId="0" borderId="1" applyNumberFormat="0" applyFill="0" applyBorder="0" applyAlignment="0" applyProtection="0">
      <protection hidden="1"/>
    </xf>
    <xf numFmtId="171" fontId="103" fillId="0" borderId="0"/>
    <xf numFmtId="0" fontId="104" fillId="0" borderId="0"/>
    <xf numFmtId="0" fontId="54" fillId="0" borderId="0" applyNumberFormat="0"/>
    <xf numFmtId="0" fontId="4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22" borderId="1"/>
    <xf numFmtId="175" fontId="7" fillId="0" borderId="16">
      <protection locked="0"/>
    </xf>
    <xf numFmtId="0" fontId="106" fillId="0" borderId="17" applyNumberFormat="0" applyFill="0" applyAlignment="0" applyProtection="0"/>
    <xf numFmtId="0" fontId="78" fillId="0" borderId="16">
      <protection locked="0"/>
    </xf>
    <xf numFmtId="0" fontId="96" fillId="0" borderId="0"/>
    <xf numFmtId="0" fontId="5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71" fontId="110" fillId="0" borderId="0">
      <alignment horizontal="right"/>
    </xf>
    <xf numFmtId="0" fontId="36" fillId="27" borderId="0" applyNumberFormat="0" applyBorder="0" applyAlignment="0" applyProtection="0"/>
    <xf numFmtId="0" fontId="36" fillId="18" borderId="0" applyNumberFormat="0" applyBorder="0" applyAlignment="0" applyProtection="0"/>
    <xf numFmtId="0" fontId="36" fillId="12" borderId="0" applyNumberFormat="0" applyBorder="0" applyAlignment="0" applyProtection="0"/>
    <xf numFmtId="0" fontId="36" fillId="28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7" fillId="7" borderId="2" applyNumberFormat="0" applyAlignment="0" applyProtection="0"/>
    <xf numFmtId="0" fontId="37" fillId="13" borderId="2" applyNumberFormat="0" applyAlignment="0" applyProtection="0"/>
    <xf numFmtId="0" fontId="38" fillId="29" borderId="15" applyNumberFormat="0" applyAlignment="0" applyProtection="0"/>
    <xf numFmtId="0" fontId="116" fillId="29" borderId="2" applyNumberFormat="0" applyAlignment="0" applyProtection="0"/>
    <xf numFmtId="0" fontId="111" fillId="0" borderId="0" applyProtection="0"/>
    <xf numFmtId="176" fontId="26" fillId="0" borderId="0" applyFont="0" applyFill="0" applyBorder="0" applyAlignment="0" applyProtection="0"/>
    <xf numFmtId="0" fontId="51" fillId="4" borderId="0" applyNumberFormat="0" applyBorder="0" applyAlignment="0" applyProtection="0"/>
    <xf numFmtId="0" fontId="24" fillId="0" borderId="18">
      <alignment horizontal="centerContinuous" vertical="top" wrapText="1"/>
    </xf>
    <xf numFmtId="0" fontId="117" fillId="0" borderId="19" applyNumberFormat="0" applyFill="0" applyAlignment="0" applyProtection="0"/>
    <xf numFmtId="0" fontId="118" fillId="0" borderId="20" applyNumberFormat="0" applyFill="0" applyAlignment="0" applyProtection="0"/>
    <xf numFmtId="0" fontId="119" fillId="0" borderId="21" applyNumberFormat="0" applyFill="0" applyAlignment="0" applyProtection="0"/>
    <xf numFmtId="0" fontId="119" fillId="0" borderId="0" applyNumberFormat="0" applyFill="0" applyBorder="0" applyAlignment="0" applyProtection="0"/>
    <xf numFmtId="0" fontId="112" fillId="0" borderId="0" applyProtection="0"/>
    <xf numFmtId="0" fontId="113" fillId="0" borderId="0" applyProtection="0"/>
    <xf numFmtId="0" fontId="25" fillId="0" borderId="0">
      <alignment wrapText="1"/>
    </xf>
    <xf numFmtId="0" fontId="49" fillId="0" borderId="13" applyNumberFormat="0" applyFill="0" applyAlignment="0" applyProtection="0"/>
    <xf numFmtId="0" fontId="43" fillId="0" borderId="22" applyNumberFormat="0" applyFill="0" applyAlignment="0" applyProtection="0"/>
    <xf numFmtId="0" fontId="111" fillId="0" borderId="16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13" borderId="0" applyNumberFormat="0" applyBorder="0" applyAlignment="0" applyProtection="0"/>
    <xf numFmtId="0" fontId="39" fillId="22" borderId="2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8" fillId="0" borderId="0"/>
    <xf numFmtId="0" fontId="35" fillId="0" borderId="0"/>
    <xf numFmtId="0" fontId="25" fillId="0" borderId="0"/>
    <xf numFmtId="0" fontId="3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2" fillId="0" borderId="0"/>
    <xf numFmtId="0" fontId="18" fillId="0" borderId="0"/>
    <xf numFmtId="0" fontId="25" fillId="0" borderId="0"/>
    <xf numFmtId="0" fontId="12" fillId="0" borderId="0"/>
    <xf numFmtId="0" fontId="12" fillId="0" borderId="0"/>
    <xf numFmtId="0" fontId="35" fillId="0" borderId="0"/>
    <xf numFmtId="0" fontId="52" fillId="0" borderId="0"/>
    <xf numFmtId="0" fontId="52" fillId="0" borderId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43" fillId="0" borderId="17" applyNumberFormat="0" applyFill="0" applyAlignment="0" applyProtection="0"/>
    <xf numFmtId="0" fontId="47" fillId="5" borderId="0" applyNumberFormat="0" applyBorder="0" applyAlignment="0" applyProtection="0"/>
    <xf numFmtId="0" fontId="47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115" fillId="10" borderId="14" applyNumberFormat="0" applyFont="0" applyAlignment="0" applyProtection="0"/>
    <xf numFmtId="0" fontId="35" fillId="10" borderId="14" applyNumberFormat="0" applyFont="0" applyAlignment="0" applyProtection="0"/>
    <xf numFmtId="0" fontId="12" fillId="10" borderId="14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22" borderId="15" applyNumberFormat="0" applyAlignment="0" applyProtection="0"/>
    <xf numFmtId="0" fontId="50" fillId="0" borderId="23" applyNumberFormat="0" applyFill="0" applyAlignment="0" applyProtection="0"/>
    <xf numFmtId="0" fontId="46" fillId="13" borderId="0" applyNumberFormat="0" applyBorder="0" applyAlignment="0" applyProtection="0"/>
    <xf numFmtId="0" fontId="31" fillId="0" borderId="0"/>
    <xf numFmtId="0" fontId="111" fillId="0" borderId="0"/>
    <xf numFmtId="0" fontId="5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2" fontId="111" fillId="0" borderId="0" applyProtection="0"/>
    <xf numFmtId="170" fontId="35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51" fillId="6" borderId="0" applyNumberFormat="0" applyBorder="0" applyAlignment="0" applyProtection="0"/>
    <xf numFmtId="49" fontId="24" fillId="0" borderId="5">
      <alignment horizontal="center" vertical="center" wrapText="1"/>
    </xf>
    <xf numFmtId="168" fontId="12" fillId="0" borderId="0" applyFont="0" applyFill="0" applyBorder="0" applyAlignment="0" applyProtection="0"/>
    <xf numFmtId="0" fontId="12" fillId="0" borderId="0"/>
    <xf numFmtId="0" fontId="3" fillId="0" borderId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181" fontId="53" fillId="0" borderId="0" applyFont="0" applyFill="0" applyBorder="0" applyAlignment="0" applyProtection="0"/>
    <xf numFmtId="181" fontId="70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70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2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2" fontId="78" fillId="0" borderId="0">
      <protection locked="0"/>
    </xf>
    <xf numFmtId="2" fontId="79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0" fillId="22" borderId="2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0" fontId="62" fillId="23" borderId="4" applyNumberFormat="0" applyAlignment="0" applyProtection="0"/>
    <xf numFmtId="207" fontId="54" fillId="0" borderId="0"/>
    <xf numFmtId="0" fontId="125" fillId="24" borderId="5">
      <alignment horizontal="right" vertical="center"/>
    </xf>
    <xf numFmtId="0" fontId="64" fillId="24" borderId="5">
      <alignment horizontal="right" vertical="center"/>
    </xf>
    <xf numFmtId="0" fontId="54" fillId="24" borderId="6"/>
    <xf numFmtId="0" fontId="63" fillId="32" borderId="5">
      <alignment horizontal="center" vertical="center"/>
    </xf>
    <xf numFmtId="0" fontId="125" fillId="24" borderId="5">
      <alignment horizontal="right" vertical="center"/>
    </xf>
    <xf numFmtId="0" fontId="65" fillId="24" borderId="5">
      <alignment horizontal="left" vertical="center"/>
    </xf>
    <xf numFmtId="0" fontId="65" fillId="24" borderId="7">
      <alignment vertical="center"/>
    </xf>
    <xf numFmtId="0" fontId="66" fillId="24" borderId="8">
      <alignment vertical="center"/>
    </xf>
    <xf numFmtId="0" fontId="65" fillId="24" borderId="5"/>
    <xf numFmtId="0" fontId="64" fillId="24" borderId="5">
      <alignment horizontal="right" vertical="center"/>
    </xf>
    <xf numFmtId="0" fontId="67" fillId="26" borderId="5">
      <alignment horizontal="left" vertical="center"/>
    </xf>
    <xf numFmtId="0" fontId="67" fillId="26" borderId="5">
      <alignment horizontal="left" vertical="center"/>
    </xf>
    <xf numFmtId="0" fontId="126" fillId="24" borderId="5">
      <alignment horizontal="left" vertical="center"/>
    </xf>
    <xf numFmtId="0" fontId="68" fillId="24" borderId="6"/>
    <xf numFmtId="0" fontId="63" fillId="25" borderId="5">
      <alignment horizontal="left" vertical="center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49" fontId="127" fillId="0" borderId="5">
      <alignment horizontal="center" vertical="center"/>
      <protection locked="0"/>
    </xf>
    <xf numFmtId="173" fontId="30" fillId="0" borderId="0" applyFont="0" applyFill="0" applyBorder="0" applyAlignment="0" applyProtection="0"/>
    <xf numFmtId="170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93" fontId="54" fillId="0" borderId="0" applyFont="0" applyFill="0" applyBorder="0" applyAlignment="0" applyProtection="0"/>
    <xf numFmtId="2" fontId="78" fillId="0" borderId="0">
      <protection locked="0"/>
    </xf>
    <xf numFmtId="0" fontId="54" fillId="0" borderId="0" applyFont="0" applyFill="0" applyBorder="0" applyAlignment="0" applyProtection="0"/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171" fontId="128" fillId="0" borderId="0"/>
    <xf numFmtId="208" fontId="54" fillId="0" borderId="0" applyFont="0" applyFill="0" applyBorder="0" applyAlignment="0" applyProtection="0"/>
    <xf numFmtId="177" fontId="82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0" fontId="80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81" fillId="0" borderId="0"/>
    <xf numFmtId="174" fontId="54" fillId="0" borderId="0" applyFont="0" applyFill="0" applyBorder="0" applyAlignment="0" applyProtection="0"/>
    <xf numFmtId="0" fontId="77" fillId="0" borderId="0"/>
    <xf numFmtId="0" fontId="78" fillId="0" borderId="0">
      <protection locked="0"/>
    </xf>
    <xf numFmtId="209" fontId="78" fillId="0" borderId="0">
      <protection locked="0"/>
    </xf>
    <xf numFmtId="2" fontId="54" fillId="0" borderId="0" applyFont="0" applyFill="0" applyBorder="0" applyAlignment="0" applyProtection="0"/>
    <xf numFmtId="0" fontId="81" fillId="0" borderId="0"/>
    <xf numFmtId="0" fontId="82" fillId="0" borderId="0"/>
    <xf numFmtId="0" fontId="81" fillId="0" borderId="0"/>
    <xf numFmtId="209" fontId="78" fillId="0" borderId="0">
      <protection locked="0"/>
    </xf>
    <xf numFmtId="210" fontId="129" fillId="0" borderId="0" applyAlignment="0">
      <alignment wrapText="1"/>
    </xf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6" fillId="0" borderId="10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11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211" fontId="130" fillId="0" borderId="0">
      <protection locked="0"/>
    </xf>
    <xf numFmtId="211" fontId="130" fillId="0" borderId="0"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174" fontId="53" fillId="0" borderId="0" applyFont="0" applyFill="0" applyBorder="0" applyAlignment="0" applyProtection="0"/>
    <xf numFmtId="174" fontId="70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70" fillId="0" borderId="0" applyFont="0" applyFill="0" applyBorder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91" fillId="7" borderId="2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5" fontId="54" fillId="0" borderId="0"/>
    <xf numFmtId="0" fontId="81" fillId="0" borderId="12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137" fillId="24" borderId="32">
      <alignment horizontal="left" vertical="center"/>
      <protection locked="0"/>
    </xf>
    <xf numFmtId="49" fontId="137" fillId="24" borderId="32">
      <alignment horizontal="left" vertical="center"/>
    </xf>
    <xf numFmtId="4" fontId="137" fillId="24" borderId="32">
      <alignment horizontal="right" vertical="center"/>
      <protection locked="0"/>
    </xf>
    <xf numFmtId="4" fontId="137" fillId="24" borderId="32">
      <alignment horizontal="right" vertical="center"/>
    </xf>
    <xf numFmtId="4" fontId="138" fillId="24" borderId="32">
      <alignment horizontal="right" vertical="center"/>
      <protection locked="0"/>
    </xf>
    <xf numFmtId="49" fontId="139" fillId="24" borderId="5">
      <alignment horizontal="left" vertical="center"/>
      <protection locked="0"/>
    </xf>
    <xf numFmtId="49" fontId="139" fillId="24" borderId="5">
      <alignment horizontal="left" vertical="center"/>
    </xf>
    <xf numFmtId="49" fontId="140" fillId="24" borderId="5">
      <alignment horizontal="left" vertical="center"/>
      <protection locked="0"/>
    </xf>
    <xf numFmtId="49" fontId="140" fillId="24" borderId="5">
      <alignment horizontal="left" vertical="center"/>
    </xf>
    <xf numFmtId="4" fontId="139" fillId="24" borderId="5">
      <alignment horizontal="right" vertical="center"/>
      <protection locked="0"/>
    </xf>
    <xf numFmtId="4" fontId="139" fillId="24" borderId="5">
      <alignment horizontal="right" vertical="center"/>
    </xf>
    <xf numFmtId="4" fontId="141" fillId="24" borderId="5">
      <alignment horizontal="right" vertical="center"/>
      <protection locked="0"/>
    </xf>
    <xf numFmtId="49" fontId="127" fillId="24" borderId="5">
      <alignment horizontal="left" vertical="center"/>
      <protection locked="0"/>
    </xf>
    <xf numFmtId="49" fontId="127" fillId="24" borderId="5">
      <alignment horizontal="left" vertical="center"/>
      <protection locked="0"/>
    </xf>
    <xf numFmtId="49" fontId="127" fillId="24" borderId="5">
      <alignment horizontal="left" vertical="center"/>
    </xf>
    <xf numFmtId="49" fontId="127" fillId="24" borderId="5">
      <alignment horizontal="left" vertical="center"/>
    </xf>
    <xf numFmtId="49" fontId="138" fillId="24" borderId="5">
      <alignment horizontal="left" vertical="center"/>
      <protection locked="0"/>
    </xf>
    <xf numFmtId="49" fontId="138" fillId="24" borderId="5">
      <alignment horizontal="left" vertical="center"/>
    </xf>
    <xf numFmtId="4" fontId="127" fillId="24" borderId="5">
      <alignment horizontal="right" vertical="center"/>
      <protection locked="0"/>
    </xf>
    <xf numFmtId="4" fontId="127" fillId="24" borderId="5">
      <alignment horizontal="right" vertical="center"/>
      <protection locked="0"/>
    </xf>
    <xf numFmtId="4" fontId="127" fillId="24" borderId="5">
      <alignment horizontal="right" vertical="center"/>
    </xf>
    <xf numFmtId="4" fontId="127" fillId="24" borderId="5">
      <alignment horizontal="right" vertical="center"/>
    </xf>
    <xf numFmtId="4" fontId="138" fillId="24" borderId="5">
      <alignment horizontal="right" vertical="center"/>
      <protection locked="0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</xf>
    <xf numFmtId="49" fontId="143" fillId="24" borderId="5">
      <alignment horizontal="left" vertical="center"/>
      <protection locked="0"/>
    </xf>
    <xf numFmtId="49" fontId="143" fillId="24" borderId="5">
      <alignment horizontal="left" vertical="center"/>
    </xf>
    <xf numFmtId="4" fontId="142" fillId="24" borderId="5">
      <alignment horizontal="right" vertical="center"/>
      <protection locked="0"/>
    </xf>
    <xf numFmtId="4" fontId="142" fillId="24" borderId="5">
      <alignment horizontal="right" vertical="center"/>
    </xf>
    <xf numFmtId="4" fontId="144" fillId="24" borderId="5">
      <alignment horizontal="right" vertical="center"/>
      <protection locked="0"/>
    </xf>
    <xf numFmtId="49" fontId="145" fillId="0" borderId="5">
      <alignment horizontal="left" vertical="center"/>
      <protection locked="0"/>
    </xf>
    <xf numFmtId="49" fontId="145" fillId="0" borderId="5">
      <alignment horizontal="left" vertical="center"/>
    </xf>
    <xf numFmtId="49" fontId="146" fillId="0" borderId="5">
      <alignment horizontal="left" vertical="center"/>
      <protection locked="0"/>
    </xf>
    <xf numFmtId="49" fontId="146" fillId="0" borderId="5">
      <alignment horizontal="left" vertical="center"/>
    </xf>
    <xf numFmtId="4" fontId="145" fillId="0" borderId="5">
      <alignment horizontal="right" vertical="center"/>
      <protection locked="0"/>
    </xf>
    <xf numFmtId="4" fontId="145" fillId="0" borderId="5">
      <alignment horizontal="right" vertical="center"/>
    </xf>
    <xf numFmtId="4" fontId="146" fillId="0" borderId="5">
      <alignment horizontal="right" vertical="center"/>
      <protection locked="0"/>
    </xf>
    <xf numFmtId="49" fontId="147" fillId="0" borderId="5">
      <alignment horizontal="left" vertical="center"/>
      <protection locked="0"/>
    </xf>
    <xf numFmtId="49" fontId="147" fillId="0" borderId="5">
      <alignment horizontal="left" vertical="center"/>
    </xf>
    <xf numFmtId="49" fontId="148" fillId="0" borderId="5">
      <alignment horizontal="left" vertical="center"/>
      <protection locked="0"/>
    </xf>
    <xf numFmtId="49" fontId="148" fillId="0" borderId="5">
      <alignment horizontal="left" vertical="center"/>
    </xf>
    <xf numFmtId="4" fontId="147" fillId="0" borderId="5">
      <alignment horizontal="right" vertical="center"/>
      <protection locked="0"/>
    </xf>
    <xf numFmtId="4" fontId="147" fillId="0" borderId="5">
      <alignment horizontal="right" vertical="center"/>
    </xf>
    <xf numFmtId="49" fontId="145" fillId="0" borderId="5">
      <alignment horizontal="left" vertical="center"/>
      <protection locked="0"/>
    </xf>
    <xf numFmtId="49" fontId="146" fillId="0" borderId="5">
      <alignment horizontal="left" vertical="center"/>
      <protection locked="0"/>
    </xf>
    <xf numFmtId="4" fontId="145" fillId="0" borderId="5">
      <alignment horizontal="right" vertical="center"/>
      <protection locked="0"/>
    </xf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1" fontId="70" fillId="0" borderId="0" applyNumberFormat="0" applyAlignment="0">
      <alignment horizontal="center"/>
    </xf>
    <xf numFmtId="212" fontId="149" fillId="0" borderId="0" applyNumberFormat="0">
      <alignment horizontal="centerContinuous"/>
    </xf>
    <xf numFmtId="185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213" fontId="77" fillId="0" borderId="0" applyFont="0" applyFill="0" applyBorder="0" applyAlignment="0" applyProtection="0"/>
    <xf numFmtId="214" fontId="77" fillId="0" borderId="0" applyFont="0" applyFill="0" applyBorder="0" applyAlignment="0" applyProtection="0"/>
    <xf numFmtId="215" fontId="78" fillId="0" borderId="0">
      <protection locked="0"/>
    </xf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216" fontId="78" fillId="0" borderId="0">
      <protection locked="0"/>
    </xf>
    <xf numFmtId="217" fontId="78" fillId="0" borderId="0">
      <protection locked="0"/>
    </xf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150" fillId="0" borderId="0"/>
    <xf numFmtId="0" fontId="20" fillId="0" borderId="0"/>
    <xf numFmtId="0" fontId="151" fillId="0" borderId="0"/>
    <xf numFmtId="0" fontId="20" fillId="0" borderId="0"/>
    <xf numFmtId="0" fontId="82" fillId="0" borderId="0"/>
    <xf numFmtId="0" fontId="82" fillId="0" borderId="0"/>
    <xf numFmtId="0" fontId="30" fillId="0" borderId="0"/>
    <xf numFmtId="0" fontId="30" fillId="0" borderId="0"/>
    <xf numFmtId="0" fontId="70" fillId="0" borderId="0"/>
    <xf numFmtId="0" fontId="110" fillId="0" borderId="0"/>
    <xf numFmtId="0" fontId="54" fillId="0" borderId="0"/>
    <xf numFmtId="0" fontId="30" fillId="0" borderId="0"/>
    <xf numFmtId="0" fontId="4" fillId="0" borderId="0"/>
    <xf numFmtId="0" fontId="70" fillId="0" borderId="0"/>
    <xf numFmtId="0" fontId="70" fillId="0" borderId="0"/>
    <xf numFmtId="0" fontId="54" fillId="0" borderId="0"/>
    <xf numFmtId="0" fontId="15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 applyBorder="0"/>
    <xf numFmtId="0" fontId="54" fillId="0" borderId="0"/>
    <xf numFmtId="0" fontId="54" fillId="0" borderId="0"/>
    <xf numFmtId="0" fontId="70" fillId="0" borderId="0"/>
    <xf numFmtId="0" fontId="70" fillId="0" borderId="0"/>
    <xf numFmtId="0" fontId="12" fillId="0" borderId="0"/>
    <xf numFmtId="0" fontId="70" fillId="0" borderId="0"/>
    <xf numFmtId="0" fontId="153" fillId="0" borderId="0"/>
    <xf numFmtId="0" fontId="54" fillId="0" borderId="0"/>
    <xf numFmtId="0" fontId="70" fillId="0" borderId="0" applyBorder="0"/>
    <xf numFmtId="0" fontId="12" fillId="0" borderId="0"/>
    <xf numFmtId="0" fontId="30" fillId="0" borderId="0"/>
    <xf numFmtId="0" fontId="30" fillId="0" borderId="0"/>
    <xf numFmtId="218" fontId="154" fillId="0" borderId="0"/>
    <xf numFmtId="0" fontId="70" fillId="0" borderId="0"/>
    <xf numFmtId="0" fontId="35" fillId="0" borderId="0"/>
    <xf numFmtId="0" fontId="155" fillId="0" borderId="0"/>
    <xf numFmtId="0" fontId="155" fillId="0" borderId="0"/>
    <xf numFmtId="0" fontId="155" fillId="0" borderId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4" fontId="122" fillId="32" borderId="5">
      <alignment horizontal="right" vertical="center"/>
      <protection locked="0"/>
    </xf>
    <xf numFmtId="4" fontId="122" fillId="30" borderId="5">
      <alignment horizontal="right" vertical="center"/>
      <protection locked="0"/>
    </xf>
    <xf numFmtId="4" fontId="122" fillId="25" borderId="5">
      <alignment horizontal="right" vertical="center"/>
      <protection locked="0"/>
    </xf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0" fontId="101" fillId="22" borderId="15" applyNumberFormat="0" applyAlignment="0" applyProtection="0"/>
    <xf numFmtId="9" fontId="7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70" fillId="0" borderId="0" applyFont="0" applyFill="0" applyBorder="0" applyAlignment="0" applyProtection="0"/>
    <xf numFmtId="219" fontId="78" fillId="0" borderId="0">
      <protection locked="0"/>
    </xf>
    <xf numFmtId="220" fontId="78" fillId="0" borderId="0">
      <protection locked="0"/>
    </xf>
    <xf numFmtId="221" fontId="54" fillId="0" borderId="0" applyFont="0" applyFill="0" applyBorder="0" applyAlignment="0" applyProtection="0"/>
    <xf numFmtId="219" fontId="78" fillId="0" borderId="0">
      <protection locked="0"/>
    </xf>
    <xf numFmtId="202" fontId="70" fillId="0" borderId="0" applyFill="0" applyBorder="0" applyAlignment="0">
      <alignment horizontal="centerContinuous"/>
    </xf>
    <xf numFmtId="220" fontId="78" fillId="0" borderId="0">
      <protection locked="0"/>
    </xf>
    <xf numFmtId="222" fontId="78" fillId="0" borderId="0">
      <protection locked="0"/>
    </xf>
    <xf numFmtId="49" fontId="127" fillId="0" borderId="5">
      <alignment horizontal="left" vertical="center" wrapText="1"/>
      <protection locked="0"/>
    </xf>
    <xf numFmtId="49" fontId="127" fillId="0" borderId="5">
      <alignment horizontal="left" vertical="center" wrapText="1"/>
      <protection locked="0"/>
    </xf>
    <xf numFmtId="4" fontId="156" fillId="33" borderId="33" applyNumberFormat="0" applyProtection="0">
      <alignment vertical="center"/>
    </xf>
    <xf numFmtId="4" fontId="157" fillId="33" borderId="33" applyNumberFormat="0" applyProtection="0">
      <alignment vertical="center"/>
    </xf>
    <xf numFmtId="4" fontId="158" fillId="0" borderId="0" applyNumberFormat="0" applyProtection="0">
      <alignment horizontal="left" vertical="center" indent="1"/>
    </xf>
    <xf numFmtId="4" fontId="159" fillId="34" borderId="33" applyNumberFormat="0" applyProtection="0">
      <alignment horizontal="left" vertical="center" indent="1"/>
    </xf>
    <xf numFmtId="4" fontId="160" fillId="35" borderId="33" applyNumberFormat="0" applyProtection="0">
      <alignment vertical="center"/>
    </xf>
    <xf numFmtId="4" fontId="161" fillId="32" borderId="33" applyNumberFormat="0" applyProtection="0">
      <alignment vertical="center"/>
    </xf>
    <xf numFmtId="4" fontId="160" fillId="36" borderId="33" applyNumberFormat="0" applyProtection="0">
      <alignment vertical="center"/>
    </xf>
    <xf numFmtId="4" fontId="162" fillId="35" borderId="33" applyNumberFormat="0" applyProtection="0">
      <alignment vertical="center"/>
    </xf>
    <xf numFmtId="4" fontId="163" fillId="37" borderId="33" applyNumberFormat="0" applyProtection="0">
      <alignment horizontal="left" vertical="center" indent="1"/>
    </xf>
    <xf numFmtId="4" fontId="163" fillId="30" borderId="33" applyNumberFormat="0" applyProtection="0">
      <alignment horizontal="left" vertical="center" indent="1"/>
    </xf>
    <xf numFmtId="4" fontId="164" fillId="34" borderId="33" applyNumberFormat="0" applyProtection="0">
      <alignment horizontal="left" vertical="center" indent="1"/>
    </xf>
    <xf numFmtId="4" fontId="165" fillId="31" borderId="33" applyNumberFormat="0" applyProtection="0">
      <alignment vertical="center"/>
    </xf>
    <xf numFmtId="4" fontId="166" fillId="24" borderId="33" applyNumberFormat="0" applyProtection="0">
      <alignment horizontal="left" vertical="center" indent="1"/>
    </xf>
    <xf numFmtId="4" fontId="167" fillId="30" borderId="33" applyNumberFormat="0" applyProtection="0">
      <alignment horizontal="left" vertical="center" indent="1"/>
    </xf>
    <xf numFmtId="4" fontId="168" fillId="34" borderId="33" applyNumberFormat="0" applyProtection="0">
      <alignment horizontal="left" vertical="center" indent="1"/>
    </xf>
    <xf numFmtId="4" fontId="169" fillId="24" borderId="33" applyNumberFormat="0" applyProtection="0">
      <alignment vertical="center"/>
    </xf>
    <xf numFmtId="4" fontId="170" fillId="24" borderId="33" applyNumberFormat="0" applyProtection="0">
      <alignment vertical="center"/>
    </xf>
    <xf numFmtId="4" fontId="163" fillId="30" borderId="33" applyNumberFormat="0" applyProtection="0">
      <alignment horizontal="left" vertical="center" indent="1"/>
    </xf>
    <xf numFmtId="4" fontId="171" fillId="24" borderId="33" applyNumberFormat="0" applyProtection="0">
      <alignment vertical="center"/>
    </xf>
    <xf numFmtId="4" fontId="172" fillId="24" borderId="33" applyNumberFormat="0" applyProtection="0">
      <alignment vertical="center"/>
    </xf>
    <xf numFmtId="4" fontId="84" fillId="0" borderId="0" applyNumberFormat="0" applyProtection="0">
      <alignment horizontal="left" vertical="center" indent="1"/>
    </xf>
    <xf numFmtId="4" fontId="173" fillId="24" borderId="33" applyNumberFormat="0" applyProtection="0">
      <alignment vertical="center"/>
    </xf>
    <xf numFmtId="4" fontId="174" fillId="24" borderId="33" applyNumberFormat="0" applyProtection="0">
      <alignment vertical="center"/>
    </xf>
    <xf numFmtId="4" fontId="163" fillId="38" borderId="33" applyNumberFormat="0" applyProtection="0">
      <alignment horizontal="left" vertical="center" indent="1"/>
    </xf>
    <xf numFmtId="4" fontId="175" fillId="31" borderId="33" applyNumberFormat="0" applyProtection="0">
      <alignment horizontal="left" indent="1"/>
    </xf>
    <xf numFmtId="4" fontId="176" fillId="24" borderId="33" applyNumberFormat="0" applyProtection="0">
      <alignment vertical="center"/>
    </xf>
    <xf numFmtId="38" fontId="77" fillId="0" borderId="29"/>
    <xf numFmtId="223" fontId="54" fillId="0" borderId="0">
      <protection locked="0"/>
    </xf>
    <xf numFmtId="38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177" fillId="0" borderId="0" applyNumberFormat="0" applyFill="0" applyBorder="0" applyAlignment="0" applyProtection="0"/>
    <xf numFmtId="0" fontId="54" fillId="0" borderId="0" applyNumberFormat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2" fontId="130" fillId="0" borderId="0">
      <protection locked="0"/>
    </xf>
    <xf numFmtId="2" fontId="130" fillId="0" borderId="0">
      <protection locked="0"/>
    </xf>
    <xf numFmtId="220" fontId="78" fillId="0" borderId="0">
      <protection locked="0"/>
    </xf>
    <xf numFmtId="222" fontId="78" fillId="0" borderId="0">
      <protection locked="0"/>
    </xf>
    <xf numFmtId="0" fontId="77" fillId="0" borderId="0"/>
    <xf numFmtId="4" fontId="54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78" fillId="0" borderId="0" applyNumberFormat="0" applyFont="0" applyFill="0" applyBorder="0" applyAlignment="0" applyProtection="0">
      <alignment vertical="top"/>
    </xf>
    <xf numFmtId="0" fontId="179" fillId="0" borderId="0" applyNumberFormat="0" applyFont="0" applyFill="0" applyBorder="0" applyAlignment="0" applyProtection="0">
      <alignment vertical="top"/>
    </xf>
    <xf numFmtId="0" fontId="179" fillId="0" borderId="0" applyNumberFormat="0" applyFont="0" applyFill="0" applyBorder="0" applyAlignment="0" applyProtection="0">
      <alignment vertical="top"/>
    </xf>
    <xf numFmtId="0" fontId="178" fillId="0" borderId="0" applyNumberFormat="0" applyFont="0" applyFill="0" applyBorder="0" applyAlignment="0" applyProtection="0"/>
    <xf numFmtId="0" fontId="178" fillId="0" borderId="0" applyNumberFormat="0" applyFont="0" applyFill="0" applyBorder="0" applyAlignment="0" applyProtection="0">
      <alignment horizontal="left" vertical="top"/>
    </xf>
    <xf numFmtId="0" fontId="178" fillId="0" borderId="0" applyNumberFormat="0" applyFont="0" applyFill="0" applyBorder="0" applyAlignment="0" applyProtection="0">
      <alignment horizontal="left" vertical="top"/>
    </xf>
    <xf numFmtId="0" fontId="178" fillId="0" borderId="0" applyNumberFormat="0" applyFont="0" applyFill="0" applyBorder="0" applyAlignment="0" applyProtection="0">
      <alignment horizontal="left" vertical="top"/>
    </xf>
    <xf numFmtId="0" fontId="70" fillId="0" borderId="0"/>
    <xf numFmtId="0" fontId="180" fillId="0" borderId="0">
      <alignment horizontal="left" wrapText="1"/>
    </xf>
    <xf numFmtId="0" fontId="181" fillId="0" borderId="18" applyNumberFormat="0" applyFont="0" applyFill="0" applyBorder="0" applyAlignment="0" applyProtection="0">
      <alignment horizontal="center" wrapText="1"/>
    </xf>
    <xf numFmtId="224" fontId="53" fillId="0" borderId="0" applyNumberFormat="0" applyFont="0" applyFill="0" applyBorder="0" applyAlignment="0" applyProtection="0">
      <alignment horizontal="right"/>
    </xf>
    <xf numFmtId="0" fontId="181" fillId="0" borderId="0" applyNumberFormat="0" applyFont="0" applyFill="0" applyBorder="0" applyAlignment="0" applyProtection="0">
      <alignment horizontal="left" indent="1"/>
    </xf>
    <xf numFmtId="225" fontId="181" fillId="0" borderId="0" applyNumberFormat="0" applyFont="0" applyFill="0" applyBorder="0" applyAlignment="0" applyProtection="0"/>
    <xf numFmtId="0" fontId="70" fillId="0" borderId="18" applyNumberFormat="0" applyFont="0" applyFill="0" applyAlignment="0" applyProtection="0">
      <alignment horizontal="center"/>
    </xf>
    <xf numFmtId="0" fontId="70" fillId="0" borderId="0" applyNumberFormat="0" applyFont="0" applyFill="0" applyBorder="0" applyAlignment="0" applyProtection="0">
      <alignment horizontal="left" wrapText="1" indent="1"/>
    </xf>
    <xf numFmtId="0" fontId="181" fillId="0" borderId="0" applyNumberFormat="0" applyFont="0" applyFill="0" applyBorder="0" applyAlignment="0" applyProtection="0">
      <alignment horizontal="left" indent="1"/>
    </xf>
    <xf numFmtId="0" fontId="70" fillId="0" borderId="0" applyNumberFormat="0" applyFont="0" applyFill="0" applyBorder="0" applyAlignment="0" applyProtection="0">
      <alignment horizontal="left" wrapText="1" indent="2"/>
    </xf>
    <xf numFmtId="226" fontId="70" fillId="0" borderId="0">
      <alignment horizontal="right"/>
    </xf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7" fillId="7" borderId="2" applyNumberFormat="0" applyAlignment="0" applyProtection="0"/>
    <xf numFmtId="0" fontId="37" fillId="7" borderId="2" applyNumberFormat="0" applyAlignment="0" applyProtection="0"/>
    <xf numFmtId="218" fontId="37" fillId="7" borderId="2" applyNumberFormat="0" applyAlignment="0" applyProtection="0"/>
    <xf numFmtId="0" fontId="38" fillId="22" borderId="15" applyNumberFormat="0" applyAlignment="0" applyProtection="0"/>
    <xf numFmtId="0" fontId="38" fillId="22" borderId="15" applyNumberFormat="0" applyAlignment="0" applyProtection="0"/>
    <xf numFmtId="0" fontId="39" fillId="22" borderId="2" applyNumberFormat="0" applyAlignment="0" applyProtection="0"/>
    <xf numFmtId="0" fontId="39" fillId="22" borderId="2" applyNumberFormat="0" applyAlignment="0" applyProtection="0"/>
    <xf numFmtId="0" fontId="111" fillId="0" borderId="0" applyProtection="0"/>
    <xf numFmtId="195" fontId="25" fillId="0" borderId="0" applyFont="0" applyFill="0" applyBorder="0" applyAlignment="0" applyProtection="0"/>
    <xf numFmtId="0" fontId="51" fillId="4" borderId="0" applyNumberFormat="0" applyBorder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12" fillId="0" borderId="0" applyProtection="0"/>
    <xf numFmtId="0" fontId="113" fillId="0" borderId="0" applyProtection="0"/>
    <xf numFmtId="0" fontId="49" fillId="0" borderId="13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111" fillId="0" borderId="16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4" fillId="23" borderId="4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39" fillId="22" borderId="2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2" fillId="0" borderId="0"/>
    <xf numFmtId="0" fontId="25" fillId="0" borderId="0"/>
    <xf numFmtId="0" fontId="52" fillId="0" borderId="0"/>
    <xf numFmtId="0" fontId="52" fillId="0" borderId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8" fontId="153" fillId="0" borderId="0"/>
    <xf numFmtId="218" fontId="153" fillId="0" borderId="0"/>
    <xf numFmtId="218" fontId="153" fillId="0" borderId="0"/>
    <xf numFmtId="0" fontId="2" fillId="0" borderId="0"/>
    <xf numFmtId="0" fontId="2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12" fillId="0" borderId="0"/>
    <xf numFmtId="0" fontId="25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35" fillId="0" borderId="0"/>
    <xf numFmtId="0" fontId="25" fillId="0" borderId="0"/>
    <xf numFmtId="0" fontId="43" fillId="0" borderId="17" applyNumberFormat="0" applyFill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5" fillId="10" borderId="14" applyNumberFormat="0" applyFont="0" applyAlignment="0" applyProtection="0"/>
    <xf numFmtId="0" fontId="12" fillId="10" borderId="14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22" borderId="15" applyNumberFormat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6" fillId="1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11" fillId="0" borderId="0"/>
    <xf numFmtId="0" fontId="5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5" fontId="182" fillId="0" borderId="0" applyFont="0" applyFill="0" applyBorder="0" applyAlignment="0" applyProtection="0"/>
    <xf numFmtId="173" fontId="182" fillId="0" borderId="0" applyFont="0" applyFill="0" applyBorder="0" applyAlignment="0" applyProtection="0"/>
    <xf numFmtId="227" fontId="13" fillId="0" borderId="0" applyNumberFormat="0" applyFill="0" applyBorder="0" applyAlignment="0" applyProtection="0"/>
    <xf numFmtId="227" fontId="13" fillId="0" borderId="0" applyNumberForma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206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228" fontId="183" fillId="24" borderId="30" applyFill="0" applyBorder="0">
      <alignment horizontal="center" vertical="center" wrapText="1"/>
      <protection locked="0"/>
    </xf>
    <xf numFmtId="210" fontId="184" fillId="0" borderId="0">
      <alignment wrapText="1"/>
    </xf>
    <xf numFmtId="210" fontId="129" fillId="0" borderId="0">
      <alignment wrapText="1"/>
    </xf>
    <xf numFmtId="167" fontId="185" fillId="0" borderId="0" applyFont="0" applyFill="0" applyBorder="0" applyAlignment="0" applyProtection="0"/>
    <xf numFmtId="0" fontId="187" fillId="0" borderId="0" applyNumberFormat="0" applyFill="0" applyBorder="0" applyAlignment="0" applyProtection="0"/>
    <xf numFmtId="0" fontId="4" fillId="0" borderId="0"/>
    <xf numFmtId="0" fontId="1" fillId="0" borderId="0"/>
  </cellStyleXfs>
  <cellXfs count="146">
    <xf numFmtId="0" fontId="0" fillId="0" borderId="0" xfId="0"/>
    <xf numFmtId="0" fontId="12" fillId="0" borderId="0" xfId="792"/>
    <xf numFmtId="0" fontId="12" fillId="0" borderId="0" xfId="792" applyFont="1"/>
    <xf numFmtId="0" fontId="29" fillId="0" borderId="0" xfId="792" applyFont="1"/>
    <xf numFmtId="0" fontId="12" fillId="0" borderId="0" xfId="792" applyFill="1" applyBorder="1"/>
    <xf numFmtId="0" fontId="12" fillId="0" borderId="0" xfId="792" applyFont="1" applyAlignment="1">
      <alignment horizontal="center"/>
    </xf>
    <xf numFmtId="177" fontId="28" fillId="0" borderId="0" xfId="612" applyNumberFormat="1" applyFont="1" applyFill="1" applyBorder="1" applyAlignment="1" applyProtection="1">
      <alignment horizontal="left" indent="1"/>
    </xf>
    <xf numFmtId="0" fontId="114" fillId="0" borderId="0" xfId="792" applyFont="1" applyFill="1" applyBorder="1" applyAlignment="1"/>
    <xf numFmtId="0" fontId="21" fillId="0" borderId="0" xfId="792" applyFont="1" applyFill="1" applyBorder="1" applyAlignment="1">
      <alignment horizontal="center"/>
    </xf>
    <xf numFmtId="177" fontId="27" fillId="0" borderId="0" xfId="612" applyNumberFormat="1" applyFont="1" applyFill="1" applyBorder="1" applyAlignment="1" applyProtection="1">
      <alignment horizontal="left"/>
    </xf>
    <xf numFmtId="177" fontId="15" fillId="0" borderId="0" xfId="612" applyNumberFormat="1" applyFont="1" applyFill="1" applyBorder="1" applyAlignment="1" applyProtection="1">
      <alignment horizontal="left" indent="1"/>
    </xf>
    <xf numFmtId="177" fontId="27" fillId="0" borderId="0" xfId="612" applyNumberFormat="1" applyFont="1" applyFill="1" applyBorder="1" applyAlignment="1" applyProtection="1">
      <alignment horizontal="left" indent="1"/>
    </xf>
    <xf numFmtId="177" fontId="34" fillId="0" borderId="0" xfId="612" applyNumberFormat="1" applyFont="1" applyFill="1" applyBorder="1" applyAlignment="1" applyProtection="1">
      <alignment horizontal="left" indent="2"/>
    </xf>
    <xf numFmtId="177" fontId="28" fillId="0" borderId="0" xfId="612" applyNumberFormat="1" applyFont="1" applyFill="1" applyBorder="1" applyAlignment="1" applyProtection="1">
      <alignment horizontal="left" indent="3"/>
    </xf>
    <xf numFmtId="177" fontId="34" fillId="0" borderId="0" xfId="612" applyNumberFormat="1" applyFont="1" applyFill="1" applyBorder="1" applyAlignment="1" applyProtection="1">
      <alignment horizontal="left" indent="4"/>
    </xf>
    <xf numFmtId="177" fontId="124" fillId="0" borderId="0" xfId="612" applyNumberFormat="1" applyFont="1" applyFill="1" applyBorder="1" applyAlignment="1" applyProtection="1">
      <alignment horizontal="left" indent="5"/>
    </xf>
    <xf numFmtId="1" fontId="28" fillId="0" borderId="0" xfId="612" applyNumberFormat="1" applyFont="1" applyFill="1" applyBorder="1" applyAlignment="1" applyProtection="1">
      <alignment horizontal="left" indent="1"/>
    </xf>
    <xf numFmtId="1" fontId="27" fillId="0" borderId="0" xfId="612" applyNumberFormat="1" applyFont="1" applyFill="1" applyBorder="1" applyAlignment="1" applyProtection="1">
      <alignment horizontal="left" indent="1"/>
    </xf>
    <xf numFmtId="1" fontId="28" fillId="0" borderId="0" xfId="612" applyNumberFormat="1" applyFont="1" applyFill="1" applyBorder="1" applyAlignment="1" applyProtection="1">
      <alignment horizontal="left" indent="2"/>
    </xf>
    <xf numFmtId="1" fontId="28" fillId="0" borderId="0" xfId="612" applyNumberFormat="1" applyFont="1" applyFill="1" applyBorder="1" applyAlignment="1" applyProtection="1">
      <alignment horizontal="left" indent="4"/>
    </xf>
    <xf numFmtId="1" fontId="34" fillId="0" borderId="0" xfId="612" applyNumberFormat="1" applyFont="1" applyFill="1" applyBorder="1" applyAlignment="1" applyProtection="1">
      <alignment horizontal="left" indent="2"/>
    </xf>
    <xf numFmtId="0" fontId="33" fillId="0" borderId="0" xfId="792" applyFont="1" applyFill="1" applyBorder="1"/>
    <xf numFmtId="171" fontId="16" fillId="0" borderId="0" xfId="0" applyNumberFormat="1" applyFont="1" applyFill="1" applyBorder="1" applyAlignment="1"/>
    <xf numFmtId="171" fontId="16" fillId="0" borderId="0" xfId="0" applyNumberFormat="1" applyFont="1" applyFill="1" applyBorder="1" applyAlignment="1">
      <alignment horizontal="right"/>
    </xf>
    <xf numFmtId="171" fontId="22" fillId="0" borderId="0" xfId="0" applyNumberFormat="1" applyFont="1" applyFill="1" applyBorder="1" applyAlignment="1"/>
    <xf numFmtId="171" fontId="123" fillId="0" borderId="0" xfId="0" applyNumberFormat="1" applyFont="1" applyFill="1" applyBorder="1" applyAlignment="1"/>
    <xf numFmtId="0" fontId="32" fillId="0" borderId="0" xfId="792" applyFont="1" applyFill="1" applyBorder="1" applyAlignment="1"/>
    <xf numFmtId="0" fontId="17" fillId="0" borderId="0" xfId="793" applyFont="1" applyFill="1" applyBorder="1" applyAlignment="1">
      <alignment horizontal="center"/>
    </xf>
    <xf numFmtId="0" fontId="15" fillId="0" borderId="0" xfId="792" applyFont="1" applyFill="1" applyBorder="1"/>
    <xf numFmtId="0" fontId="16" fillId="0" borderId="0" xfId="792" applyFont="1" applyFill="1" applyBorder="1"/>
    <xf numFmtId="0" fontId="23" fillId="0" borderId="0" xfId="792" applyFont="1" applyFill="1" applyBorder="1"/>
    <xf numFmtId="0" fontId="14" fillId="0" borderId="0" xfId="792" applyFont="1" applyFill="1" applyBorder="1"/>
    <xf numFmtId="0" fontId="189" fillId="0" borderId="0" xfId="1825" applyFont="1" applyBorder="1" applyAlignment="1"/>
    <xf numFmtId="0" fontId="190" fillId="0" borderId="0" xfId="1825" applyFont="1" applyBorder="1" applyAlignment="1"/>
    <xf numFmtId="0" fontId="188" fillId="0" borderId="0" xfId="0" applyFont="1" applyBorder="1"/>
    <xf numFmtId="0" fontId="0" fillId="0" borderId="0" xfId="0" applyFill="1" applyBorder="1"/>
    <xf numFmtId="0" fontId="186" fillId="0" borderId="0" xfId="0" applyFont="1" applyFill="1" applyBorder="1" applyAlignment="1">
      <alignment vertical="center" wrapText="1"/>
    </xf>
    <xf numFmtId="0" fontId="195" fillId="0" borderId="0" xfId="0" applyFont="1" applyFill="1" applyBorder="1" applyAlignment="1">
      <alignment horizontal="center" vertical="center" wrapText="1"/>
    </xf>
    <xf numFmtId="0" fontId="0" fillId="0" borderId="0" xfId="0" applyFill="1"/>
    <xf numFmtId="171" fontId="22" fillId="0" borderId="38" xfId="0" applyNumberFormat="1" applyFont="1" applyFill="1" applyBorder="1" applyAlignment="1"/>
    <xf numFmtId="0" fontId="12" fillId="0" borderId="39" xfId="792" applyFill="1" applyBorder="1"/>
    <xf numFmtId="0" fontId="17" fillId="0" borderId="0" xfId="0" applyFont="1" applyFill="1" applyBorder="1" applyAlignment="1">
      <alignment horizontal="center"/>
    </xf>
    <xf numFmtId="171" fontId="16" fillId="0" borderId="40" xfId="0" applyNumberFormat="1" applyFont="1" applyFill="1" applyBorder="1" applyAlignment="1"/>
    <xf numFmtId="0" fontId="198" fillId="0" borderId="34" xfId="0" applyFont="1" applyFill="1" applyBorder="1" applyAlignment="1">
      <alignment vertical="center" wrapText="1"/>
    </xf>
    <xf numFmtId="0" fontId="17" fillId="0" borderId="0" xfId="0" applyFont="1" applyFill="1" applyBorder="1" applyAlignment="1"/>
    <xf numFmtId="0" fontId="21" fillId="0" borderId="38" xfId="792" applyFont="1" applyFill="1" applyBorder="1" applyAlignment="1">
      <alignment horizontal="center"/>
    </xf>
    <xf numFmtId="0" fontId="191" fillId="0" borderId="28" xfId="1825" applyFont="1" applyBorder="1" applyAlignment="1"/>
    <xf numFmtId="0" fontId="192" fillId="0" borderId="31" xfId="0" applyFont="1" applyFill="1" applyBorder="1" applyAlignment="1">
      <alignment wrapText="1"/>
    </xf>
    <xf numFmtId="0" fontId="191" fillId="0" borderId="27" xfId="1825" applyFont="1" applyBorder="1" applyAlignment="1"/>
    <xf numFmtId="0" fontId="194" fillId="0" borderId="0" xfId="1826" applyFont="1" applyFill="1" applyBorder="1" applyAlignment="1">
      <alignment vertical="center" textRotation="90" wrapText="1"/>
    </xf>
    <xf numFmtId="0" fontId="200" fillId="0" borderId="0" xfId="1825" applyFont="1" applyBorder="1" applyAlignment="1">
      <alignment vertical="center"/>
    </xf>
    <xf numFmtId="0" fontId="193" fillId="39" borderId="28" xfId="1824" applyNumberFormat="1" applyFont="1" applyFill="1" applyBorder="1" applyAlignment="1">
      <alignment horizontal="center" vertical="center"/>
    </xf>
    <xf numFmtId="0" fontId="193" fillId="39" borderId="26" xfId="1824" applyNumberFormat="1" applyFont="1" applyFill="1" applyBorder="1" applyAlignment="1">
      <alignment horizontal="center" vertical="center"/>
    </xf>
    <xf numFmtId="0" fontId="193" fillId="39" borderId="44" xfId="1824" applyNumberFormat="1" applyFont="1" applyFill="1" applyBorder="1" applyAlignment="1">
      <alignment horizontal="center" vertical="center"/>
    </xf>
    <xf numFmtId="171" fontId="193" fillId="0" borderId="0" xfId="0" applyNumberFormat="1" applyFont="1" applyBorder="1"/>
    <xf numFmtId="171" fontId="193" fillId="0" borderId="0" xfId="0" applyNumberFormat="1" applyFont="1" applyBorder="1" applyAlignment="1">
      <alignment horizontal="right"/>
    </xf>
    <xf numFmtId="0" fontId="15" fillId="40" borderId="45" xfId="0" applyFont="1" applyFill="1" applyBorder="1" applyAlignment="1">
      <alignment wrapText="1"/>
    </xf>
    <xf numFmtId="0" fontId="201" fillId="0" borderId="0" xfId="792" applyFont="1"/>
    <xf numFmtId="0" fontId="203" fillId="0" borderId="0" xfId="792" applyFont="1" applyFill="1" applyBorder="1"/>
    <xf numFmtId="0" fontId="203" fillId="0" borderId="0" xfId="792" applyFont="1"/>
    <xf numFmtId="0" fontId="204" fillId="0" borderId="0" xfId="792" applyFont="1"/>
    <xf numFmtId="0" fontId="205" fillId="0" borderId="0" xfId="792" applyFont="1" applyFill="1" applyBorder="1"/>
    <xf numFmtId="0" fontId="32" fillId="0" borderId="36" xfId="792" applyFont="1" applyFill="1" applyBorder="1" applyAlignment="1"/>
    <xf numFmtId="0" fontId="17" fillId="0" borderId="47" xfId="0" applyFont="1" applyFill="1" applyBorder="1" applyAlignment="1"/>
    <xf numFmtId="0" fontId="17" fillId="0" borderId="36" xfId="793" applyFont="1" applyFill="1" applyBorder="1" applyAlignment="1">
      <alignment horizontal="center"/>
    </xf>
    <xf numFmtId="171" fontId="16" fillId="0" borderId="47" xfId="0" applyNumberFormat="1" applyFont="1" applyFill="1" applyBorder="1" applyAlignment="1"/>
    <xf numFmtId="171" fontId="16" fillId="0" borderId="36" xfId="0" applyNumberFormat="1" applyFont="1" applyFill="1" applyBorder="1" applyAlignment="1"/>
    <xf numFmtId="171" fontId="202" fillId="0" borderId="48" xfId="0" applyNumberFormat="1" applyFont="1" applyFill="1" applyBorder="1" applyAlignment="1"/>
    <xf numFmtId="0" fontId="203" fillId="0" borderId="48" xfId="792" applyFont="1" applyBorder="1"/>
    <xf numFmtId="0" fontId="197" fillId="42" borderId="41" xfId="0" applyFont="1" applyFill="1" applyBorder="1" applyAlignment="1">
      <alignment vertical="center" wrapText="1"/>
    </xf>
    <xf numFmtId="0" fontId="197" fillId="42" borderId="42" xfId="0" applyFont="1" applyFill="1" applyBorder="1" applyAlignment="1">
      <alignment vertical="center" wrapText="1"/>
    </xf>
    <xf numFmtId="171" fontId="197" fillId="42" borderId="43" xfId="0" applyNumberFormat="1" applyFont="1" applyFill="1" applyBorder="1" applyAlignment="1">
      <alignment vertical="center" wrapText="1"/>
    </xf>
    <xf numFmtId="0" fontId="4" fillId="0" borderId="49" xfId="0" applyFont="1" applyFill="1" applyBorder="1" applyAlignment="1"/>
    <xf numFmtId="0" fontId="4" fillId="0" borderId="0" xfId="0" applyFont="1"/>
    <xf numFmtId="0" fontId="207" fillId="0" borderId="0" xfId="0" applyFont="1" applyBorder="1"/>
    <xf numFmtId="0" fontId="4" fillId="0" borderId="0" xfId="0" applyFont="1" applyFill="1" applyBorder="1"/>
    <xf numFmtId="0" fontId="4" fillId="0" borderId="0" xfId="0" applyFont="1" applyFill="1"/>
    <xf numFmtId="0" fontId="196" fillId="0" borderId="0" xfId="792" applyFont="1" applyFill="1" applyBorder="1"/>
    <xf numFmtId="0" fontId="208" fillId="0" borderId="0" xfId="792" applyFont="1" applyFill="1" applyBorder="1"/>
    <xf numFmtId="0" fontId="196" fillId="0" borderId="46" xfId="792" applyFont="1" applyFill="1" applyBorder="1" applyAlignment="1"/>
    <xf numFmtId="0" fontId="196" fillId="0" borderId="46" xfId="0" applyFont="1" applyFill="1" applyBorder="1" applyAlignment="1">
      <alignment horizontal="center" vertical="center" wrapText="1"/>
    </xf>
    <xf numFmtId="0" fontId="196" fillId="0" borderId="0" xfId="792" applyFont="1" applyFill="1" applyBorder="1" applyAlignment="1">
      <alignment horizontal="center"/>
    </xf>
    <xf numFmtId="0" fontId="196" fillId="0" borderId="0" xfId="0" applyFont="1" applyFill="1" applyBorder="1" applyAlignment="1">
      <alignment vertical="center" wrapText="1"/>
    </xf>
    <xf numFmtId="0" fontId="209" fillId="0" borderId="46" xfId="0" applyFont="1" applyFill="1" applyBorder="1" applyAlignment="1"/>
    <xf numFmtId="0" fontId="209" fillId="0" borderId="0" xfId="0" applyFont="1" applyFill="1" applyBorder="1" applyAlignment="1"/>
    <xf numFmtId="0" fontId="196" fillId="0" borderId="0" xfId="0" applyFont="1" applyFill="1" applyBorder="1" applyAlignment="1">
      <alignment horizontal="center" vertical="center" wrapText="1"/>
    </xf>
    <xf numFmtId="0" fontId="209" fillId="0" borderId="0" xfId="0" applyFont="1" applyFill="1" applyBorder="1" applyAlignment="1">
      <alignment horizontal="center"/>
    </xf>
    <xf numFmtId="0" fontId="209" fillId="0" borderId="0" xfId="793" applyFont="1" applyFill="1" applyBorder="1" applyAlignment="1">
      <alignment vertical="center"/>
    </xf>
    <xf numFmtId="0" fontId="209" fillId="0" borderId="46" xfId="793" applyFont="1" applyFill="1" applyBorder="1" applyAlignment="1">
      <alignment horizontal="center"/>
    </xf>
    <xf numFmtId="0" fontId="210" fillId="0" borderId="0" xfId="1825" applyFont="1" applyFill="1" applyBorder="1" applyAlignment="1">
      <alignment horizontal="left" vertical="center"/>
    </xf>
    <xf numFmtId="171" fontId="196" fillId="0" borderId="46" xfId="0" applyNumberFormat="1" applyFont="1" applyFill="1" applyBorder="1" applyAlignment="1"/>
    <xf numFmtId="171" fontId="196" fillId="0" borderId="0" xfId="0" applyNumberFormat="1" applyFont="1" applyFill="1" applyBorder="1" applyAlignment="1">
      <alignment horizontal="right"/>
    </xf>
    <xf numFmtId="171" fontId="196" fillId="0" borderId="0" xfId="0" applyNumberFormat="1" applyFont="1" applyFill="1" applyBorder="1" applyAlignment="1"/>
    <xf numFmtId="171" fontId="212" fillId="0" borderId="0" xfId="0" applyNumberFormat="1" applyFont="1" applyFill="1" applyBorder="1" applyAlignment="1"/>
    <xf numFmtId="0" fontId="213" fillId="0" borderId="0" xfId="0" applyFont="1" applyFill="1" applyBorder="1" applyAlignment="1">
      <alignment vertical="center"/>
    </xf>
    <xf numFmtId="171" fontId="22" fillId="0" borderId="48" xfId="0" applyNumberFormat="1" applyFont="1" applyFill="1" applyBorder="1" applyAlignment="1"/>
    <xf numFmtId="171" fontId="212" fillId="0" borderId="46" xfId="0" applyNumberFormat="1" applyFont="1" applyFill="1" applyBorder="1" applyAlignment="1"/>
    <xf numFmtId="0" fontId="196" fillId="41" borderId="46" xfId="0" applyFont="1" applyFill="1" applyBorder="1" applyAlignment="1">
      <alignment horizontal="center" vertical="center" wrapText="1"/>
    </xf>
    <xf numFmtId="0" fontId="196" fillId="0" borderId="46" xfId="792" applyFont="1" applyFill="1" applyBorder="1" applyAlignment="1">
      <alignment horizontal="center" vertical="center"/>
    </xf>
    <xf numFmtId="171" fontId="215" fillId="0" borderId="0" xfId="0" applyNumberFormat="1" applyFont="1" applyFill="1" applyBorder="1" applyAlignment="1"/>
    <xf numFmtId="171" fontId="123" fillId="0" borderId="0" xfId="0" applyNumberFormat="1" applyFont="1" applyFill="1" applyBorder="1" applyAlignment="1">
      <alignment horizontal="right"/>
    </xf>
    <xf numFmtId="0" fontId="216" fillId="0" borderId="46" xfId="792" applyFont="1" applyFill="1" applyBorder="1"/>
    <xf numFmtId="171" fontId="217" fillId="0" borderId="0" xfId="792" applyNumberFormat="1" applyFont="1" applyFill="1" applyBorder="1"/>
    <xf numFmtId="0" fontId="218" fillId="0" borderId="0" xfId="792" applyFont="1" applyFill="1" applyBorder="1"/>
    <xf numFmtId="0" fontId="212" fillId="0" borderId="0" xfId="792" applyFont="1" applyFill="1" applyBorder="1"/>
    <xf numFmtId="0" fontId="219" fillId="0" borderId="0" xfId="792" applyFont="1" applyFill="1" applyBorder="1"/>
    <xf numFmtId="0" fontId="16" fillId="0" borderId="0" xfId="1825" applyFont="1" applyFill="1" applyBorder="1" applyAlignment="1">
      <alignment vertical="center"/>
    </xf>
    <xf numFmtId="0" fontId="16" fillId="0" borderId="50" xfId="1825" applyFont="1" applyFill="1" applyBorder="1" applyAlignment="1">
      <alignment vertical="center"/>
    </xf>
    <xf numFmtId="0" fontId="16" fillId="0" borderId="0" xfId="1825" applyFont="1" applyFill="1" applyBorder="1" applyAlignment="1">
      <alignment horizontal="left" vertical="center"/>
    </xf>
    <xf numFmtId="0" fontId="214" fillId="0" borderId="47" xfId="1825" applyFont="1" applyFill="1" applyBorder="1" applyAlignment="1">
      <alignment horizontal="left" vertical="center"/>
    </xf>
    <xf numFmtId="0" fontId="16" fillId="0" borderId="48" xfId="1825" applyFont="1" applyFill="1" applyBorder="1" applyAlignment="1">
      <alignment horizontal="left" vertical="center"/>
    </xf>
    <xf numFmtId="0" fontId="214" fillId="0" borderId="51" xfId="1825" applyFont="1" applyFill="1" applyBorder="1" applyAlignment="1">
      <alignment horizontal="left" vertical="center"/>
    </xf>
    <xf numFmtId="0" fontId="16" fillId="0" borderId="0" xfId="792" applyFont="1" applyFill="1" applyBorder="1" applyAlignment="1">
      <alignment horizontal="center"/>
    </xf>
    <xf numFmtId="0" fontId="211" fillId="0" borderId="0" xfId="1825" applyFont="1" applyFill="1" applyBorder="1" applyAlignment="1">
      <alignment horizontal="center" vertical="center"/>
    </xf>
    <xf numFmtId="0" fontId="211" fillId="0" borderId="48" xfId="1825" applyFont="1" applyFill="1" applyBorder="1" applyAlignment="1">
      <alignment horizontal="center" vertical="center"/>
    </xf>
    <xf numFmtId="171" fontId="22" fillId="0" borderId="0" xfId="0" applyNumberFormat="1" applyFont="1" applyFill="1" applyBorder="1" applyAlignment="1">
      <alignment horizontal="center"/>
    </xf>
    <xf numFmtId="171" fontId="16" fillId="0" borderId="0" xfId="792" applyNumberFormat="1" applyFont="1" applyFill="1" applyBorder="1" applyAlignment="1">
      <alignment horizontal="center"/>
    </xf>
    <xf numFmtId="0" fontId="22" fillId="0" borderId="0" xfId="792" applyFont="1" applyFill="1" applyBorder="1" applyAlignment="1">
      <alignment horizontal="center"/>
    </xf>
    <xf numFmtId="0" fontId="16" fillId="0" borderId="0" xfId="793" applyFont="1" applyFill="1" applyBorder="1" applyAlignment="1">
      <alignment horizontal="center"/>
    </xf>
    <xf numFmtId="0" fontId="12" fillId="0" borderId="52" xfId="792" applyFont="1" applyBorder="1"/>
    <xf numFmtId="0" fontId="29" fillId="0" borderId="52" xfId="792" applyFont="1" applyBorder="1"/>
    <xf numFmtId="0" fontId="16" fillId="0" borderId="53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220" fillId="41" borderId="46" xfId="0" applyFont="1" applyFill="1" applyBorder="1" applyAlignment="1">
      <alignment horizontal="center" vertical="center" wrapText="1"/>
    </xf>
    <xf numFmtId="171" fontId="221" fillId="40" borderId="5" xfId="0" applyNumberFormat="1" applyFont="1" applyFill="1" applyBorder="1"/>
    <xf numFmtId="0" fontId="221" fillId="40" borderId="5" xfId="0" applyFont="1" applyFill="1" applyBorder="1"/>
    <xf numFmtId="171" fontId="221" fillId="40" borderId="5" xfId="0" applyNumberFormat="1" applyFont="1" applyFill="1" applyBorder="1" applyAlignment="1">
      <alignment horizontal="right"/>
    </xf>
    <xf numFmtId="0" fontId="193" fillId="39" borderId="5" xfId="1824" applyNumberFormat="1" applyFont="1" applyFill="1" applyBorder="1" applyAlignment="1">
      <alignment horizontal="center" vertical="center"/>
    </xf>
    <xf numFmtId="171" fontId="193" fillId="0" borderId="0" xfId="0" applyNumberFormat="1" applyFont="1" applyFill="1" applyBorder="1" applyAlignment="1">
      <alignment horizontal="right"/>
    </xf>
    <xf numFmtId="171" fontId="222" fillId="0" borderId="0" xfId="0" applyNumberFormat="1" applyFont="1" applyFill="1"/>
    <xf numFmtId="171" fontId="193" fillId="0" borderId="0" xfId="0" applyNumberFormat="1" applyFont="1" applyFill="1" applyBorder="1" applyAlignment="1" applyProtection="1">
      <alignment horizontal="right"/>
      <protection locked="0"/>
    </xf>
    <xf numFmtId="171" fontId="0" fillId="0" borderId="0" xfId="0" applyNumberFormat="1"/>
    <xf numFmtId="171" fontId="222" fillId="0" borderId="0" xfId="1827" applyNumberFormat="1" applyFont="1" applyFill="1" applyProtection="1"/>
    <xf numFmtId="0" fontId="199" fillId="41" borderId="35" xfId="0" applyFont="1" applyFill="1" applyBorder="1" applyAlignment="1">
      <alignment horizontal="center" vertical="center" wrapText="1"/>
    </xf>
    <xf numFmtId="0" fontId="199" fillId="41" borderId="36" xfId="0" applyFont="1" applyFill="1" applyBorder="1" applyAlignment="1">
      <alignment horizontal="center" vertical="center" wrapText="1"/>
    </xf>
    <xf numFmtId="0" fontId="199" fillId="41" borderId="37" xfId="0" applyFont="1" applyFill="1" applyBorder="1" applyAlignment="1">
      <alignment horizontal="center" vertical="center" wrapText="1"/>
    </xf>
    <xf numFmtId="0" fontId="17" fillId="0" borderId="0" xfId="792" applyFont="1" applyFill="1" applyBorder="1" applyAlignment="1">
      <alignment horizontal="center" vertical="center"/>
    </xf>
    <xf numFmtId="0" fontId="196" fillId="0" borderId="35" xfId="0" applyFont="1" applyFill="1" applyBorder="1" applyAlignment="1">
      <alignment horizontal="center" vertical="center" wrapText="1"/>
    </xf>
    <xf numFmtId="0" fontId="196" fillId="0" borderId="37" xfId="0" applyFont="1" applyFill="1" applyBorder="1" applyAlignment="1">
      <alignment horizontal="center" vertical="center" wrapText="1"/>
    </xf>
    <xf numFmtId="0" fontId="196" fillId="41" borderId="35" xfId="0" applyFont="1" applyFill="1" applyBorder="1" applyAlignment="1">
      <alignment horizontal="center" vertical="center" wrapText="1"/>
    </xf>
    <xf numFmtId="0" fontId="196" fillId="41" borderId="37" xfId="0" applyFont="1" applyFill="1" applyBorder="1" applyAlignment="1">
      <alignment horizontal="center" vertical="center" wrapText="1"/>
    </xf>
    <xf numFmtId="0" fontId="196" fillId="41" borderId="36" xfId="0" applyFont="1" applyFill="1" applyBorder="1" applyAlignment="1">
      <alignment horizontal="center" vertical="center" wrapText="1"/>
    </xf>
    <xf numFmtId="0" fontId="206" fillId="42" borderId="26" xfId="1826" applyFont="1" applyFill="1" applyBorder="1" applyAlignment="1">
      <alignment horizontal="center" vertical="center" textRotation="90" wrapText="1"/>
    </xf>
    <xf numFmtId="0" fontId="206" fillId="42" borderId="24" xfId="1826" applyFont="1" applyFill="1" applyBorder="1" applyAlignment="1">
      <alignment horizontal="center" vertical="center" textRotation="90" wrapText="1"/>
    </xf>
    <xf numFmtId="0" fontId="206" fillId="42" borderId="25" xfId="1826" applyFont="1" applyFill="1" applyBorder="1" applyAlignment="1">
      <alignment horizontal="center" vertical="center" textRotation="90" wrapText="1"/>
    </xf>
  </cellXfs>
  <cellStyles count="1828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5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2" xfId="709"/>
    <cellStyle name="Звичайний 3" xfId="1827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Обычный_VVP_new" xfId="1826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інансовий [0]" xfId="1824" builtinId="6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C4D79B"/>
      <color rgb="FF005D29"/>
      <color rgb="FF005B2B"/>
      <color rgb="FFF0FEE6"/>
      <color rgb="FF007236"/>
      <color rgb="FF008236"/>
      <color rgb="FF009B78"/>
      <color rgb="FF008278"/>
      <color rgb="FF00C878"/>
      <color rgb="FF006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1813560</xdr:colOff>
      <xdr:row>7</xdr:row>
      <xdr:rowOff>228601</xdr:rowOff>
    </xdr:from>
    <xdr:to>
      <xdr:col>5</xdr:col>
      <xdr:colOff>15240</xdr:colOff>
      <xdr:row>14</xdr:row>
      <xdr:rowOff>7620</xdr:rowOff>
    </xdr:to>
    <xdr:cxnSp macro="">
      <xdr:nvCxnSpPr>
        <xdr:cNvPr id="3" name="Пряма зі стрілкою 2"/>
        <xdr:cNvCxnSpPr/>
      </xdr:nvCxnSpPr>
      <xdr:spPr>
        <a:xfrm flipV="1">
          <a:off x="5524500" y="1447801"/>
          <a:ext cx="1082040" cy="1539239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571501</xdr:colOff>
      <xdr:row>7</xdr:row>
      <xdr:rowOff>15240</xdr:rowOff>
    </xdr:from>
    <xdr:to>
      <xdr:col>1</xdr:col>
      <xdr:colOff>586740</xdr:colOff>
      <xdr:row>14</xdr:row>
      <xdr:rowOff>76200</xdr:rowOff>
    </xdr:to>
    <xdr:cxnSp macro="">
      <xdr:nvCxnSpPr>
        <xdr:cNvPr id="7" name="Пряма сполучна лінія 6"/>
        <xdr:cNvCxnSpPr/>
      </xdr:nvCxnSpPr>
      <xdr:spPr>
        <a:xfrm flipH="1">
          <a:off x="1577341" y="1272540"/>
          <a:ext cx="15239" cy="1821180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14</xdr:row>
      <xdr:rowOff>66675</xdr:rowOff>
    </xdr:from>
    <xdr:to>
      <xdr:col>3</xdr:col>
      <xdr:colOff>0</xdr:colOff>
      <xdr:row>14</xdr:row>
      <xdr:rowOff>76200</xdr:rowOff>
    </xdr:to>
    <xdr:cxnSp macro="">
      <xdr:nvCxnSpPr>
        <xdr:cNvPr id="10" name="Пряма зі стрілкою 9"/>
        <xdr:cNvCxnSpPr/>
      </xdr:nvCxnSpPr>
      <xdr:spPr>
        <a:xfrm>
          <a:off x="1897380" y="4173855"/>
          <a:ext cx="200406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14</xdr:row>
      <xdr:rowOff>34290</xdr:rowOff>
    </xdr:from>
    <xdr:to>
      <xdr:col>5</xdr:col>
      <xdr:colOff>0</xdr:colOff>
      <xdr:row>16</xdr:row>
      <xdr:rowOff>30480</xdr:rowOff>
    </xdr:to>
    <xdr:cxnSp macro="">
      <xdr:nvCxnSpPr>
        <xdr:cNvPr id="18" name="Пряма зі стрілкою 17"/>
        <xdr:cNvCxnSpPr/>
      </xdr:nvCxnSpPr>
      <xdr:spPr>
        <a:xfrm>
          <a:off x="5549265" y="3013710"/>
          <a:ext cx="1042035" cy="49911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304800</xdr:rowOff>
    </xdr:from>
    <xdr:to>
      <xdr:col>4</xdr:col>
      <xdr:colOff>1043940</xdr:colOff>
      <xdr:row>14</xdr:row>
      <xdr:rowOff>30481</xdr:rowOff>
    </xdr:to>
    <xdr:cxnSp macro="">
      <xdr:nvCxnSpPr>
        <xdr:cNvPr id="6" name="Пряма зі стрілкою 2"/>
        <xdr:cNvCxnSpPr/>
      </xdr:nvCxnSpPr>
      <xdr:spPr>
        <a:xfrm flipV="1">
          <a:off x="5539740" y="480060"/>
          <a:ext cx="1043940" cy="257556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14</xdr:row>
      <xdr:rowOff>60960</xdr:rowOff>
    </xdr:from>
    <xdr:to>
      <xdr:col>4</xdr:col>
      <xdr:colOff>1203960</xdr:colOff>
      <xdr:row>19</xdr:row>
      <xdr:rowOff>243840</xdr:rowOff>
    </xdr:to>
    <xdr:cxnSp macro="">
      <xdr:nvCxnSpPr>
        <xdr:cNvPr id="8" name="Пряма зі стрілкою 2"/>
        <xdr:cNvCxnSpPr/>
      </xdr:nvCxnSpPr>
      <xdr:spPr>
        <a:xfrm>
          <a:off x="6225540" y="3078480"/>
          <a:ext cx="1196340" cy="144018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236220</xdr:rowOff>
    </xdr:from>
    <xdr:to>
      <xdr:col>5</xdr:col>
      <xdr:colOff>0</xdr:colOff>
      <xdr:row>14</xdr:row>
      <xdr:rowOff>15240</xdr:rowOff>
    </xdr:to>
    <xdr:cxnSp macro="">
      <xdr:nvCxnSpPr>
        <xdr:cNvPr id="11" name="Пряма зі стрілкою 2"/>
        <xdr:cNvCxnSpPr/>
      </xdr:nvCxnSpPr>
      <xdr:spPr>
        <a:xfrm flipV="1">
          <a:off x="5539740" y="2461260"/>
          <a:ext cx="1051560" cy="53340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</xdr:row>
      <xdr:rowOff>198120</xdr:rowOff>
    </xdr:from>
    <xdr:to>
      <xdr:col>7</xdr:col>
      <xdr:colOff>0</xdr:colOff>
      <xdr:row>1</xdr:row>
      <xdr:rowOff>220981</xdr:rowOff>
    </xdr:to>
    <xdr:cxnSp macro="">
      <xdr:nvCxnSpPr>
        <xdr:cNvPr id="19" name="Пряма зі стрілкою 2"/>
        <xdr:cNvCxnSpPr/>
      </xdr:nvCxnSpPr>
      <xdr:spPr>
        <a:xfrm flipV="1">
          <a:off x="9928860" y="373380"/>
          <a:ext cx="1021080" cy="2286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1</xdr:row>
      <xdr:rowOff>236220</xdr:rowOff>
    </xdr:from>
    <xdr:to>
      <xdr:col>7</xdr:col>
      <xdr:colOff>0</xdr:colOff>
      <xdr:row>3</xdr:row>
      <xdr:rowOff>167640</xdr:rowOff>
    </xdr:to>
    <xdr:cxnSp macro="">
      <xdr:nvCxnSpPr>
        <xdr:cNvPr id="24" name="Пряма зі стрілкою 2"/>
        <xdr:cNvCxnSpPr/>
      </xdr:nvCxnSpPr>
      <xdr:spPr>
        <a:xfrm>
          <a:off x="9944100" y="411480"/>
          <a:ext cx="1028700" cy="47244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7</xdr:row>
      <xdr:rowOff>142875</xdr:rowOff>
    </xdr:from>
    <xdr:to>
      <xdr:col>7</xdr:col>
      <xdr:colOff>0</xdr:colOff>
      <xdr:row>8</xdr:row>
      <xdr:rowOff>2</xdr:rowOff>
    </xdr:to>
    <xdr:cxnSp macro="">
      <xdr:nvCxnSpPr>
        <xdr:cNvPr id="28" name="Пряма зі стрілкою 2"/>
        <xdr:cNvCxnSpPr/>
      </xdr:nvCxnSpPr>
      <xdr:spPr>
        <a:xfrm flipV="1">
          <a:off x="7722870" y="1838325"/>
          <a:ext cx="840105" cy="104777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8</xdr:row>
      <xdr:rowOff>30480</xdr:rowOff>
    </xdr:from>
    <xdr:to>
      <xdr:col>7</xdr:col>
      <xdr:colOff>0</xdr:colOff>
      <xdr:row>9</xdr:row>
      <xdr:rowOff>129540</xdr:rowOff>
    </xdr:to>
    <xdr:cxnSp macro="">
      <xdr:nvCxnSpPr>
        <xdr:cNvPr id="31" name="Пряма зі стрілкою 2"/>
        <xdr:cNvCxnSpPr/>
      </xdr:nvCxnSpPr>
      <xdr:spPr>
        <a:xfrm>
          <a:off x="9944100" y="1501140"/>
          <a:ext cx="1005840" cy="3505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11</xdr:row>
      <xdr:rowOff>121920</xdr:rowOff>
    </xdr:from>
    <xdr:to>
      <xdr:col>7</xdr:col>
      <xdr:colOff>0</xdr:colOff>
      <xdr:row>12</xdr:row>
      <xdr:rowOff>1</xdr:rowOff>
    </xdr:to>
    <xdr:cxnSp macro="">
      <xdr:nvCxnSpPr>
        <xdr:cNvPr id="34" name="Пряма зі стрілкою 2"/>
        <xdr:cNvCxnSpPr/>
      </xdr:nvCxnSpPr>
      <xdr:spPr>
        <a:xfrm flipV="1">
          <a:off x="9936480" y="1341120"/>
          <a:ext cx="1028700" cy="12954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12</xdr:row>
      <xdr:rowOff>7620</xdr:rowOff>
    </xdr:from>
    <xdr:to>
      <xdr:col>7</xdr:col>
      <xdr:colOff>0</xdr:colOff>
      <xdr:row>13</xdr:row>
      <xdr:rowOff>144780</xdr:rowOff>
    </xdr:to>
    <xdr:cxnSp macro="">
      <xdr:nvCxnSpPr>
        <xdr:cNvPr id="35" name="Пряма зі стрілкою 2"/>
        <xdr:cNvCxnSpPr/>
      </xdr:nvCxnSpPr>
      <xdr:spPr>
        <a:xfrm>
          <a:off x="9936480" y="2484120"/>
          <a:ext cx="1013460" cy="3886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15</xdr:row>
      <xdr:rowOff>114300</xdr:rowOff>
    </xdr:from>
    <xdr:to>
      <xdr:col>7</xdr:col>
      <xdr:colOff>0</xdr:colOff>
      <xdr:row>16</xdr:row>
      <xdr:rowOff>2</xdr:rowOff>
    </xdr:to>
    <xdr:cxnSp macro="">
      <xdr:nvCxnSpPr>
        <xdr:cNvPr id="40" name="Пряма зі стрілкою 2"/>
        <xdr:cNvCxnSpPr/>
      </xdr:nvCxnSpPr>
      <xdr:spPr>
        <a:xfrm flipV="1">
          <a:off x="9944100" y="3345180"/>
          <a:ext cx="1013460" cy="137162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8106</xdr:colOff>
      <xdr:row>19</xdr:row>
      <xdr:rowOff>106681</xdr:rowOff>
    </xdr:from>
    <xdr:to>
      <xdr:col>7</xdr:col>
      <xdr:colOff>0</xdr:colOff>
      <xdr:row>20</xdr:row>
      <xdr:rowOff>0</xdr:rowOff>
    </xdr:to>
    <xdr:cxnSp macro="">
      <xdr:nvCxnSpPr>
        <xdr:cNvPr id="41" name="Пряма зі стрілкою 2"/>
        <xdr:cNvCxnSpPr/>
      </xdr:nvCxnSpPr>
      <xdr:spPr>
        <a:xfrm flipV="1">
          <a:off x="9670915" y="4848915"/>
          <a:ext cx="1005354" cy="144617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</xdr:row>
      <xdr:rowOff>15240</xdr:rowOff>
    </xdr:from>
    <xdr:to>
      <xdr:col>7</xdr:col>
      <xdr:colOff>0</xdr:colOff>
      <xdr:row>21</xdr:row>
      <xdr:rowOff>129540</xdr:rowOff>
    </xdr:to>
    <xdr:cxnSp macro="">
      <xdr:nvCxnSpPr>
        <xdr:cNvPr id="42" name="Пряма зі стрілкою 2"/>
        <xdr:cNvCxnSpPr/>
      </xdr:nvCxnSpPr>
      <xdr:spPr>
        <a:xfrm>
          <a:off x="9928860" y="4503420"/>
          <a:ext cx="1028700" cy="36576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16</xdr:row>
      <xdr:rowOff>7620</xdr:rowOff>
    </xdr:from>
    <xdr:to>
      <xdr:col>7</xdr:col>
      <xdr:colOff>0</xdr:colOff>
      <xdr:row>17</xdr:row>
      <xdr:rowOff>137160</xdr:rowOff>
    </xdr:to>
    <xdr:cxnSp macro="">
      <xdr:nvCxnSpPr>
        <xdr:cNvPr id="43" name="Пряма зі стрілкою 2"/>
        <xdr:cNvCxnSpPr/>
      </xdr:nvCxnSpPr>
      <xdr:spPr>
        <a:xfrm>
          <a:off x="9959340" y="3489960"/>
          <a:ext cx="998220" cy="38100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5</xdr:row>
      <xdr:rowOff>105383</xdr:rowOff>
    </xdr:from>
    <xdr:to>
      <xdr:col>6</xdr:col>
      <xdr:colOff>1005191</xdr:colOff>
      <xdr:row>8</xdr:row>
      <xdr:rowOff>9525</xdr:rowOff>
    </xdr:to>
    <xdr:cxnSp macro="">
      <xdr:nvCxnSpPr>
        <xdr:cNvPr id="21" name="Пряма зі стрілкою 2"/>
        <xdr:cNvCxnSpPr/>
      </xdr:nvCxnSpPr>
      <xdr:spPr>
        <a:xfrm flipV="1">
          <a:off x="9672334" y="1329447"/>
          <a:ext cx="995666" cy="65803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1914525</xdr:colOff>
      <xdr:row>15</xdr:row>
      <xdr:rowOff>133350</xdr:rowOff>
    </xdr:from>
    <xdr:to>
      <xdr:col>11</xdr:col>
      <xdr:colOff>0</xdr:colOff>
      <xdr:row>15</xdr:row>
      <xdr:rowOff>145887</xdr:rowOff>
    </xdr:to>
    <xdr:cxnSp macro="">
      <xdr:nvCxnSpPr>
        <xdr:cNvPr id="27" name="Пряма зі стрілкою 2"/>
        <xdr:cNvCxnSpPr/>
      </xdr:nvCxnSpPr>
      <xdr:spPr>
        <a:xfrm flipV="1">
          <a:off x="13275945" y="3920490"/>
          <a:ext cx="981075" cy="12537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1</xdr:col>
          <xdr:colOff>0</xdr:colOff>
          <xdr:row>1</xdr:row>
          <xdr:rowOff>219075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_temp\_Data\CP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76;17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90;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Forecast_Tables%202013-IV%202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52;&#1086;&#1103;%20&#1087;&#1072;&#1087;&#1082;&#1072;\MAIN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1\MAIL_DOU\COMMON\&#1042;&#1072;&#1083;&#1102;&#1090;&#1085;&#1099;&#1081;\&#1084;&#1072;&#1081;%202009%20-%20&#1095;&#1080;&#1089;&#1090;&#1082;&#1072;%20&#1086;&#1073;&#1097;&#1077;&#1081;%20&#1090;&#1072;&#1073;&#1083;&#1080;&#1094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LET\11\&#1040;&#1088;&#1093;&#1080;&#1074;\&#1047;&#1041;&#1047;%20&#1050;&#1041;&#1059;%20&#1079;&#1072;%2098%20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WINDOWS\TEMP\ukr20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N35"/>
  <sheetViews>
    <sheetView showGridLines="0" tabSelected="1" showOutlineSymbols="0" zoomScale="83" zoomScaleNormal="83" zoomScaleSheetLayoutView="130" workbookViewId="0"/>
  </sheetViews>
  <sheetFormatPr defaultColWidth="9.33203125" defaultRowHeight="18.75"/>
  <cols>
    <col min="1" max="1" width="8.33203125" style="1" customWidth="1"/>
    <col min="2" max="2" width="33.5" style="4" customWidth="1"/>
    <col min="3" max="3" width="7.5" style="4" customWidth="1"/>
    <col min="4" max="4" width="23.1640625" style="4" customWidth="1"/>
    <col min="5" max="5" width="15.33203125" style="4" customWidth="1"/>
    <col min="6" max="6" width="53" style="58" customWidth="1"/>
    <col min="7" max="7" width="14.83203125" style="4" customWidth="1"/>
    <col min="8" max="8" width="9.1640625" style="77" customWidth="1"/>
    <col min="9" max="9" width="28" style="4" customWidth="1"/>
    <col min="11" max="11" width="4.83203125" customWidth="1"/>
    <col min="12" max="12" width="7.5" style="112" customWidth="1"/>
    <col min="13" max="13" width="22.1640625" style="78" customWidth="1"/>
    <col min="14" max="14" width="33.6640625" style="78" customWidth="1"/>
    <col min="15" max="16384" width="9.33203125" style="1"/>
  </cols>
  <sheetData>
    <row r="1" spans="1:14" ht="14.25" customHeight="1" thickBot="1">
      <c r="A1" s="5">
        <v>1</v>
      </c>
    </row>
    <row r="2" spans="1:14" ht="22.9" customHeight="1" thickTop="1" thickBot="1">
      <c r="B2" s="7"/>
      <c r="C2" s="7"/>
      <c r="D2" s="26"/>
      <c r="E2" s="26"/>
      <c r="F2" s="138" t="str">
        <f>IF(A1=1,"Середньомісячна заробітна плата за видами економічної діяльності","Average monthly wages by types of economic activity")</f>
        <v>Середньомісячна заробітна плата за видами економічної діяльності</v>
      </c>
      <c r="G2" s="62"/>
      <c r="H2" s="79"/>
      <c r="I2" s="80" t="str">
        <f>IF(A1=1,"Місяць","Month")</f>
        <v>Місяць</v>
      </c>
    </row>
    <row r="3" spans="1:14" ht="19.899999999999999" customHeight="1" thickTop="1" thickBot="1">
      <c r="A3" s="57" t="s">
        <v>1</v>
      </c>
      <c r="B3" s="134" t="str">
        <f>IF(A1=1,"РИНОК ПРАЦІ","LABOR MARKET")</f>
        <v>РИНОК ПРАЦІ</v>
      </c>
      <c r="C3" s="8"/>
      <c r="D3" s="8"/>
      <c r="E3" s="8"/>
      <c r="F3" s="139"/>
      <c r="G3" s="45"/>
      <c r="H3" s="81"/>
      <c r="I3" s="82"/>
    </row>
    <row r="4" spans="1:14" ht="19.899999999999999" customHeight="1" thickTop="1" thickBot="1">
      <c r="A4" s="57" t="s">
        <v>2</v>
      </c>
      <c r="B4" s="135"/>
      <c r="C4" s="37"/>
      <c r="D4" s="137"/>
      <c r="E4" s="44"/>
      <c r="G4" s="63"/>
      <c r="H4" s="83"/>
      <c r="I4" s="80" t="str">
        <f>IF(A1=1,"Рік","Year")</f>
        <v>Рік</v>
      </c>
    </row>
    <row r="5" spans="1:14" ht="19.899999999999999" customHeight="1" thickTop="1" thickBot="1">
      <c r="A5" s="2"/>
      <c r="B5" s="135"/>
      <c r="C5" s="37"/>
      <c r="D5" s="137"/>
      <c r="E5" s="44"/>
      <c r="G5" s="44"/>
      <c r="H5" s="84"/>
      <c r="I5" s="85"/>
    </row>
    <row r="6" spans="1:14" ht="19.899999999999999" customHeight="1" thickTop="1" thickBot="1">
      <c r="A6" s="2"/>
      <c r="B6" s="135"/>
      <c r="C6" s="37"/>
      <c r="D6" s="137"/>
      <c r="E6" s="44"/>
      <c r="G6" s="63"/>
      <c r="H6" s="83"/>
      <c r="I6" s="80" t="str">
        <f>IF(A1=1,"Місяць","Month")</f>
        <v>Місяць</v>
      </c>
    </row>
    <row r="7" spans="1:14" ht="19.899999999999999" customHeight="1" thickTop="1" thickBot="1">
      <c r="B7" s="136"/>
      <c r="C7" s="37"/>
      <c r="D7" s="137"/>
      <c r="E7" s="41"/>
      <c r="G7" s="41"/>
      <c r="H7" s="86"/>
      <c r="I7" s="87"/>
    </row>
    <row r="8" spans="1:14" ht="19.899999999999999" customHeight="1" thickTop="1" thickBot="1">
      <c r="B8" s="43"/>
      <c r="C8" s="37"/>
      <c r="D8" s="137"/>
      <c r="E8" s="27"/>
      <c r="F8" s="138" t="str">
        <f>IF(A1=1,"Середньооблікова кількість штатних працівників","Average staff numbers")</f>
        <v>Середньооблікова кількість штатних працівників</v>
      </c>
      <c r="G8" s="64"/>
      <c r="H8" s="88"/>
      <c r="I8" s="80" t="str">
        <f>IF(A1=1,"Квартал","Quarter")</f>
        <v>Квартал</v>
      </c>
      <c r="L8" s="118"/>
      <c r="M8" s="27"/>
      <c r="N8" s="27"/>
    </row>
    <row r="9" spans="1:14" ht="19.899999999999999" customHeight="1" thickTop="1" thickBot="1">
      <c r="B9" s="9"/>
      <c r="C9" s="9"/>
      <c r="D9" s="40"/>
      <c r="E9" s="28"/>
      <c r="F9" s="139"/>
      <c r="G9" s="28"/>
      <c r="I9" s="89"/>
      <c r="L9" s="113"/>
      <c r="M9" s="28"/>
      <c r="N9" s="29"/>
    </row>
    <row r="10" spans="1:14" s="2" customFormat="1" ht="19.899999999999999" customHeight="1" thickTop="1" thickBot="1">
      <c r="B10" s="10"/>
      <c r="C10" s="10"/>
      <c r="D10" s="140" t="str">
        <f>IF(A1=1,"Оплата праці","Wages")</f>
        <v>Оплата праці</v>
      </c>
      <c r="E10" s="42"/>
      <c r="F10" s="59"/>
      <c r="G10" s="65"/>
      <c r="H10" s="90"/>
      <c r="I10" s="80" t="str">
        <f>IF(A1=1,"Рік","Year")</f>
        <v>Рік</v>
      </c>
      <c r="L10" s="113"/>
      <c r="M10" s="22"/>
      <c r="N10" s="22"/>
    </row>
    <row r="11" spans="1:14" ht="19.899999999999999" customHeight="1" thickTop="1" thickBot="1">
      <c r="B11" s="11"/>
      <c r="C11" s="11"/>
      <c r="D11" s="142"/>
      <c r="E11" s="23"/>
      <c r="G11" s="23"/>
      <c r="H11" s="91"/>
      <c r="I11" s="89"/>
      <c r="L11" s="113"/>
      <c r="M11" s="23"/>
      <c r="N11" s="23"/>
    </row>
    <row r="12" spans="1:14" ht="19.899999999999999" customHeight="1" thickTop="1" thickBot="1">
      <c r="B12" s="12"/>
      <c r="C12" s="12"/>
      <c r="D12" s="142"/>
      <c r="E12" s="22"/>
      <c r="F12" s="138" t="str">
        <f>IF(A1=1,"Фонд оплати праці ","Payroll")</f>
        <v xml:space="preserve">Фонд оплати праці </v>
      </c>
      <c r="G12" s="66"/>
      <c r="H12" s="90"/>
      <c r="I12" s="80" t="str">
        <f>IF(A1=1,"Квартал","Quarter")</f>
        <v>Квартал</v>
      </c>
      <c r="L12" s="113"/>
      <c r="M12" s="23"/>
      <c r="N12" s="23"/>
    </row>
    <row r="13" spans="1:14" ht="19.899999999999999" customHeight="1" thickTop="1" thickBot="1">
      <c r="B13" s="12"/>
      <c r="C13" s="12"/>
      <c r="D13" s="142"/>
      <c r="E13" s="22"/>
      <c r="F13" s="139"/>
      <c r="G13" s="22"/>
      <c r="H13" s="92"/>
      <c r="I13" s="89"/>
      <c r="L13" s="113"/>
      <c r="M13" s="23"/>
      <c r="N13" s="23"/>
    </row>
    <row r="14" spans="1:14" ht="19.899999999999999" customHeight="1" thickTop="1" thickBot="1">
      <c r="B14" s="12"/>
      <c r="C14" s="12"/>
      <c r="D14" s="142"/>
      <c r="E14" s="22"/>
      <c r="G14" s="22"/>
      <c r="H14" s="90"/>
      <c r="I14" s="80" t="str">
        <f>IF(A1=1,"Рік","Year")</f>
        <v>Рік</v>
      </c>
      <c r="L14" s="113"/>
      <c r="M14" s="23"/>
      <c r="N14" s="23"/>
    </row>
    <row r="15" spans="1:14" s="2" customFormat="1" ht="19.899999999999999" customHeight="1" thickTop="1" thickBot="1">
      <c r="B15" s="13"/>
      <c r="C15" s="13"/>
      <c r="D15" s="142"/>
      <c r="E15" s="24"/>
      <c r="F15" s="68"/>
      <c r="G15" s="24"/>
      <c r="H15" s="93"/>
      <c r="I15" s="94"/>
      <c r="L15" s="114"/>
      <c r="M15" s="95"/>
      <c r="N15" s="95"/>
    </row>
    <row r="16" spans="1:14" s="2" customFormat="1" ht="19.899999999999999" customHeight="1" thickTop="1" thickBot="1">
      <c r="B16" s="13"/>
      <c r="C16" s="13"/>
      <c r="D16" s="142"/>
      <c r="E16" s="24"/>
      <c r="F16" s="140" t="str">
        <f>IF(A1=1,"Індекси реальної заробітної плати","Real wage indices")</f>
        <v>Індекси реальної заробітної плати</v>
      </c>
      <c r="G16" s="24"/>
      <c r="H16" s="96"/>
      <c r="I16" s="80" t="str">
        <f>IF(A1=1,"Місяць","Month")</f>
        <v>Місяць</v>
      </c>
      <c r="K16" s="119"/>
      <c r="L16" s="121">
        <v>1</v>
      </c>
      <c r="M16" s="106" t="str">
        <f>IF(A1=1,"до попереднього місяця, %","to the previous month, %")</f>
        <v>до попереднього місяця, %</v>
      </c>
      <c r="N16" s="107"/>
    </row>
    <row r="17" spans="1:14" s="2" customFormat="1" ht="19.899999999999999" customHeight="1" thickTop="1" thickBot="1">
      <c r="B17" s="14"/>
      <c r="C17" s="14"/>
      <c r="D17" s="141"/>
      <c r="E17" s="24"/>
      <c r="F17" s="141"/>
      <c r="G17" s="39"/>
      <c r="H17" s="93"/>
      <c r="I17" s="94"/>
      <c r="K17" s="119"/>
      <c r="L17" s="122">
        <v>2</v>
      </c>
      <c r="M17" s="108" t="str">
        <f>IF(A1=1,"до відповідного місяця попереднього року, %","to соrresponding month of the previous year, %")</f>
        <v>до відповідного місяця попереднього року, %</v>
      </c>
      <c r="N17" s="109"/>
    </row>
    <row r="18" spans="1:14" s="3" customFormat="1" ht="19.899999999999999" customHeight="1" thickTop="1" thickBot="1">
      <c r="B18" s="14"/>
      <c r="C18" s="14"/>
      <c r="D18" s="36"/>
      <c r="E18" s="25"/>
      <c r="F18" s="60"/>
      <c r="G18" s="25"/>
      <c r="H18" s="97">
        <v>1</v>
      </c>
      <c r="I18" s="124" t="str">
        <f>IF(A1=1,"Рік","Year")</f>
        <v>Рік</v>
      </c>
      <c r="K18" s="120"/>
      <c r="L18" s="123">
        <v>3</v>
      </c>
      <c r="M18" s="110" t="str">
        <f>IF(A1=1,"до відповідного періоду попереднього року, %","to соrresponding period of the previous year, %")</f>
        <v>до відповідного періоду попереднього року, %</v>
      </c>
      <c r="N18" s="111"/>
    </row>
    <row r="19" spans="1:14" s="3" customFormat="1" ht="19.899999999999999" customHeight="1" thickTop="1" thickBot="1">
      <c r="B19" s="15"/>
      <c r="C19" s="15"/>
      <c r="D19" s="36"/>
      <c r="E19" s="25"/>
      <c r="F19" s="67"/>
      <c r="G19" s="25"/>
      <c r="H19" s="99"/>
      <c r="I19" s="99"/>
      <c r="L19" s="115"/>
      <c r="M19" s="100"/>
      <c r="N19" s="100"/>
    </row>
    <row r="20" spans="1:14" ht="19.899999999999999" customHeight="1" thickTop="1" thickBot="1">
      <c r="B20" s="13"/>
      <c r="C20" s="13"/>
      <c r="D20" s="30"/>
      <c r="E20" s="30"/>
      <c r="F20" s="138" t="str">
        <f>IF(A1=1,"Заборгованість з виплати заробітної плати ","Wage arrears")</f>
        <v xml:space="preserve">Заборгованість з виплати заробітної плати </v>
      </c>
      <c r="G20" s="30"/>
      <c r="H20" s="101"/>
      <c r="I20" s="80" t="str">
        <f>IF(A1=1,"Місяць","Month")</f>
        <v>Місяць</v>
      </c>
      <c r="L20" s="116"/>
      <c r="M20" s="102"/>
      <c r="N20" s="102"/>
    </row>
    <row r="21" spans="1:14" ht="19.899999999999999" customHeight="1" thickTop="1" thickBot="1">
      <c r="A21" s="2"/>
      <c r="B21" s="11"/>
      <c r="C21" s="11"/>
      <c r="F21" s="139"/>
      <c r="I21" s="103"/>
    </row>
    <row r="22" spans="1:14" ht="19.899999999999999" customHeight="1" thickTop="1" thickBot="1">
      <c r="B22" s="16"/>
      <c r="C22" s="16"/>
      <c r="H22" s="98"/>
      <c r="I22" s="80" t="str">
        <f>IF(A1=1,"Рік","Year")</f>
        <v>Рік</v>
      </c>
    </row>
    <row r="23" spans="1:14" ht="19.899999999999999" customHeight="1" thickTop="1">
      <c r="B23" s="16"/>
      <c r="C23" s="16"/>
    </row>
    <row r="24" spans="1:14" ht="19.899999999999999" customHeight="1">
      <c r="B24" s="17"/>
      <c r="C24" s="17"/>
    </row>
    <row r="25" spans="1:14" ht="19.899999999999999" customHeight="1">
      <c r="B25" s="18"/>
      <c r="C25" s="18"/>
    </row>
    <row r="26" spans="1:14">
      <c r="B26" s="18"/>
      <c r="C26" s="18"/>
    </row>
    <row r="27" spans="1:14">
      <c r="B27" s="19"/>
      <c r="C27" s="19"/>
    </row>
    <row r="28" spans="1:14" ht="19.5">
      <c r="B28" s="20"/>
      <c r="C28" s="20"/>
      <c r="D28" s="31"/>
      <c r="E28" s="31"/>
      <c r="F28" s="61"/>
      <c r="G28" s="31"/>
      <c r="H28" s="104"/>
      <c r="I28" s="31"/>
      <c r="L28" s="117"/>
      <c r="M28" s="105"/>
      <c r="N28" s="105"/>
    </row>
    <row r="29" spans="1:14" ht="19.5">
      <c r="B29" s="20"/>
      <c r="C29" s="20"/>
      <c r="D29" s="31"/>
      <c r="E29" s="31"/>
      <c r="F29" s="61"/>
      <c r="G29" s="31"/>
      <c r="H29" s="104"/>
      <c r="I29" s="31"/>
      <c r="L29" s="117"/>
      <c r="M29" s="105"/>
      <c r="N29" s="105"/>
    </row>
    <row r="30" spans="1:14" ht="19.5">
      <c r="B30" s="20"/>
      <c r="C30" s="20"/>
      <c r="D30" s="31"/>
      <c r="E30" s="31"/>
      <c r="F30" s="61"/>
      <c r="G30" s="31"/>
      <c r="H30" s="104"/>
      <c r="I30" s="31"/>
      <c r="L30" s="117"/>
      <c r="M30" s="105"/>
      <c r="N30" s="105"/>
    </row>
    <row r="31" spans="1:14">
      <c r="B31" s="17"/>
      <c r="C31" s="17"/>
    </row>
    <row r="32" spans="1:14">
      <c r="B32" s="6"/>
      <c r="C32" s="6"/>
    </row>
    <row r="33" spans="2:3">
      <c r="B33" s="6"/>
      <c r="C33" s="6"/>
    </row>
    <row r="34" spans="2:3" ht="15.75" customHeight="1">
      <c r="B34" s="6"/>
      <c r="C34" s="6"/>
    </row>
    <row r="35" spans="2:3">
      <c r="B35" s="21"/>
      <c r="C35" s="21"/>
    </row>
  </sheetData>
  <mergeCells count="8">
    <mergeCell ref="B3:B7"/>
    <mergeCell ref="D4:D8"/>
    <mergeCell ref="F20:F21"/>
    <mergeCell ref="F2:F3"/>
    <mergeCell ref="F8:F9"/>
    <mergeCell ref="F16:F17"/>
    <mergeCell ref="D10:D17"/>
    <mergeCell ref="F12:F13"/>
  </mergeCells>
  <phoneticPr fontId="19" type="noConversion"/>
  <hyperlinks>
    <hyperlink ref="I18" location="'1'!A1" display="'1'!A1"/>
  </hyperlinks>
  <pageMargins left="0.55118110236220474" right="0.11811023622047245" top="3.937007874015748E-2" bottom="7.874015748031496E-2" header="0.15748031496062992" footer="0.19685039370078741"/>
  <pageSetup paperSize="9" scale="57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19050</xdr:rowOff>
                  </from>
                  <to>
                    <xdr:col>1</xdr:col>
                    <xdr:colOff>0</xdr:colOff>
                    <xdr:row>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33"/>
  <sheetViews>
    <sheetView showGridLines="0" showRowColHeaders="0" zoomScale="81" zoomScaleNormal="81"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AC3" sqref="AC3"/>
    </sheetView>
  </sheetViews>
  <sheetFormatPr defaultRowHeight="15"/>
  <cols>
    <col min="1" max="1" width="9" customWidth="1"/>
    <col min="2" max="2" width="46.1640625" customWidth="1"/>
    <col min="3" max="3" width="10.83203125" customWidth="1"/>
    <col min="4" max="34" width="10.83203125" style="34" customWidth="1"/>
    <col min="35" max="39" width="10.83203125" style="35" customWidth="1"/>
    <col min="40" max="49" width="10.83203125" customWidth="1"/>
  </cols>
  <sheetData>
    <row r="1" spans="1:39" ht="24" customHeight="1">
      <c r="A1" s="50" t="str">
        <f>IF('0'!A1=1,"до змісту","to title")</f>
        <v>до змісту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5"/>
      <c r="X1" s="35"/>
      <c r="Y1" s="35"/>
      <c r="Z1" s="35"/>
      <c r="AA1" s="35"/>
      <c r="AB1" s="38"/>
      <c r="AC1"/>
      <c r="AD1"/>
      <c r="AE1"/>
      <c r="AF1"/>
      <c r="AG1"/>
      <c r="AH1"/>
      <c r="AI1"/>
      <c r="AJ1"/>
      <c r="AK1"/>
      <c r="AL1"/>
      <c r="AM1"/>
    </row>
    <row r="2" spans="1:39" ht="15.75" customHeight="1">
      <c r="A2" s="46"/>
      <c r="B2" s="47"/>
      <c r="C2" s="51">
        <v>1995</v>
      </c>
      <c r="D2" s="51">
        <v>1996</v>
      </c>
      <c r="E2" s="51">
        <v>1997</v>
      </c>
      <c r="F2" s="51">
        <v>1998</v>
      </c>
      <c r="G2" s="51">
        <v>1999</v>
      </c>
      <c r="H2" s="51">
        <v>2000</v>
      </c>
      <c r="I2" s="51">
        <v>2001</v>
      </c>
      <c r="J2" s="51">
        <v>2002</v>
      </c>
      <c r="K2" s="51">
        <v>2003</v>
      </c>
      <c r="L2" s="51">
        <v>2004</v>
      </c>
      <c r="M2" s="51">
        <v>2005</v>
      </c>
      <c r="N2" s="51">
        <v>2006</v>
      </c>
      <c r="O2" s="51">
        <v>2007</v>
      </c>
      <c r="P2" s="51">
        <v>2008</v>
      </c>
      <c r="Q2" s="51">
        <v>2009</v>
      </c>
      <c r="R2" s="51">
        <v>2010</v>
      </c>
      <c r="S2" s="51">
        <v>2011</v>
      </c>
      <c r="T2" s="51">
        <v>2012</v>
      </c>
      <c r="U2" s="52">
        <v>2013</v>
      </c>
      <c r="V2" s="53">
        <v>2014</v>
      </c>
      <c r="W2" s="128">
        <v>2015</v>
      </c>
      <c r="X2" s="53">
        <v>2016</v>
      </c>
      <c r="Y2" s="128">
        <v>2017</v>
      </c>
      <c r="Z2" s="53">
        <v>2018</v>
      </c>
      <c r="AA2" s="53">
        <v>2019</v>
      </c>
      <c r="AB2" s="53">
        <v>2020</v>
      </c>
      <c r="AC2" s="53">
        <v>2021</v>
      </c>
      <c r="AD2"/>
      <c r="AE2"/>
      <c r="AF2"/>
      <c r="AG2"/>
      <c r="AH2"/>
      <c r="AI2"/>
      <c r="AJ2"/>
      <c r="AK2"/>
      <c r="AL2"/>
      <c r="AM2"/>
    </row>
    <row r="3" spans="1:39" ht="39.75" customHeight="1">
      <c r="A3" s="48"/>
      <c r="B3" s="56" t="str">
        <f>IF('0'!A1=1,"ІНДЕКС РЕАЛЬНОЇ ЗАРОБІТНОЇ ПЛАТИ  (до попереднього року, %)","Real wage indices (to the previous year,%)")</f>
        <v>ІНДЕКС РЕАЛЬНОЇ ЗАРОБІТНОЇ ПЛАТИ  (до попереднього року, %)</v>
      </c>
      <c r="C3" s="125">
        <v>110.6</v>
      </c>
      <c r="D3" s="125">
        <v>96.6</v>
      </c>
      <c r="E3" s="125">
        <v>96.6</v>
      </c>
      <c r="F3" s="125">
        <v>96.2</v>
      </c>
      <c r="G3" s="125">
        <v>91.1</v>
      </c>
      <c r="H3" s="125">
        <v>99.1</v>
      </c>
      <c r="I3" s="125">
        <v>119.3</v>
      </c>
      <c r="J3" s="125">
        <v>118.2</v>
      </c>
      <c r="K3" s="125">
        <v>115.2</v>
      </c>
      <c r="L3" s="126">
        <v>123.8</v>
      </c>
      <c r="M3" s="126">
        <v>120.3</v>
      </c>
      <c r="N3" s="126">
        <v>118.3</v>
      </c>
      <c r="O3" s="126">
        <v>112.5</v>
      </c>
      <c r="P3" s="126">
        <v>106.3</v>
      </c>
      <c r="Q3" s="126">
        <v>90.8</v>
      </c>
      <c r="R3" s="126">
        <v>110.2</v>
      </c>
      <c r="S3" s="126">
        <v>108.7</v>
      </c>
      <c r="T3" s="125">
        <v>114.4</v>
      </c>
      <c r="U3" s="125">
        <v>108.2</v>
      </c>
      <c r="V3" s="127">
        <v>93.5</v>
      </c>
      <c r="W3" s="127">
        <v>79.8</v>
      </c>
      <c r="X3" s="127">
        <v>109.04837649128399</v>
      </c>
      <c r="Y3" s="127">
        <v>119.12667882405057</v>
      </c>
      <c r="Z3" s="127">
        <v>112.52509710145657</v>
      </c>
      <c r="AA3" s="127">
        <v>109.756352998669</v>
      </c>
      <c r="AB3" s="127">
        <v>107.4</v>
      </c>
      <c r="AC3" s="127">
        <v>110.5</v>
      </c>
      <c r="AD3"/>
      <c r="AE3"/>
      <c r="AF3"/>
      <c r="AG3"/>
      <c r="AH3"/>
      <c r="AI3"/>
      <c r="AJ3"/>
      <c r="AK3"/>
      <c r="AL3"/>
      <c r="AM3"/>
    </row>
    <row r="4" spans="1:39" ht="18" customHeight="1">
      <c r="A4" s="143" t="str">
        <f>IF('0'!A1=1,"РЕГІОНИ*","OBLAST*")</f>
        <v>РЕГІОНИ*</v>
      </c>
      <c r="B4" s="69" t="str">
        <f>IF('0'!A1=1,"АР Крим","AR Crimea")</f>
        <v>АР Крим</v>
      </c>
      <c r="C4" s="55" t="s">
        <v>0</v>
      </c>
      <c r="D4" s="55" t="s">
        <v>0</v>
      </c>
      <c r="E4" s="55" t="s">
        <v>0</v>
      </c>
      <c r="F4" s="55" t="s">
        <v>0</v>
      </c>
      <c r="G4" s="55" t="s">
        <v>0</v>
      </c>
      <c r="H4" s="55" t="s">
        <v>0</v>
      </c>
      <c r="I4" s="55" t="s">
        <v>0</v>
      </c>
      <c r="J4" s="54">
        <v>117.5</v>
      </c>
      <c r="K4" s="54">
        <v>112.3</v>
      </c>
      <c r="L4" s="54">
        <v>123.1</v>
      </c>
      <c r="M4" s="54">
        <v>118.7</v>
      </c>
      <c r="N4" s="54">
        <v>118.6</v>
      </c>
      <c r="O4" s="54">
        <v>111.7</v>
      </c>
      <c r="P4" s="54">
        <v>104.2</v>
      </c>
      <c r="Q4" s="54">
        <v>90.4</v>
      </c>
      <c r="R4" s="54">
        <v>108.9</v>
      </c>
      <c r="S4" s="54">
        <v>105.2</v>
      </c>
      <c r="T4" s="54">
        <v>116.1</v>
      </c>
      <c r="U4" s="54">
        <v>110</v>
      </c>
      <c r="V4" s="55" t="s">
        <v>0</v>
      </c>
      <c r="W4" s="129" t="s">
        <v>0</v>
      </c>
      <c r="X4" s="129" t="s">
        <v>0</v>
      </c>
      <c r="Y4" s="129" t="s">
        <v>0</v>
      </c>
      <c r="Z4" s="129" t="s">
        <v>0</v>
      </c>
      <c r="AA4" s="129" t="s">
        <v>0</v>
      </c>
      <c r="AB4" s="129" t="s">
        <v>0</v>
      </c>
      <c r="AC4" s="129" t="s">
        <v>0</v>
      </c>
      <c r="AD4"/>
      <c r="AE4"/>
      <c r="AF4"/>
      <c r="AG4"/>
      <c r="AH4"/>
      <c r="AI4"/>
      <c r="AJ4"/>
      <c r="AK4"/>
      <c r="AL4"/>
      <c r="AM4"/>
    </row>
    <row r="5" spans="1:39" ht="15.75">
      <c r="A5" s="144"/>
      <c r="B5" s="70" t="str">
        <f>IF('0'!A1=1,"Вінницька","Vinnytsya")</f>
        <v>Вінницька</v>
      </c>
      <c r="C5" s="55" t="s">
        <v>0</v>
      </c>
      <c r="D5" s="55" t="s">
        <v>0</v>
      </c>
      <c r="E5" s="55" t="s">
        <v>0</v>
      </c>
      <c r="F5" s="55" t="s">
        <v>0</v>
      </c>
      <c r="G5" s="55" t="s">
        <v>0</v>
      </c>
      <c r="H5" s="55" t="s">
        <v>0</v>
      </c>
      <c r="I5" s="55" t="s">
        <v>0</v>
      </c>
      <c r="J5" s="54">
        <v>118.9</v>
      </c>
      <c r="K5" s="54">
        <v>117.1</v>
      </c>
      <c r="L5" s="54">
        <v>125.4</v>
      </c>
      <c r="M5" s="54">
        <v>122.7</v>
      </c>
      <c r="N5" s="54">
        <v>120.5</v>
      </c>
      <c r="O5" s="54">
        <v>111.9</v>
      </c>
      <c r="P5" s="54">
        <v>108.7</v>
      </c>
      <c r="Q5" s="54">
        <v>94.7</v>
      </c>
      <c r="R5" s="54">
        <v>111.9</v>
      </c>
      <c r="S5" s="54">
        <v>110.2</v>
      </c>
      <c r="T5" s="54">
        <v>118</v>
      </c>
      <c r="U5" s="54">
        <v>110</v>
      </c>
      <c r="V5" s="54">
        <v>94.9</v>
      </c>
      <c r="W5" s="130">
        <v>81.3</v>
      </c>
      <c r="X5" s="130">
        <v>111.88800921010515</v>
      </c>
      <c r="Y5" s="130">
        <v>128.73143948948393</v>
      </c>
      <c r="Z5" s="130">
        <v>115.51063310545626</v>
      </c>
      <c r="AA5" s="130">
        <v>112.068999537369</v>
      </c>
      <c r="AB5" s="130">
        <v>109.9</v>
      </c>
      <c r="AC5" s="131">
        <v>112.6</v>
      </c>
      <c r="AD5" s="132"/>
      <c r="AE5"/>
      <c r="AF5"/>
      <c r="AG5"/>
      <c r="AH5"/>
      <c r="AI5"/>
      <c r="AJ5"/>
      <c r="AK5"/>
      <c r="AL5"/>
      <c r="AM5"/>
    </row>
    <row r="6" spans="1:39" ht="15.75">
      <c r="A6" s="144"/>
      <c r="B6" s="70" t="str">
        <f>IF('0'!A1=1,"Волинська","Volyn")</f>
        <v>Волинська</v>
      </c>
      <c r="C6" s="55" t="s">
        <v>0</v>
      </c>
      <c r="D6" s="55" t="s">
        <v>0</v>
      </c>
      <c r="E6" s="55" t="s">
        <v>0</v>
      </c>
      <c r="F6" s="55" t="s">
        <v>0</v>
      </c>
      <c r="G6" s="55" t="s">
        <v>0</v>
      </c>
      <c r="H6" s="55" t="s">
        <v>0</v>
      </c>
      <c r="I6" s="55" t="s">
        <v>0</v>
      </c>
      <c r="J6" s="54">
        <v>122.7</v>
      </c>
      <c r="K6" s="54">
        <v>119.4</v>
      </c>
      <c r="L6" s="54">
        <v>124.4</v>
      </c>
      <c r="M6" s="54">
        <v>127.8</v>
      </c>
      <c r="N6" s="54">
        <v>119.7</v>
      </c>
      <c r="O6" s="54">
        <v>116</v>
      </c>
      <c r="P6" s="54">
        <v>108.8</v>
      </c>
      <c r="Q6" s="54">
        <v>91.3</v>
      </c>
      <c r="R6" s="54">
        <v>114.5</v>
      </c>
      <c r="S6" s="54">
        <v>110.2</v>
      </c>
      <c r="T6" s="54">
        <v>117.9</v>
      </c>
      <c r="U6" s="54">
        <v>111</v>
      </c>
      <c r="V6" s="54">
        <v>93.5</v>
      </c>
      <c r="W6" s="130">
        <v>78.900000000000006</v>
      </c>
      <c r="X6" s="130">
        <v>108.97642799458049</v>
      </c>
      <c r="Y6" s="130">
        <v>125.45225331341589</v>
      </c>
      <c r="Z6" s="130">
        <v>112.65795819617888</v>
      </c>
      <c r="AA6" s="130">
        <v>109.264377846073</v>
      </c>
      <c r="AB6" s="130">
        <v>102.9</v>
      </c>
      <c r="AC6" s="131">
        <v>112.3</v>
      </c>
      <c r="AD6" s="132"/>
      <c r="AE6"/>
      <c r="AF6"/>
      <c r="AG6"/>
      <c r="AH6"/>
      <c r="AI6"/>
      <c r="AJ6"/>
      <c r="AK6"/>
      <c r="AL6"/>
      <c r="AM6"/>
    </row>
    <row r="7" spans="1:39" ht="15.75">
      <c r="A7" s="144"/>
      <c r="B7" s="70" t="str">
        <f>IF('0'!A1=1,"Дніпропетровська","Dnipropetrovsk")</f>
        <v>Дніпропетровська</v>
      </c>
      <c r="C7" s="55" t="s">
        <v>0</v>
      </c>
      <c r="D7" s="55" t="s">
        <v>0</v>
      </c>
      <c r="E7" s="55" t="s">
        <v>0</v>
      </c>
      <c r="F7" s="55" t="s">
        <v>0</v>
      </c>
      <c r="G7" s="55" t="s">
        <v>0</v>
      </c>
      <c r="H7" s="55" t="s">
        <v>0</v>
      </c>
      <c r="I7" s="55" t="s">
        <v>0</v>
      </c>
      <c r="J7" s="54">
        <v>114</v>
      </c>
      <c r="K7" s="54">
        <v>110.9</v>
      </c>
      <c r="L7" s="54">
        <v>123.3</v>
      </c>
      <c r="M7" s="54">
        <v>122.4</v>
      </c>
      <c r="N7" s="54">
        <v>113.1</v>
      </c>
      <c r="O7" s="54">
        <v>106.4</v>
      </c>
      <c r="P7" s="54">
        <v>102.3</v>
      </c>
      <c r="Q7" s="54">
        <v>89.1</v>
      </c>
      <c r="R7" s="54">
        <v>112.8</v>
      </c>
      <c r="S7" s="54">
        <v>108.7</v>
      </c>
      <c r="T7" s="54">
        <v>112</v>
      </c>
      <c r="U7" s="54">
        <v>106.7</v>
      </c>
      <c r="V7" s="54">
        <v>97.1</v>
      </c>
      <c r="W7" s="130">
        <v>78.8</v>
      </c>
      <c r="X7" s="130">
        <v>102.33233379830035</v>
      </c>
      <c r="Y7" s="130">
        <v>119.10187264847742</v>
      </c>
      <c r="Z7" s="130">
        <v>115.77364227207354</v>
      </c>
      <c r="AA7" s="130">
        <v>113.03310827145</v>
      </c>
      <c r="AB7" s="130">
        <v>106.2</v>
      </c>
      <c r="AC7" s="133">
        <v>107.8</v>
      </c>
      <c r="AD7" s="132"/>
      <c r="AE7"/>
      <c r="AF7"/>
      <c r="AG7"/>
      <c r="AH7"/>
      <c r="AI7"/>
      <c r="AJ7"/>
      <c r="AK7"/>
      <c r="AL7"/>
      <c r="AM7"/>
    </row>
    <row r="8" spans="1:39" ht="15.75">
      <c r="A8" s="144"/>
      <c r="B8" s="70" t="str">
        <f>IF('0'!A1=1,"Донецька","Donetsk")</f>
        <v>Донецька</v>
      </c>
      <c r="C8" s="55" t="s">
        <v>0</v>
      </c>
      <c r="D8" s="55" t="s">
        <v>0</v>
      </c>
      <c r="E8" s="55" t="s">
        <v>0</v>
      </c>
      <c r="F8" s="55" t="s">
        <v>0</v>
      </c>
      <c r="G8" s="55" t="s">
        <v>0</v>
      </c>
      <c r="H8" s="55" t="s">
        <v>0</v>
      </c>
      <c r="I8" s="55" t="s">
        <v>0</v>
      </c>
      <c r="J8" s="54">
        <v>114.2</v>
      </c>
      <c r="K8" s="54">
        <v>114.2</v>
      </c>
      <c r="L8" s="54">
        <v>123.9</v>
      </c>
      <c r="M8" s="54">
        <v>117.1</v>
      </c>
      <c r="N8" s="54">
        <v>113.4</v>
      </c>
      <c r="O8" s="54">
        <v>112.3</v>
      </c>
      <c r="P8" s="54">
        <v>104.6</v>
      </c>
      <c r="Q8" s="54">
        <v>89.4</v>
      </c>
      <c r="R8" s="54">
        <v>112.1</v>
      </c>
      <c r="S8" s="54">
        <v>110.9</v>
      </c>
      <c r="T8" s="54">
        <v>112.2</v>
      </c>
      <c r="U8" s="54">
        <v>106.3</v>
      </c>
      <c r="V8" s="54">
        <v>89.42</v>
      </c>
      <c r="W8" s="130">
        <v>89.6</v>
      </c>
      <c r="X8" s="130">
        <v>103.47864664853539</v>
      </c>
      <c r="Y8" s="130">
        <v>111.24781040580692</v>
      </c>
      <c r="Z8" s="130">
        <v>110.19566472220741</v>
      </c>
      <c r="AA8" s="130">
        <v>109.06480294933</v>
      </c>
      <c r="AB8" s="130">
        <v>104.1</v>
      </c>
      <c r="AC8" s="133">
        <v>106</v>
      </c>
      <c r="AD8" s="132"/>
      <c r="AE8"/>
      <c r="AF8"/>
      <c r="AG8"/>
      <c r="AH8"/>
      <c r="AI8"/>
      <c r="AJ8"/>
      <c r="AK8"/>
      <c r="AL8"/>
      <c r="AM8"/>
    </row>
    <row r="9" spans="1:39" ht="15.75">
      <c r="A9" s="144"/>
      <c r="B9" s="70" t="str">
        <f>IF('0'!A1=1,"Житомирська","Zhytomyr")</f>
        <v>Житомирська</v>
      </c>
      <c r="C9" s="55" t="s">
        <v>0</v>
      </c>
      <c r="D9" s="55" t="s">
        <v>0</v>
      </c>
      <c r="E9" s="55" t="s">
        <v>0</v>
      </c>
      <c r="F9" s="55" t="s">
        <v>0</v>
      </c>
      <c r="G9" s="55" t="s">
        <v>0</v>
      </c>
      <c r="H9" s="55" t="s">
        <v>0</v>
      </c>
      <c r="I9" s="55" t="s">
        <v>0</v>
      </c>
      <c r="J9" s="54">
        <v>121.2</v>
      </c>
      <c r="K9" s="54">
        <v>117.9</v>
      </c>
      <c r="L9" s="54">
        <v>123.8</v>
      </c>
      <c r="M9" s="54">
        <v>120.4</v>
      </c>
      <c r="N9" s="54">
        <v>121.4</v>
      </c>
      <c r="O9" s="54">
        <v>116</v>
      </c>
      <c r="P9" s="54">
        <v>107.7</v>
      </c>
      <c r="Q9" s="54">
        <v>92.7</v>
      </c>
      <c r="R9" s="54">
        <v>111</v>
      </c>
      <c r="S9" s="54">
        <v>107.4</v>
      </c>
      <c r="T9" s="54">
        <v>115.1</v>
      </c>
      <c r="U9" s="54">
        <v>109.6</v>
      </c>
      <c r="V9" s="54">
        <v>95.7</v>
      </c>
      <c r="W9" s="130">
        <v>76.900000000000006</v>
      </c>
      <c r="X9" s="130">
        <v>109.56392740531835</v>
      </c>
      <c r="Y9" s="130">
        <v>126.64174724583344</v>
      </c>
      <c r="Z9" s="130">
        <v>114.52012632234445</v>
      </c>
      <c r="AA9" s="130">
        <v>107.546747200468</v>
      </c>
      <c r="AB9" s="130">
        <v>109.9</v>
      </c>
      <c r="AC9" s="133">
        <v>111.5</v>
      </c>
      <c r="AD9" s="132"/>
      <c r="AE9"/>
      <c r="AF9"/>
      <c r="AG9"/>
      <c r="AH9"/>
      <c r="AI9"/>
      <c r="AJ9"/>
      <c r="AK9"/>
      <c r="AL9"/>
      <c r="AM9"/>
    </row>
    <row r="10" spans="1:39" ht="15.75">
      <c r="A10" s="144"/>
      <c r="B10" s="70" t="str">
        <f>IF('0'!A1=1,"Закарпатська","Zakarpattya")</f>
        <v>Закарпатська</v>
      </c>
      <c r="C10" s="55" t="s">
        <v>0</v>
      </c>
      <c r="D10" s="55" t="s">
        <v>0</v>
      </c>
      <c r="E10" s="55" t="s">
        <v>0</v>
      </c>
      <c r="F10" s="55" t="s">
        <v>0</v>
      </c>
      <c r="G10" s="55" t="s">
        <v>0</v>
      </c>
      <c r="H10" s="55" t="s">
        <v>0</v>
      </c>
      <c r="I10" s="55" t="s">
        <v>0</v>
      </c>
      <c r="J10" s="54">
        <v>121.5</v>
      </c>
      <c r="K10" s="54">
        <v>120.1</v>
      </c>
      <c r="L10" s="54">
        <v>126.3</v>
      </c>
      <c r="M10" s="54">
        <v>123.5</v>
      </c>
      <c r="N10" s="54">
        <v>119.7</v>
      </c>
      <c r="O10" s="54">
        <v>113.6</v>
      </c>
      <c r="P10" s="54">
        <v>111.6</v>
      </c>
      <c r="Q10" s="54">
        <v>95.5</v>
      </c>
      <c r="R10" s="54">
        <v>109</v>
      </c>
      <c r="S10" s="54">
        <v>105.7</v>
      </c>
      <c r="T10" s="54">
        <v>114.2</v>
      </c>
      <c r="U10" s="54">
        <v>109.4</v>
      </c>
      <c r="V10" s="54">
        <v>95.6</v>
      </c>
      <c r="W10" s="130">
        <v>80</v>
      </c>
      <c r="X10" s="130">
        <v>112.58108245307258</v>
      </c>
      <c r="Y10" s="130">
        <v>129.16944407402687</v>
      </c>
      <c r="Z10" s="130">
        <v>112.52472650302172</v>
      </c>
      <c r="AA10" s="130">
        <v>105.87907046805699</v>
      </c>
      <c r="AB10" s="130">
        <v>106.2</v>
      </c>
      <c r="AC10" s="133">
        <v>109.4</v>
      </c>
      <c r="AD10" s="132"/>
      <c r="AE10"/>
      <c r="AF10"/>
      <c r="AG10"/>
      <c r="AH10"/>
      <c r="AI10"/>
      <c r="AJ10"/>
      <c r="AK10"/>
      <c r="AL10"/>
      <c r="AM10"/>
    </row>
    <row r="11" spans="1:39" ht="15.75">
      <c r="A11" s="144"/>
      <c r="B11" s="70" t="str">
        <f>IF('0'!A1=1,"Запорізька","Zaporizhzhya")</f>
        <v>Запорізька</v>
      </c>
      <c r="C11" s="55" t="s">
        <v>0</v>
      </c>
      <c r="D11" s="55" t="s">
        <v>0</v>
      </c>
      <c r="E11" s="55" t="s">
        <v>0</v>
      </c>
      <c r="F11" s="55" t="s">
        <v>0</v>
      </c>
      <c r="G11" s="55" t="s">
        <v>0</v>
      </c>
      <c r="H11" s="55" t="s">
        <v>0</v>
      </c>
      <c r="I11" s="55" t="s">
        <v>0</v>
      </c>
      <c r="J11" s="54">
        <v>116.1</v>
      </c>
      <c r="K11" s="54">
        <v>113.5</v>
      </c>
      <c r="L11" s="54">
        <v>119.1</v>
      </c>
      <c r="M11" s="54">
        <v>111.4</v>
      </c>
      <c r="N11" s="54">
        <v>116.5</v>
      </c>
      <c r="O11" s="54">
        <v>112.7</v>
      </c>
      <c r="P11" s="54">
        <v>102.7</v>
      </c>
      <c r="Q11" s="54">
        <v>87.4</v>
      </c>
      <c r="R11" s="54">
        <v>110.2</v>
      </c>
      <c r="S11" s="54">
        <v>110</v>
      </c>
      <c r="T11" s="54">
        <v>112</v>
      </c>
      <c r="U11" s="54">
        <v>108.1</v>
      </c>
      <c r="V11" s="54">
        <v>96.6</v>
      </c>
      <c r="W11" s="130">
        <v>80.8</v>
      </c>
      <c r="X11" s="130">
        <v>107.26943028808802</v>
      </c>
      <c r="Y11" s="130">
        <v>116.83995448827871</v>
      </c>
      <c r="Z11" s="130">
        <v>114.805384622253</v>
      </c>
      <c r="AA11" s="130">
        <v>111.75457084107001</v>
      </c>
      <c r="AB11" s="130">
        <v>108.5</v>
      </c>
      <c r="AC11" s="133">
        <v>109.7</v>
      </c>
      <c r="AD11" s="132"/>
      <c r="AE11"/>
      <c r="AF11"/>
      <c r="AG11"/>
      <c r="AH11"/>
      <c r="AI11"/>
      <c r="AJ11"/>
      <c r="AK11"/>
      <c r="AL11"/>
      <c r="AM11"/>
    </row>
    <row r="12" spans="1:39" ht="15.75">
      <c r="A12" s="144"/>
      <c r="B12" s="70" t="str">
        <f>IF('0'!A1=1,"Івано-Франківська","Ivano-Frankivsk")</f>
        <v>Івано-Франківська</v>
      </c>
      <c r="C12" s="55" t="s">
        <v>0</v>
      </c>
      <c r="D12" s="55" t="s">
        <v>0</v>
      </c>
      <c r="E12" s="55" t="s">
        <v>0</v>
      </c>
      <c r="F12" s="55" t="s">
        <v>0</v>
      </c>
      <c r="G12" s="55" t="s">
        <v>0</v>
      </c>
      <c r="H12" s="55" t="s">
        <v>0</v>
      </c>
      <c r="I12" s="55" t="s">
        <v>0</v>
      </c>
      <c r="J12" s="54">
        <v>121</v>
      </c>
      <c r="K12" s="54">
        <v>120.7</v>
      </c>
      <c r="L12" s="54">
        <v>127.4</v>
      </c>
      <c r="M12" s="54">
        <v>126.3</v>
      </c>
      <c r="N12" s="54">
        <v>120</v>
      </c>
      <c r="O12" s="54">
        <v>115.4</v>
      </c>
      <c r="P12" s="54">
        <v>105.2</v>
      </c>
      <c r="Q12" s="54">
        <v>91.2</v>
      </c>
      <c r="R12" s="54">
        <v>112.6</v>
      </c>
      <c r="S12" s="54">
        <v>108</v>
      </c>
      <c r="T12" s="54">
        <v>114.9</v>
      </c>
      <c r="U12" s="54">
        <v>106.6</v>
      </c>
      <c r="V12" s="54">
        <v>95.2</v>
      </c>
      <c r="W12" s="130">
        <v>77.7</v>
      </c>
      <c r="X12" s="130">
        <v>109.7312520531994</v>
      </c>
      <c r="Y12" s="130">
        <v>126.13829261812226</v>
      </c>
      <c r="Z12" s="130">
        <v>112.45032410278462</v>
      </c>
      <c r="AA12" s="130">
        <v>108.533340718208</v>
      </c>
      <c r="AB12" s="130">
        <v>109.5</v>
      </c>
      <c r="AC12" s="133">
        <v>109.8</v>
      </c>
      <c r="AD12" s="132"/>
      <c r="AE12"/>
      <c r="AF12"/>
      <c r="AG12"/>
      <c r="AH12"/>
      <c r="AI12"/>
      <c r="AJ12"/>
      <c r="AK12"/>
      <c r="AL12"/>
      <c r="AM12"/>
    </row>
    <row r="13" spans="1:39" ht="15.75">
      <c r="A13" s="144"/>
      <c r="B13" s="70" t="str">
        <f>IF('0'!A1=1,"Київська","Kyiv")</f>
        <v>Київська</v>
      </c>
      <c r="C13" s="55" t="s">
        <v>0</v>
      </c>
      <c r="D13" s="55" t="s">
        <v>0</v>
      </c>
      <c r="E13" s="55" t="s">
        <v>0</v>
      </c>
      <c r="F13" s="55" t="s">
        <v>0</v>
      </c>
      <c r="G13" s="55" t="s">
        <v>0</v>
      </c>
      <c r="H13" s="55" t="s">
        <v>0</v>
      </c>
      <c r="I13" s="55" t="s">
        <v>0</v>
      </c>
      <c r="J13" s="54">
        <v>115.9</v>
      </c>
      <c r="K13" s="54">
        <v>117.4</v>
      </c>
      <c r="L13" s="54">
        <v>120.8</v>
      </c>
      <c r="M13" s="54">
        <v>119.4</v>
      </c>
      <c r="N13" s="54">
        <v>117.4</v>
      </c>
      <c r="O13" s="54">
        <v>114.2</v>
      </c>
      <c r="P13" s="54">
        <v>107.7</v>
      </c>
      <c r="Q13" s="54">
        <v>92.3</v>
      </c>
      <c r="R13" s="54">
        <v>108.5</v>
      </c>
      <c r="S13" s="54">
        <v>113.3</v>
      </c>
      <c r="T13" s="54">
        <v>114.4</v>
      </c>
      <c r="U13" s="54">
        <v>107.2</v>
      </c>
      <c r="V13" s="54">
        <v>91.8</v>
      </c>
      <c r="W13" s="130">
        <v>78</v>
      </c>
      <c r="X13" s="130">
        <v>112.06158720276191</v>
      </c>
      <c r="Y13" s="130">
        <v>119.48567322732096</v>
      </c>
      <c r="Z13" s="130">
        <v>113.82460431045551</v>
      </c>
      <c r="AA13" s="130">
        <v>112.211955523049</v>
      </c>
      <c r="AB13" s="130">
        <v>105.3</v>
      </c>
      <c r="AC13" s="133">
        <v>109</v>
      </c>
      <c r="AD13" s="132"/>
      <c r="AE13"/>
      <c r="AF13"/>
      <c r="AG13"/>
      <c r="AH13"/>
      <c r="AI13"/>
      <c r="AJ13"/>
      <c r="AK13"/>
      <c r="AL13"/>
      <c r="AM13"/>
    </row>
    <row r="14" spans="1:39" ht="15.75">
      <c r="A14" s="144"/>
      <c r="B14" s="70" t="str">
        <f>IF('0'!A1=1,"Кіровоградська","Kirovohrad")</f>
        <v>Кіровоградська</v>
      </c>
      <c r="C14" s="55" t="s">
        <v>0</v>
      </c>
      <c r="D14" s="55" t="s">
        <v>0</v>
      </c>
      <c r="E14" s="55" t="s">
        <v>0</v>
      </c>
      <c r="F14" s="55" t="s">
        <v>0</v>
      </c>
      <c r="G14" s="55" t="s">
        <v>0</v>
      </c>
      <c r="H14" s="55" t="s">
        <v>0</v>
      </c>
      <c r="I14" s="55" t="s">
        <v>0</v>
      </c>
      <c r="J14" s="54">
        <v>123.3</v>
      </c>
      <c r="K14" s="54">
        <v>116.4</v>
      </c>
      <c r="L14" s="54">
        <v>120.2</v>
      </c>
      <c r="M14" s="54">
        <v>119.7</v>
      </c>
      <c r="N14" s="54">
        <v>121.9</v>
      </c>
      <c r="O14" s="54">
        <v>114.3</v>
      </c>
      <c r="P14" s="54">
        <v>108.8</v>
      </c>
      <c r="Q14" s="54">
        <v>95</v>
      </c>
      <c r="R14" s="54">
        <v>111</v>
      </c>
      <c r="S14" s="54">
        <v>108.1</v>
      </c>
      <c r="T14" s="54">
        <v>115.3</v>
      </c>
      <c r="U14" s="54">
        <v>109</v>
      </c>
      <c r="V14" s="54">
        <v>94.8</v>
      </c>
      <c r="W14" s="130">
        <v>78.8</v>
      </c>
      <c r="X14" s="130">
        <v>107.11704087538764</v>
      </c>
      <c r="Y14" s="130">
        <v>125.58370547249638</v>
      </c>
      <c r="Z14" s="130">
        <v>112.45464507939727</v>
      </c>
      <c r="AA14" s="130">
        <v>108.439553492896</v>
      </c>
      <c r="AB14" s="130">
        <v>112.3</v>
      </c>
      <c r="AC14" s="133">
        <v>105.2</v>
      </c>
      <c r="AD14" s="132"/>
      <c r="AE14"/>
      <c r="AF14"/>
      <c r="AG14"/>
      <c r="AH14"/>
      <c r="AI14"/>
      <c r="AJ14"/>
      <c r="AK14"/>
      <c r="AL14"/>
      <c r="AM14"/>
    </row>
    <row r="15" spans="1:39" ht="15.75">
      <c r="A15" s="144"/>
      <c r="B15" s="70" t="str">
        <f>IF('0'!A1=1,"Луганська","Luhansk")</f>
        <v>Луганська</v>
      </c>
      <c r="C15" s="55" t="s">
        <v>0</v>
      </c>
      <c r="D15" s="55" t="s">
        <v>0</v>
      </c>
      <c r="E15" s="55" t="s">
        <v>0</v>
      </c>
      <c r="F15" s="55" t="s">
        <v>0</v>
      </c>
      <c r="G15" s="55" t="s">
        <v>0</v>
      </c>
      <c r="H15" s="55" t="s">
        <v>0</v>
      </c>
      <c r="I15" s="55" t="s">
        <v>0</v>
      </c>
      <c r="J15" s="54">
        <v>122.6</v>
      </c>
      <c r="K15" s="54">
        <v>115.4</v>
      </c>
      <c r="L15" s="54">
        <v>120.6</v>
      </c>
      <c r="M15" s="54">
        <v>118.5</v>
      </c>
      <c r="N15" s="54">
        <v>114.3</v>
      </c>
      <c r="O15" s="54">
        <v>109.2</v>
      </c>
      <c r="P15" s="54">
        <v>106.2</v>
      </c>
      <c r="Q15" s="54">
        <v>90.6</v>
      </c>
      <c r="R15" s="54">
        <v>113.8</v>
      </c>
      <c r="S15" s="54">
        <v>110.1</v>
      </c>
      <c r="T15" s="54">
        <v>111.7</v>
      </c>
      <c r="U15" s="54">
        <v>107.6</v>
      </c>
      <c r="V15" s="54">
        <v>86.42</v>
      </c>
      <c r="W15" s="130">
        <v>71.7</v>
      </c>
      <c r="X15" s="130">
        <v>118.03964101405882</v>
      </c>
      <c r="Y15" s="130">
        <v>111.65818022215362</v>
      </c>
      <c r="Z15" s="130">
        <v>111.92797539231552</v>
      </c>
      <c r="AA15" s="130">
        <v>109.96993287890599</v>
      </c>
      <c r="AB15" s="130">
        <v>113.5</v>
      </c>
      <c r="AC15" s="133">
        <v>108.3</v>
      </c>
      <c r="AD15" s="132"/>
      <c r="AE15"/>
      <c r="AF15"/>
      <c r="AG15"/>
      <c r="AH15"/>
      <c r="AI15"/>
      <c r="AJ15"/>
      <c r="AK15"/>
      <c r="AL15"/>
      <c r="AM15"/>
    </row>
    <row r="16" spans="1:39" ht="15.75">
      <c r="A16" s="144"/>
      <c r="B16" s="70" t="str">
        <f>IF('0'!A1=1,"Львівська","Lviv")</f>
        <v>Львівська</v>
      </c>
      <c r="C16" s="55" t="s">
        <v>0</v>
      </c>
      <c r="D16" s="55" t="s">
        <v>0</v>
      </c>
      <c r="E16" s="55" t="s">
        <v>0</v>
      </c>
      <c r="F16" s="55" t="s">
        <v>0</v>
      </c>
      <c r="G16" s="55" t="s">
        <v>0</v>
      </c>
      <c r="H16" s="55" t="s">
        <v>0</v>
      </c>
      <c r="I16" s="55" t="s">
        <v>0</v>
      </c>
      <c r="J16" s="54">
        <v>120.7</v>
      </c>
      <c r="K16" s="54">
        <v>116.5</v>
      </c>
      <c r="L16" s="54">
        <v>124.1</v>
      </c>
      <c r="M16" s="54">
        <v>122.3</v>
      </c>
      <c r="N16" s="54">
        <v>120.3</v>
      </c>
      <c r="O16" s="54">
        <v>113.4</v>
      </c>
      <c r="P16" s="54">
        <v>104</v>
      </c>
      <c r="Q16" s="54">
        <v>90.1</v>
      </c>
      <c r="R16" s="54">
        <v>108.1</v>
      </c>
      <c r="S16" s="54">
        <v>106.7</v>
      </c>
      <c r="T16" s="54">
        <v>114.4</v>
      </c>
      <c r="U16" s="54">
        <v>109.2</v>
      </c>
      <c r="V16" s="54">
        <v>93.3</v>
      </c>
      <c r="W16" s="130">
        <v>79.400000000000006</v>
      </c>
      <c r="X16" s="130">
        <v>110.25936499298454</v>
      </c>
      <c r="Y16" s="130">
        <v>123.60561472696119</v>
      </c>
      <c r="Z16" s="130">
        <v>112.65249057790072</v>
      </c>
      <c r="AA16" s="130">
        <v>107.460968559216</v>
      </c>
      <c r="AB16" s="130">
        <v>107.7</v>
      </c>
      <c r="AC16" s="133">
        <v>111.6</v>
      </c>
      <c r="AD16" s="132"/>
      <c r="AE16"/>
      <c r="AF16"/>
      <c r="AG16"/>
      <c r="AH16"/>
      <c r="AI16"/>
      <c r="AJ16"/>
      <c r="AK16"/>
      <c r="AL16"/>
      <c r="AM16"/>
    </row>
    <row r="17" spans="1:56" ht="15.75">
      <c r="A17" s="144"/>
      <c r="B17" s="70" t="str">
        <f>IF('0'!A1=1,"Миколаївська","Mykolayiv")</f>
        <v>Миколаївська</v>
      </c>
      <c r="C17" s="55" t="s">
        <v>0</v>
      </c>
      <c r="D17" s="55" t="s">
        <v>0</v>
      </c>
      <c r="E17" s="55" t="s">
        <v>0</v>
      </c>
      <c r="F17" s="55" t="s">
        <v>0</v>
      </c>
      <c r="G17" s="55" t="s">
        <v>0</v>
      </c>
      <c r="H17" s="55" t="s">
        <v>0</v>
      </c>
      <c r="I17" s="55" t="s">
        <v>0</v>
      </c>
      <c r="J17" s="54">
        <v>117.2</v>
      </c>
      <c r="K17" s="54">
        <v>106.9</v>
      </c>
      <c r="L17" s="54">
        <v>117.3</v>
      </c>
      <c r="M17" s="54">
        <v>116.2</v>
      </c>
      <c r="N17" s="54">
        <v>118.4</v>
      </c>
      <c r="O17" s="54">
        <v>110.4</v>
      </c>
      <c r="P17" s="54">
        <v>105.3</v>
      </c>
      <c r="Q17" s="54">
        <v>95.8</v>
      </c>
      <c r="R17" s="54">
        <v>108.2</v>
      </c>
      <c r="S17" s="54">
        <v>105.7</v>
      </c>
      <c r="T17" s="54">
        <v>116.1</v>
      </c>
      <c r="U17" s="54">
        <v>109.8</v>
      </c>
      <c r="V17" s="54">
        <v>95.8</v>
      </c>
      <c r="W17" s="130">
        <v>78.900000000000006</v>
      </c>
      <c r="X17" s="130">
        <v>108.29690553468434</v>
      </c>
      <c r="Y17" s="130">
        <v>118.43705197056553</v>
      </c>
      <c r="Z17" s="130">
        <v>110.32367347482752</v>
      </c>
      <c r="AA17" s="130">
        <v>113.220973258795</v>
      </c>
      <c r="AB17" s="130">
        <v>111.6</v>
      </c>
      <c r="AC17" s="133">
        <v>110.7</v>
      </c>
      <c r="AD17" s="132"/>
      <c r="AE17"/>
      <c r="AF17"/>
      <c r="AG17"/>
      <c r="AH17"/>
      <c r="AI17"/>
      <c r="AJ17"/>
      <c r="AK17"/>
      <c r="AL17"/>
      <c r="AM17"/>
    </row>
    <row r="18" spans="1:56" ht="15.75">
      <c r="A18" s="144"/>
      <c r="B18" s="70" t="str">
        <f>IF('0'!A1=1,"Одеська","Odesa")</f>
        <v>Одеська</v>
      </c>
      <c r="C18" s="55" t="s">
        <v>0</v>
      </c>
      <c r="D18" s="55" t="s">
        <v>0</v>
      </c>
      <c r="E18" s="55" t="s">
        <v>0</v>
      </c>
      <c r="F18" s="55" t="s">
        <v>0</v>
      </c>
      <c r="G18" s="55" t="s">
        <v>0</v>
      </c>
      <c r="H18" s="55" t="s">
        <v>0</v>
      </c>
      <c r="I18" s="55" t="s">
        <v>0</v>
      </c>
      <c r="J18" s="54">
        <v>121.8</v>
      </c>
      <c r="K18" s="54">
        <v>111.7</v>
      </c>
      <c r="L18" s="54">
        <v>122.9</v>
      </c>
      <c r="M18" s="54">
        <v>121.7</v>
      </c>
      <c r="N18" s="54">
        <v>115.4</v>
      </c>
      <c r="O18" s="54">
        <v>110.9</v>
      </c>
      <c r="P18" s="54">
        <v>102.8</v>
      </c>
      <c r="Q18" s="54">
        <v>93.1</v>
      </c>
      <c r="R18" s="54">
        <v>107.4</v>
      </c>
      <c r="S18" s="54">
        <v>106.5</v>
      </c>
      <c r="T18" s="54">
        <v>113</v>
      </c>
      <c r="U18" s="54">
        <v>109.3</v>
      </c>
      <c r="V18" s="54">
        <v>93.2</v>
      </c>
      <c r="W18" s="130">
        <v>80.599999999999994</v>
      </c>
      <c r="X18" s="130">
        <v>108.14557472048985</v>
      </c>
      <c r="Y18" s="130">
        <v>116.60521072899709</v>
      </c>
      <c r="Z18" s="130">
        <v>110.49132144138018</v>
      </c>
      <c r="AA18" s="130">
        <v>107.42313762565099</v>
      </c>
      <c r="AB18" s="130">
        <v>109.5</v>
      </c>
      <c r="AC18" s="133">
        <v>108.6</v>
      </c>
      <c r="AD18" s="132"/>
      <c r="AE18"/>
      <c r="AF18"/>
      <c r="AG18"/>
      <c r="AH18"/>
      <c r="AI18"/>
      <c r="AJ18"/>
      <c r="AK18"/>
      <c r="AL18"/>
      <c r="AM18"/>
    </row>
    <row r="19" spans="1:56" ht="15.75">
      <c r="A19" s="144"/>
      <c r="B19" s="70" t="str">
        <f>IF('0'!A1=1,"Полтавська","Poltava")</f>
        <v>Полтавська</v>
      </c>
      <c r="C19" s="55" t="s">
        <v>0</v>
      </c>
      <c r="D19" s="55" t="s">
        <v>0</v>
      </c>
      <c r="E19" s="55" t="s">
        <v>0</v>
      </c>
      <c r="F19" s="55" t="s">
        <v>0</v>
      </c>
      <c r="G19" s="55" t="s">
        <v>0</v>
      </c>
      <c r="H19" s="55" t="s">
        <v>0</v>
      </c>
      <c r="I19" s="55" t="s">
        <v>0</v>
      </c>
      <c r="J19" s="54">
        <v>121.9</v>
      </c>
      <c r="K19" s="54">
        <v>116.6</v>
      </c>
      <c r="L19" s="54">
        <v>123.4</v>
      </c>
      <c r="M19" s="54">
        <v>116.6</v>
      </c>
      <c r="N19" s="54">
        <v>114.7</v>
      </c>
      <c r="O19" s="54">
        <v>111.9</v>
      </c>
      <c r="P19" s="54">
        <v>104.2</v>
      </c>
      <c r="Q19" s="54">
        <v>90</v>
      </c>
      <c r="R19" s="54">
        <v>114.1</v>
      </c>
      <c r="S19" s="54">
        <v>109.1</v>
      </c>
      <c r="T19" s="54">
        <v>115.5</v>
      </c>
      <c r="U19" s="54">
        <v>106.1</v>
      </c>
      <c r="V19" s="54">
        <v>94.9</v>
      </c>
      <c r="W19" s="130">
        <v>78.8</v>
      </c>
      <c r="X19" s="130">
        <v>106.07767952337923</v>
      </c>
      <c r="Y19" s="130">
        <v>122.486343553897</v>
      </c>
      <c r="Z19" s="130">
        <v>115.87046798733714</v>
      </c>
      <c r="AA19" s="130">
        <v>108.69234487454401</v>
      </c>
      <c r="AB19" s="130">
        <v>107.4</v>
      </c>
      <c r="AC19" s="133">
        <v>110</v>
      </c>
      <c r="AD19" s="132"/>
      <c r="AE19"/>
      <c r="AF19"/>
      <c r="AG19"/>
      <c r="AH19"/>
      <c r="AI19"/>
      <c r="AJ19"/>
      <c r="AK19"/>
      <c r="AL19"/>
      <c r="AM19"/>
    </row>
    <row r="20" spans="1:56" ht="15.75">
      <c r="A20" s="144"/>
      <c r="B20" s="70" t="str">
        <f>IF('0'!A1=1,"Рівненська","Rivne")</f>
        <v>Рівненська</v>
      </c>
      <c r="C20" s="55" t="s">
        <v>0</v>
      </c>
      <c r="D20" s="55" t="s">
        <v>0</v>
      </c>
      <c r="E20" s="55" t="s">
        <v>0</v>
      </c>
      <c r="F20" s="55" t="s">
        <v>0</v>
      </c>
      <c r="G20" s="55" t="s">
        <v>0</v>
      </c>
      <c r="H20" s="55" t="s">
        <v>0</v>
      </c>
      <c r="I20" s="55" t="s">
        <v>0</v>
      </c>
      <c r="J20" s="54">
        <v>125.5</v>
      </c>
      <c r="K20" s="54">
        <v>116.5</v>
      </c>
      <c r="L20" s="54">
        <v>123.2</v>
      </c>
      <c r="M20" s="54">
        <v>118.6</v>
      </c>
      <c r="N20" s="54">
        <v>121</v>
      </c>
      <c r="O20" s="54">
        <v>112</v>
      </c>
      <c r="P20" s="54">
        <v>106.4</v>
      </c>
      <c r="Q20" s="54">
        <v>91.6</v>
      </c>
      <c r="R20" s="54">
        <v>114.8</v>
      </c>
      <c r="S20" s="54">
        <v>105</v>
      </c>
      <c r="T20" s="54">
        <v>117.6</v>
      </c>
      <c r="U20" s="54">
        <v>111.5</v>
      </c>
      <c r="V20" s="54">
        <v>93.9</v>
      </c>
      <c r="W20" s="130">
        <v>76.7</v>
      </c>
      <c r="X20" s="130">
        <v>107.11781565567937</v>
      </c>
      <c r="Y20" s="130">
        <v>119.40936916777306</v>
      </c>
      <c r="Z20" s="130">
        <v>111.62033706496413</v>
      </c>
      <c r="AA20" s="130">
        <v>111.14165850758801</v>
      </c>
      <c r="AB20" s="130">
        <v>110.8</v>
      </c>
      <c r="AC20" s="133">
        <v>113.6</v>
      </c>
      <c r="AD20" s="132"/>
      <c r="AE20"/>
      <c r="AF20"/>
      <c r="AG20"/>
      <c r="AH20"/>
      <c r="AI20"/>
      <c r="AJ20"/>
      <c r="AK20"/>
      <c r="AL20"/>
      <c r="AM20"/>
    </row>
    <row r="21" spans="1:56" ht="15.75">
      <c r="A21" s="144"/>
      <c r="B21" s="70" t="str">
        <f>IF('0'!A1=1,"Сумська","Sumy")</f>
        <v>Сумська</v>
      </c>
      <c r="C21" s="55" t="s">
        <v>0</v>
      </c>
      <c r="D21" s="55" t="s">
        <v>0</v>
      </c>
      <c r="E21" s="55" t="s">
        <v>0</v>
      </c>
      <c r="F21" s="55" t="s">
        <v>0</v>
      </c>
      <c r="G21" s="55" t="s">
        <v>0</v>
      </c>
      <c r="H21" s="55" t="s">
        <v>0</v>
      </c>
      <c r="I21" s="55" t="s">
        <v>0</v>
      </c>
      <c r="J21" s="54">
        <v>118</v>
      </c>
      <c r="K21" s="54">
        <v>117.5</v>
      </c>
      <c r="L21" s="54">
        <v>118.1</v>
      </c>
      <c r="M21" s="54">
        <v>121.1</v>
      </c>
      <c r="N21" s="54">
        <v>117.9</v>
      </c>
      <c r="O21" s="54">
        <v>109.5</v>
      </c>
      <c r="P21" s="54">
        <v>108.6</v>
      </c>
      <c r="Q21" s="54">
        <v>94.5</v>
      </c>
      <c r="R21" s="54">
        <v>107.9</v>
      </c>
      <c r="S21" s="54">
        <v>108.8</v>
      </c>
      <c r="T21" s="54">
        <v>115.1</v>
      </c>
      <c r="U21" s="54">
        <v>109.5</v>
      </c>
      <c r="V21" s="54">
        <v>94.8</v>
      </c>
      <c r="W21" s="130">
        <v>78.400000000000006</v>
      </c>
      <c r="X21" s="130">
        <v>104.32150893685245</v>
      </c>
      <c r="Y21" s="130">
        <v>124.32314201963388</v>
      </c>
      <c r="Z21" s="130">
        <v>110.64779548458534</v>
      </c>
      <c r="AA21" s="130">
        <v>108.376912789147</v>
      </c>
      <c r="AB21" s="130">
        <v>111.2</v>
      </c>
      <c r="AC21" s="133">
        <v>109.9</v>
      </c>
      <c r="AD21" s="132"/>
      <c r="AE21"/>
      <c r="AF21"/>
      <c r="AG21"/>
      <c r="AH21"/>
      <c r="AI21"/>
      <c r="AJ21"/>
      <c r="AK21"/>
      <c r="AL21"/>
      <c r="AM21"/>
    </row>
    <row r="22" spans="1:56" ht="15.75">
      <c r="A22" s="144"/>
      <c r="B22" s="70" t="str">
        <f>IF('0'!A1=1,"Тернопільська","Ternopyl")</f>
        <v>Тернопільська</v>
      </c>
      <c r="C22" s="55" t="s">
        <v>0</v>
      </c>
      <c r="D22" s="55" t="s">
        <v>0</v>
      </c>
      <c r="E22" s="55" t="s">
        <v>0</v>
      </c>
      <c r="F22" s="55" t="s">
        <v>0</v>
      </c>
      <c r="G22" s="55" t="s">
        <v>0</v>
      </c>
      <c r="H22" s="55" t="s">
        <v>0</v>
      </c>
      <c r="I22" s="55" t="s">
        <v>0</v>
      </c>
      <c r="J22" s="54">
        <v>123.5</v>
      </c>
      <c r="K22" s="54">
        <v>123.9</v>
      </c>
      <c r="L22" s="54">
        <v>125.2</v>
      </c>
      <c r="M22" s="54">
        <v>128.1</v>
      </c>
      <c r="N22" s="54">
        <v>122</v>
      </c>
      <c r="O22" s="54">
        <v>112.3</v>
      </c>
      <c r="P22" s="54">
        <v>110.3</v>
      </c>
      <c r="Q22" s="54">
        <v>92.8</v>
      </c>
      <c r="R22" s="54">
        <v>111</v>
      </c>
      <c r="S22" s="54">
        <v>104.5</v>
      </c>
      <c r="T22" s="54">
        <v>117.3</v>
      </c>
      <c r="U22" s="54">
        <v>109.3</v>
      </c>
      <c r="V22" s="54">
        <v>95.1</v>
      </c>
      <c r="W22" s="130">
        <v>77.2</v>
      </c>
      <c r="X22" s="130">
        <v>109.81341548905672</v>
      </c>
      <c r="Y22" s="130">
        <v>129.50454109834823</v>
      </c>
      <c r="Z22" s="130">
        <v>113.71293006722209</v>
      </c>
      <c r="AA22" s="130">
        <v>110.154385993384</v>
      </c>
      <c r="AB22" s="130">
        <v>110.9</v>
      </c>
      <c r="AC22" s="133">
        <v>114</v>
      </c>
      <c r="AD22" s="132"/>
      <c r="AE22"/>
      <c r="AF22"/>
      <c r="AG22"/>
      <c r="AH22"/>
      <c r="AI22"/>
      <c r="AJ22"/>
      <c r="AK22"/>
      <c r="AL22"/>
      <c r="AM22"/>
    </row>
    <row r="23" spans="1:56" ht="15.75">
      <c r="A23" s="144"/>
      <c r="B23" s="70" t="str">
        <f>IF('0'!A1=1,"Харківська","Kharkiv")</f>
        <v>Харківська</v>
      </c>
      <c r="C23" s="55" t="s">
        <v>0</v>
      </c>
      <c r="D23" s="55" t="s">
        <v>0</v>
      </c>
      <c r="E23" s="55" t="s">
        <v>0</v>
      </c>
      <c r="F23" s="55" t="s">
        <v>0</v>
      </c>
      <c r="G23" s="55" t="s">
        <v>0</v>
      </c>
      <c r="H23" s="55" t="s">
        <v>0</v>
      </c>
      <c r="I23" s="55" t="s">
        <v>0</v>
      </c>
      <c r="J23" s="54">
        <v>121</v>
      </c>
      <c r="K23" s="54">
        <v>116.9</v>
      </c>
      <c r="L23" s="54">
        <v>118</v>
      </c>
      <c r="M23" s="54">
        <v>118</v>
      </c>
      <c r="N23" s="54">
        <v>119.4</v>
      </c>
      <c r="O23" s="54">
        <v>111.1</v>
      </c>
      <c r="P23" s="54">
        <v>104</v>
      </c>
      <c r="Q23" s="54">
        <v>90.4</v>
      </c>
      <c r="R23" s="54">
        <v>107.6</v>
      </c>
      <c r="S23" s="54">
        <v>108.7</v>
      </c>
      <c r="T23" s="54">
        <v>114.2</v>
      </c>
      <c r="U23" s="54">
        <v>109.3</v>
      </c>
      <c r="V23" s="54">
        <v>93.9</v>
      </c>
      <c r="W23" s="130">
        <v>77.3</v>
      </c>
      <c r="X23" s="130">
        <v>106.16079802520298</v>
      </c>
      <c r="Y23" s="130">
        <v>119.57075927697028</v>
      </c>
      <c r="Z23" s="130">
        <v>110.07609672766017</v>
      </c>
      <c r="AA23" s="130">
        <v>108.425145425213</v>
      </c>
      <c r="AB23" s="130">
        <v>106.4</v>
      </c>
      <c r="AC23" s="133">
        <v>110.5</v>
      </c>
      <c r="AD23" s="132"/>
      <c r="AE23"/>
      <c r="AF23"/>
      <c r="AG23"/>
      <c r="AH23"/>
      <c r="AI23"/>
      <c r="AJ23"/>
      <c r="AK23"/>
      <c r="AL23"/>
      <c r="AM23"/>
    </row>
    <row r="24" spans="1:56" ht="15.75">
      <c r="A24" s="144"/>
      <c r="B24" s="70" t="str">
        <f>IF('0'!A1=1,"Херсонська","Kherson")</f>
        <v>Херсонська</v>
      </c>
      <c r="C24" s="55" t="s">
        <v>0</v>
      </c>
      <c r="D24" s="55" t="s">
        <v>0</v>
      </c>
      <c r="E24" s="55" t="s">
        <v>0</v>
      </c>
      <c r="F24" s="55" t="s">
        <v>0</v>
      </c>
      <c r="G24" s="55" t="s">
        <v>0</v>
      </c>
      <c r="H24" s="55" t="s">
        <v>0</v>
      </c>
      <c r="I24" s="55" t="s">
        <v>0</v>
      </c>
      <c r="J24" s="54">
        <v>120.6</v>
      </c>
      <c r="K24" s="54">
        <v>112</v>
      </c>
      <c r="L24" s="54">
        <v>121.6</v>
      </c>
      <c r="M24" s="54">
        <v>122.4</v>
      </c>
      <c r="N24" s="54">
        <v>117.5</v>
      </c>
      <c r="O24" s="54">
        <v>113.2</v>
      </c>
      <c r="P24" s="54">
        <v>104.5</v>
      </c>
      <c r="Q24" s="54">
        <v>93.6</v>
      </c>
      <c r="R24" s="54">
        <v>107.9</v>
      </c>
      <c r="S24" s="54">
        <v>104.3</v>
      </c>
      <c r="T24" s="54">
        <v>115.3</v>
      </c>
      <c r="U24" s="54">
        <v>109.4</v>
      </c>
      <c r="V24" s="54">
        <v>94.5</v>
      </c>
      <c r="W24" s="130">
        <v>78.3</v>
      </c>
      <c r="X24" s="130">
        <v>112.68652397755805</v>
      </c>
      <c r="Y24" s="130">
        <v>123.32305825657346</v>
      </c>
      <c r="Z24" s="130">
        <v>109.527703221509</v>
      </c>
      <c r="AA24" s="130">
        <v>107.755506413102</v>
      </c>
      <c r="AB24" s="130">
        <v>111.3</v>
      </c>
      <c r="AC24" s="133">
        <v>110.5</v>
      </c>
      <c r="AD24" s="132"/>
      <c r="AE24"/>
      <c r="AF24"/>
      <c r="AG24"/>
      <c r="AH24"/>
      <c r="AI24"/>
      <c r="AJ24"/>
      <c r="AK24"/>
      <c r="AL24"/>
      <c r="AM24"/>
    </row>
    <row r="25" spans="1:56" ht="15.75">
      <c r="A25" s="144"/>
      <c r="B25" s="70" t="str">
        <f>IF('0'!A1=1,"Хмельницька","Khmelnytskiy")</f>
        <v>Хмельницька</v>
      </c>
      <c r="C25" s="55" t="s">
        <v>0</v>
      </c>
      <c r="D25" s="55" t="s">
        <v>0</v>
      </c>
      <c r="E25" s="55" t="s">
        <v>0</v>
      </c>
      <c r="F25" s="55" t="s">
        <v>0</v>
      </c>
      <c r="G25" s="55" t="s">
        <v>0</v>
      </c>
      <c r="H25" s="55" t="s">
        <v>0</v>
      </c>
      <c r="I25" s="55" t="s">
        <v>0</v>
      </c>
      <c r="J25" s="54">
        <v>121.4</v>
      </c>
      <c r="K25" s="54">
        <v>120</v>
      </c>
      <c r="L25" s="54">
        <v>122.9</v>
      </c>
      <c r="M25" s="54">
        <v>123.2</v>
      </c>
      <c r="N25" s="54">
        <v>127</v>
      </c>
      <c r="O25" s="54">
        <v>113.3</v>
      </c>
      <c r="P25" s="54">
        <v>106.4</v>
      </c>
      <c r="Q25" s="54">
        <v>91.7</v>
      </c>
      <c r="R25" s="54">
        <v>111.7</v>
      </c>
      <c r="S25" s="54">
        <v>107.6</v>
      </c>
      <c r="T25" s="54">
        <v>116.6</v>
      </c>
      <c r="U25" s="54">
        <v>109.6</v>
      </c>
      <c r="V25" s="54">
        <v>96.8</v>
      </c>
      <c r="W25" s="130">
        <v>77.8</v>
      </c>
      <c r="X25" s="130">
        <v>106.89453115098296</v>
      </c>
      <c r="Y25" s="130">
        <v>127.97778717082716</v>
      </c>
      <c r="Z25" s="130">
        <v>111.79946825050638</v>
      </c>
      <c r="AA25" s="130">
        <v>110.07631972193499</v>
      </c>
      <c r="AB25" s="130">
        <v>110.1</v>
      </c>
      <c r="AC25" s="133">
        <v>114.4</v>
      </c>
      <c r="AD25" s="132"/>
      <c r="AE25"/>
      <c r="AF25"/>
      <c r="AG25"/>
      <c r="AH25"/>
      <c r="AI25"/>
      <c r="AJ25"/>
      <c r="AK25"/>
      <c r="AL25"/>
      <c r="AM25"/>
    </row>
    <row r="26" spans="1:56" ht="15.75">
      <c r="A26" s="144"/>
      <c r="B26" s="70" t="str">
        <f>IF('0'!A1=1,"Черкаська","Cherkasy")</f>
        <v>Черкаська</v>
      </c>
      <c r="C26" s="55" t="s">
        <v>0</v>
      </c>
      <c r="D26" s="55" t="s">
        <v>0</v>
      </c>
      <c r="E26" s="55" t="s">
        <v>0</v>
      </c>
      <c r="F26" s="55" t="s">
        <v>0</v>
      </c>
      <c r="G26" s="55" t="s">
        <v>0</v>
      </c>
      <c r="H26" s="55" t="s">
        <v>0</v>
      </c>
      <c r="I26" s="55" t="s">
        <v>0</v>
      </c>
      <c r="J26" s="54">
        <v>116.9</v>
      </c>
      <c r="K26" s="54">
        <v>120.7</v>
      </c>
      <c r="L26" s="54">
        <v>126.7</v>
      </c>
      <c r="M26" s="54">
        <v>120.5</v>
      </c>
      <c r="N26" s="54">
        <v>121.3</v>
      </c>
      <c r="O26" s="54">
        <v>111.3</v>
      </c>
      <c r="P26" s="54">
        <v>107.1</v>
      </c>
      <c r="Q26" s="54">
        <v>90.1</v>
      </c>
      <c r="R26" s="54">
        <v>113.1</v>
      </c>
      <c r="S26" s="54">
        <v>109.5</v>
      </c>
      <c r="T26" s="54">
        <v>116</v>
      </c>
      <c r="U26" s="54">
        <v>107.9</v>
      </c>
      <c r="V26" s="54">
        <v>93.7</v>
      </c>
      <c r="W26" s="130">
        <v>78.2</v>
      </c>
      <c r="X26" s="130">
        <v>109.68439793262543</v>
      </c>
      <c r="Y26" s="130">
        <v>124.78644704534214</v>
      </c>
      <c r="Z26" s="130">
        <v>111.40056664221581</v>
      </c>
      <c r="AA26" s="130">
        <v>109.96151617428001</v>
      </c>
      <c r="AB26" s="130">
        <v>107.8</v>
      </c>
      <c r="AC26" s="133">
        <v>109.8</v>
      </c>
      <c r="AD26" s="132"/>
      <c r="AE26"/>
      <c r="AF26"/>
      <c r="AG26"/>
      <c r="AH26"/>
      <c r="AI26"/>
      <c r="AJ26"/>
      <c r="AK26"/>
      <c r="AL26"/>
      <c r="AM26"/>
    </row>
    <row r="27" spans="1:56" ht="15.75">
      <c r="A27" s="144"/>
      <c r="B27" s="70" t="str">
        <f>IF('0'!A1=1,"Чернівецька","Chernivtsi")</f>
        <v>Чернівецька</v>
      </c>
      <c r="C27" s="55" t="s">
        <v>0</v>
      </c>
      <c r="D27" s="55" t="s">
        <v>0</v>
      </c>
      <c r="E27" s="55" t="s">
        <v>0</v>
      </c>
      <c r="F27" s="55" t="s">
        <v>0</v>
      </c>
      <c r="G27" s="55" t="s">
        <v>0</v>
      </c>
      <c r="H27" s="55" t="s">
        <v>0</v>
      </c>
      <c r="I27" s="55" t="s">
        <v>0</v>
      </c>
      <c r="J27" s="54">
        <v>120.6</v>
      </c>
      <c r="K27" s="54">
        <v>118</v>
      </c>
      <c r="L27" s="54">
        <v>127.2</v>
      </c>
      <c r="M27" s="54">
        <v>125.1</v>
      </c>
      <c r="N27" s="54">
        <v>119.5</v>
      </c>
      <c r="O27" s="54">
        <v>113</v>
      </c>
      <c r="P27" s="54">
        <v>107.4</v>
      </c>
      <c r="Q27" s="54">
        <v>95.6</v>
      </c>
      <c r="R27" s="54">
        <v>111.5</v>
      </c>
      <c r="S27" s="54">
        <v>105.9</v>
      </c>
      <c r="T27" s="54">
        <v>118</v>
      </c>
      <c r="U27" s="54">
        <v>108</v>
      </c>
      <c r="V27" s="54">
        <v>93.2</v>
      </c>
      <c r="W27" s="130">
        <v>78.099999999999994</v>
      </c>
      <c r="X27" s="130">
        <v>112.14532630833503</v>
      </c>
      <c r="Y27" s="130">
        <v>129.11199554911073</v>
      </c>
      <c r="Z27" s="130">
        <v>112.72390961688758</v>
      </c>
      <c r="AA27" s="130">
        <v>108.337882619982</v>
      </c>
      <c r="AB27" s="130">
        <v>110</v>
      </c>
      <c r="AC27" s="133">
        <v>112.3</v>
      </c>
      <c r="AD27" s="132"/>
      <c r="AE27"/>
      <c r="AF27"/>
      <c r="AG27"/>
      <c r="AH27"/>
      <c r="AI27"/>
      <c r="AJ27"/>
      <c r="AK27"/>
      <c r="AL27"/>
      <c r="AM27"/>
    </row>
    <row r="28" spans="1:56" ht="15.75">
      <c r="A28" s="144"/>
      <c r="B28" s="70" t="str">
        <f>IF('0'!A1=1,"Чернігівська","Chernihiv")</f>
        <v>Чернігівська</v>
      </c>
      <c r="C28" s="55" t="s">
        <v>0</v>
      </c>
      <c r="D28" s="55" t="s">
        <v>0</v>
      </c>
      <c r="E28" s="55" t="s">
        <v>0</v>
      </c>
      <c r="F28" s="55" t="s">
        <v>0</v>
      </c>
      <c r="G28" s="55" t="s">
        <v>0</v>
      </c>
      <c r="H28" s="55" t="s">
        <v>0</v>
      </c>
      <c r="I28" s="55" t="s">
        <v>0</v>
      </c>
      <c r="J28" s="54">
        <v>118.8</v>
      </c>
      <c r="K28" s="54">
        <v>116.8</v>
      </c>
      <c r="L28" s="54">
        <v>122.1</v>
      </c>
      <c r="M28" s="54">
        <v>120.7</v>
      </c>
      <c r="N28" s="54">
        <v>120</v>
      </c>
      <c r="O28" s="54">
        <v>112.9</v>
      </c>
      <c r="P28" s="54">
        <v>107.5</v>
      </c>
      <c r="Q28" s="54">
        <v>90.8</v>
      </c>
      <c r="R28" s="54">
        <v>111.1</v>
      </c>
      <c r="S28" s="54">
        <v>105.7</v>
      </c>
      <c r="T28" s="54">
        <v>118.4</v>
      </c>
      <c r="U28" s="54">
        <v>110</v>
      </c>
      <c r="V28" s="54">
        <v>94.9</v>
      </c>
      <c r="W28" s="130">
        <v>78.7</v>
      </c>
      <c r="X28" s="130">
        <v>107.0354878721035</v>
      </c>
      <c r="Y28" s="130">
        <v>121.99764250646807</v>
      </c>
      <c r="Z28" s="130">
        <v>111.74121491970115</v>
      </c>
      <c r="AA28" s="130">
        <v>109.116598313559</v>
      </c>
      <c r="AB28" s="130">
        <v>110.2</v>
      </c>
      <c r="AC28" s="133">
        <v>110.9</v>
      </c>
      <c r="AD28" s="132"/>
      <c r="AE28"/>
      <c r="AF28"/>
      <c r="AG28"/>
      <c r="AH28"/>
      <c r="AI28"/>
      <c r="AJ28"/>
      <c r="AK28"/>
      <c r="AL28"/>
      <c r="AM28"/>
    </row>
    <row r="29" spans="1:56" ht="15.75">
      <c r="A29" s="144"/>
      <c r="B29" s="70" t="str">
        <f>IF('0'!A1=1,"м. Київ","Kyiv city")</f>
        <v>м. Київ</v>
      </c>
      <c r="C29" s="55" t="s">
        <v>0</v>
      </c>
      <c r="D29" s="55" t="s">
        <v>0</v>
      </c>
      <c r="E29" s="55" t="s">
        <v>0</v>
      </c>
      <c r="F29" s="55" t="s">
        <v>0</v>
      </c>
      <c r="G29" s="55" t="s">
        <v>0</v>
      </c>
      <c r="H29" s="55" t="s">
        <v>0</v>
      </c>
      <c r="I29" s="55" t="s">
        <v>0</v>
      </c>
      <c r="J29" s="54">
        <v>109.9</v>
      </c>
      <c r="K29" s="54">
        <v>110.3</v>
      </c>
      <c r="L29" s="54">
        <v>127.4</v>
      </c>
      <c r="M29" s="54">
        <v>119.7</v>
      </c>
      <c r="N29" s="54">
        <v>121</v>
      </c>
      <c r="O29" s="54">
        <v>112.3</v>
      </c>
      <c r="P29" s="54">
        <v>107.8</v>
      </c>
      <c r="Q29" s="54">
        <v>88.2</v>
      </c>
      <c r="R29" s="54">
        <v>105.2</v>
      </c>
      <c r="S29" s="54">
        <v>106.3</v>
      </c>
      <c r="T29" s="54">
        <v>112.5</v>
      </c>
      <c r="U29" s="54">
        <v>107.8</v>
      </c>
      <c r="V29" s="54">
        <v>94.5</v>
      </c>
      <c r="W29" s="130">
        <v>84.2</v>
      </c>
      <c r="X29" s="130">
        <v>114.28137358346704</v>
      </c>
      <c r="Y29" s="130">
        <v>111.31796639292546</v>
      </c>
      <c r="Z29" s="130">
        <v>110.16130454301283</v>
      </c>
      <c r="AA29" s="130">
        <v>108.40041880735301</v>
      </c>
      <c r="AB29" s="130">
        <v>105</v>
      </c>
      <c r="AC29" s="133">
        <v>110.1</v>
      </c>
      <c r="AD29" s="132"/>
      <c r="AE29"/>
      <c r="AF29"/>
      <c r="AG29"/>
      <c r="AH29"/>
      <c r="AI29"/>
      <c r="AJ29"/>
      <c r="AK29"/>
      <c r="AL29"/>
      <c r="AM29"/>
    </row>
    <row r="30" spans="1:56" ht="15.75">
      <c r="A30" s="145"/>
      <c r="B30" s="71" t="str">
        <f>IF('0'!A1=1,"м. Севастополь","Sevastopol city")</f>
        <v>м. Севастополь</v>
      </c>
      <c r="C30" s="55" t="s">
        <v>0</v>
      </c>
      <c r="D30" s="55" t="s">
        <v>0</v>
      </c>
      <c r="E30" s="55" t="s">
        <v>0</v>
      </c>
      <c r="F30" s="55" t="s">
        <v>0</v>
      </c>
      <c r="G30" s="55" t="s">
        <v>0</v>
      </c>
      <c r="H30" s="55" t="s">
        <v>0</v>
      </c>
      <c r="I30" s="55" t="s">
        <v>0</v>
      </c>
      <c r="J30" s="54">
        <v>117.5</v>
      </c>
      <c r="K30" s="54">
        <v>117.2</v>
      </c>
      <c r="L30" s="54">
        <v>121.7</v>
      </c>
      <c r="M30" s="54">
        <v>120.8</v>
      </c>
      <c r="N30" s="54">
        <v>112.5</v>
      </c>
      <c r="O30" s="54">
        <v>113.6</v>
      </c>
      <c r="P30" s="54">
        <v>105.5</v>
      </c>
      <c r="Q30" s="54">
        <v>94.4</v>
      </c>
      <c r="R30" s="54">
        <v>106.8</v>
      </c>
      <c r="S30" s="54">
        <v>102.8</v>
      </c>
      <c r="T30" s="54">
        <v>114.9</v>
      </c>
      <c r="U30" s="54">
        <v>108</v>
      </c>
      <c r="V30" s="55" t="s">
        <v>0</v>
      </c>
      <c r="W30" s="129" t="s">
        <v>0</v>
      </c>
      <c r="X30" s="129" t="s">
        <v>0</v>
      </c>
      <c r="Y30" s="129" t="s">
        <v>0</v>
      </c>
      <c r="Z30" s="129" t="s">
        <v>0</v>
      </c>
      <c r="AA30" s="129" t="s">
        <v>0</v>
      </c>
      <c r="AB30" s="129" t="s">
        <v>0</v>
      </c>
      <c r="AC30" s="129" t="s">
        <v>0</v>
      </c>
      <c r="AD30"/>
      <c r="AE30"/>
      <c r="AF30"/>
      <c r="AG30"/>
      <c r="AH30"/>
      <c r="AI30"/>
      <c r="AJ30"/>
      <c r="AK30"/>
      <c r="AL30"/>
      <c r="AM30"/>
    </row>
    <row r="31" spans="1:56" ht="17.45" customHeight="1">
      <c r="A31" s="49"/>
      <c r="W31" s="35"/>
      <c r="X31" s="35"/>
      <c r="Y31" s="35"/>
      <c r="Z31" s="35"/>
      <c r="AA31" s="35"/>
      <c r="AB31" s="38"/>
      <c r="AC31"/>
      <c r="AD31"/>
      <c r="AE31"/>
      <c r="AF31"/>
      <c r="AG31"/>
      <c r="AH31"/>
      <c r="AI31"/>
      <c r="AJ31"/>
      <c r="AK31"/>
      <c r="AL31"/>
      <c r="AM31"/>
    </row>
    <row r="32" spans="1:56" s="73" customFormat="1" ht="12.75">
      <c r="A32" s="72" t="str">
        <f>IF('0'!A1=1,"Починаючи з 2014 року дані наведено без урахування тимчасово окупованої території Автономної Республіки Крим, м. Севастополя,  а з 2015 року також без тимчасово окупованих територій у Донецькій та Луганській областях","Since 2014 excluding the temporarily occupied territory of the Autonomous Republic of Crimea and the city of Sevastopol, since 2015 also excluding a part of temporarily occupied territories in the Donetsk and Luhansk regions.")</f>
        <v>Починаючи з 2014 року дані наведено без урахування тимчасово окупованої території Автономної Республіки Крим, м. Севастополя,  а з 2015 року також без тимчасово окупованих територій у Донецькій та Луганській областях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5"/>
      <c r="AY32" s="75"/>
      <c r="AZ32" s="75"/>
      <c r="BA32" s="75"/>
      <c r="BB32" s="75"/>
      <c r="BC32" s="76"/>
      <c r="BD32" s="76"/>
    </row>
    <row r="33" spans="1:174" s="73" customFormat="1" ht="12.75">
      <c r="A33" s="72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5"/>
      <c r="FO33" s="75"/>
      <c r="FP33" s="75"/>
      <c r="FQ33" s="75"/>
      <c r="FR33" s="75"/>
    </row>
  </sheetData>
  <sheetProtection algorithmName="SHA-512" hashValue="E8X9PFjtaye0mQxVrSWLMw03egWRuc5PHlzoq25gwaeqMhNSzoiYPpXrp6/2X4VcUSe1knf3PwULUthQ4J593w==" saltValue="WhF6eEwt4SZy5Yw9mjwbkg==" spinCount="100000" sheet="1" objects="1" scenarios="1"/>
  <mergeCells count="1">
    <mergeCell ref="A4:A30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1</vt:lpstr>
      <vt:lpstr>'0'!Область_друку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Федоренко Марина Василівна</cp:lastModifiedBy>
  <cp:lastPrinted>2015-10-07T12:48:41Z</cp:lastPrinted>
  <dcterms:created xsi:type="dcterms:W3CDTF">2008-08-15T07:59:50Z</dcterms:created>
  <dcterms:modified xsi:type="dcterms:W3CDTF">2022-03-16T13:41:12Z</dcterms:modified>
</cp:coreProperties>
</file>