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xWindow="0" yWindow="0" windowWidth="20496" windowHeight="7056" tabRatio="693"/>
  </bookViews>
  <sheets>
    <sheet name="0" sheetId="54" r:id="rId1"/>
    <sheet name="1" sheetId="94" r:id="rId2"/>
    <sheet name="2" sheetId="95" r:id="rId3"/>
    <sheet name="РТО_1991-2024" sheetId="96" r:id="rId4"/>
  </sheets>
  <calcPr calcId="162913" refMode="R1C1"/>
</workbook>
</file>

<file path=xl/calcChain.xml><?xml version="1.0" encoding="utf-8"?>
<calcChain xmlns="http://schemas.openxmlformats.org/spreadsheetml/2006/main">
  <c r="I22" i="54" l="1"/>
  <c r="F18" i="54" l="1"/>
  <c r="A11" i="96" l="1"/>
  <c r="A9" i="96"/>
  <c r="A13" i="96" l="1"/>
  <c r="A5" i="96"/>
  <c r="A4" i="96"/>
  <c r="A1" i="96"/>
  <c r="D10" i="54" l="1"/>
  <c r="A3" i="94"/>
  <c r="A3" i="95"/>
  <c r="I17" i="54"/>
  <c r="I19" i="54" l="1"/>
  <c r="A1" i="95"/>
  <c r="A1" i="94" l="1"/>
  <c r="I15" i="54" l="1"/>
  <c r="I13" i="54" l="1"/>
  <c r="I12" i="54"/>
  <c r="I11" i="54"/>
  <c r="I10" i="54"/>
  <c r="I9" i="54" l="1"/>
  <c r="I8" i="54"/>
  <c r="I7" i="54"/>
  <c r="I18" i="54"/>
  <c r="I14" i="54"/>
  <c r="F8" i="54"/>
  <c r="B5" i="54"/>
</calcChain>
</file>

<file path=xl/sharedStrings.xml><?xml version="1.0" encoding="utf-8"?>
<sst xmlns="http://schemas.openxmlformats.org/spreadsheetml/2006/main" count="12" uniqueCount="6">
  <si>
    <t>УКР</t>
  </si>
  <si>
    <t>ENG</t>
  </si>
  <si>
    <t>Source: http://www.ukrstat.gov.ua/druk/publicat/kat_u/2012/06_2012/zb_vp_1990_2010.zip; http://www.ukrstat.gov.ua/druk/publicat/Arhiv_u/07/Arch_vpsg_bl.htm.</t>
  </si>
  <si>
    <t xml:space="preserve"> http://www.ukrstat.gov.ua/operativ/operativ2005/sr/trg_ric/trg_u/2002.html</t>
  </si>
  <si>
    <t>"Джерело:</t>
  </si>
  <si>
    <t>РТО_1991-2023'!A1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</si>
</sst>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5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_р_._-;\-* #,##0_р_._-;_-* &quot;-&quot;_р_._-;_-@_-"/>
    <numFmt numFmtId="168" formatCode="_-* #,##0.00_р_._-;\-* #,##0.00_р_._-;_-* &quot;-&quot;??_р_.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</numFmts>
  <fonts count="202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i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0"/>
      <name val="Arial Cyr"/>
      <charset val="204"/>
    </font>
    <font>
      <sz val="10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color theme="1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ck">
        <color rgb="FF005B2B"/>
      </left>
      <right/>
      <top/>
      <bottom style="double">
        <color rgb="FF005B2B"/>
      </bottom>
      <diagonal/>
    </border>
    <border>
      <left/>
      <right style="thick">
        <color rgb="FF005B2B"/>
      </right>
      <top/>
      <bottom style="double">
        <color rgb="FF005B2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 style="thick">
        <color rgb="FF005B2B"/>
      </left>
      <right/>
      <top style="thick">
        <color rgb="FF005B2B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rgb="FF005B2B"/>
      </right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ck">
        <color rgb="FF005B2B"/>
      </left>
      <right style="thick">
        <color rgb="FF005B2B"/>
      </right>
      <top style="thick">
        <color theme="0"/>
      </top>
      <bottom/>
      <diagonal/>
    </border>
  </borders>
  <cellStyleXfs count="1828">
    <xf numFmtId="0" fontId="0" fillId="0" borderId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49" fontId="23" fillId="0" borderId="0">
      <alignment horizontal="centerContinuous" vertical="top" wrapText="1"/>
    </xf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180" fontId="50" fillId="0" borderId="0" applyFont="0" applyFill="0" applyBorder="0" applyAlignment="0" applyProtection="0"/>
    <xf numFmtId="0" fontId="32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32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32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32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32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32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181" fontId="51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32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32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32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32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32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32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2" borderId="0" applyNumberFormat="0" applyBorder="0" applyAlignment="0" applyProtection="0"/>
    <xf numFmtId="183" fontId="50" fillId="0" borderId="0" applyFont="0" applyFill="0" applyBorder="0" applyAlignment="0" applyProtection="0"/>
    <xf numFmtId="0" fontId="33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33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33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33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33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33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33" fillId="6" borderId="0" applyNumberFormat="0" applyBorder="0" applyAlignment="0" applyProtection="0"/>
    <xf numFmtId="0" fontId="33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33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33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33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33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33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3" fillId="0" borderId="1">
      <protection hidden="1"/>
    </xf>
    <xf numFmtId="0" fontId="54" fillId="22" borderId="1" applyNumberFormat="0" applyFont="0" applyBorder="0" applyAlignment="0" applyProtection="0">
      <protection hidden="1"/>
    </xf>
    <xf numFmtId="0" fontId="55" fillId="0" borderId="1">
      <protection hidden="1"/>
    </xf>
    <xf numFmtId="0" fontId="44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36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8" fillId="0" borderId="3" applyNumberFormat="0" applyFont="0" applyFill="0" applyAlignment="0" applyProtection="0"/>
    <xf numFmtId="0" fontId="41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1" fontId="60" fillId="24" borderId="5">
      <alignment horizontal="right" vertical="center"/>
    </xf>
    <xf numFmtId="0" fontId="61" fillId="24" borderId="5">
      <alignment horizontal="right" vertical="center"/>
    </xf>
    <xf numFmtId="0" fontId="51" fillId="24" borderId="6"/>
    <xf numFmtId="0" fontId="60" fillId="25" borderId="5">
      <alignment horizontal="center" vertical="center"/>
    </xf>
    <xf numFmtId="1" fontId="60" fillId="24" borderId="5">
      <alignment horizontal="right" vertical="center"/>
    </xf>
    <xf numFmtId="0" fontId="51" fillId="24" borderId="0"/>
    <xf numFmtId="0" fontId="51" fillId="24" borderId="0"/>
    <xf numFmtId="0" fontId="62" fillId="24" borderId="5">
      <alignment horizontal="left" vertical="center"/>
    </xf>
    <xf numFmtId="0" fontId="62" fillId="24" borderId="7">
      <alignment vertical="center"/>
    </xf>
    <xf numFmtId="0" fontId="63" fillId="24" borderId="8">
      <alignment vertical="center"/>
    </xf>
    <xf numFmtId="0" fontId="62" fillId="24" borderId="5"/>
    <xf numFmtId="0" fontId="61" fillId="24" borderId="5">
      <alignment horizontal="right" vertical="center"/>
    </xf>
    <xf numFmtId="0" fontId="64" fillId="26" borderId="5">
      <alignment horizontal="left" vertical="center"/>
    </xf>
    <xf numFmtId="0" fontId="64" fillId="26" borderId="5">
      <alignment horizontal="left" vertical="center"/>
    </xf>
    <xf numFmtId="0" fontId="11" fillId="24" borderId="5">
      <alignment horizontal="left" vertical="center"/>
    </xf>
    <xf numFmtId="0" fontId="65" fillId="24" borderId="6"/>
    <xf numFmtId="0" fontId="60" fillId="25" borderId="5">
      <alignment horizontal="left" vertical="center"/>
    </xf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184" fontId="66" fillId="0" borderId="0"/>
    <xf numFmtId="38" fontId="5" fillId="0" borderId="0" applyFont="0" applyFill="0" applyBorder="0" applyAlignment="0" applyProtection="0"/>
    <xf numFmtId="185" fontId="67" fillId="0" borderId="0" applyFont="0" applyFill="0" applyBorder="0" applyAlignment="0" applyProtection="0"/>
    <xf numFmtId="169" fontId="11" fillId="0" borderId="0" applyFont="0" applyFill="0" applyBorder="0" applyAlignment="0" applyProtection="0"/>
    <xf numFmtId="203" fontId="112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68" fontId="67" fillId="0" borderId="0" applyFont="0" applyFill="0" applyBorder="0" applyAlignment="0" applyProtection="0"/>
    <xf numFmtId="178" fontId="68" fillId="0" borderId="0">
      <alignment horizontal="right" vertical="top"/>
    </xf>
    <xf numFmtId="205" fontId="112" fillId="0" borderId="0" applyFont="0" applyFill="0" applyBorder="0" applyAlignment="0" applyProtection="0"/>
    <xf numFmtId="3" fontId="69" fillId="0" borderId="0" applyFont="0" applyFill="0" applyBorder="0" applyAlignment="0" applyProtection="0"/>
    <xf numFmtId="0" fontId="70" fillId="0" borderId="0"/>
    <xf numFmtId="3" fontId="51" fillId="0" borderId="0" applyFill="0" applyBorder="0" applyAlignment="0" applyProtection="0"/>
    <xf numFmtId="0" fontId="71" fillId="0" borderId="0"/>
    <xf numFmtId="0" fontId="71" fillId="0" borderId="0"/>
    <xf numFmtId="172" fontId="5" fillId="0" borderId="0" applyFont="0" applyFill="0" applyBorder="0" applyAlignment="0" applyProtection="0"/>
    <xf numFmtId="204" fontId="112" fillId="0" borderId="0" applyFont="0" applyFill="0" applyBorder="0" applyAlignment="0" applyProtection="0"/>
    <xf numFmtId="186" fontId="69" fillId="0" borderId="0" applyFont="0" applyFill="0" applyBorder="0" applyAlignment="0" applyProtection="0"/>
    <xf numFmtId="175" fontId="6" fillId="0" borderId="0">
      <protection locked="0"/>
    </xf>
    <xf numFmtId="0" fontId="58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88" fontId="74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0">
      <protection locked="0"/>
    </xf>
    <xf numFmtId="0" fontId="75" fillId="0" borderId="0">
      <protection locked="0"/>
    </xf>
    <xf numFmtId="0" fontId="76" fillId="0" borderId="0">
      <protection locked="0"/>
    </xf>
    <xf numFmtId="0" fontId="75" fillId="0" borderId="0">
      <protection locked="0"/>
    </xf>
    <xf numFmtId="0" fontId="77" fillId="0" borderId="0"/>
    <xf numFmtId="0" fontId="75" fillId="0" borderId="0">
      <protection locked="0"/>
    </xf>
    <xf numFmtId="0" fontId="78" fillId="0" borderId="0"/>
    <xf numFmtId="0" fontId="75" fillId="0" borderId="0">
      <protection locked="0"/>
    </xf>
    <xf numFmtId="0" fontId="78" fillId="0" borderId="0"/>
    <xf numFmtId="0" fontId="76" fillId="0" borderId="0">
      <protection locked="0"/>
    </xf>
    <xf numFmtId="0" fontId="78" fillId="0" borderId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175" fontId="6" fillId="0" borderId="0">
      <protection locked="0"/>
    </xf>
    <xf numFmtId="0" fontId="78" fillId="0" borderId="0"/>
    <xf numFmtId="0" fontId="79" fillId="0" borderId="0"/>
    <xf numFmtId="0" fontId="78" fillId="0" borderId="0"/>
    <xf numFmtId="0" fontId="70" fillId="0" borderId="0"/>
    <xf numFmtId="0" fontId="48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38" fontId="81" fillId="25" borderId="0" applyNumberFormat="0" applyBorder="0" applyAlignment="0" applyProtection="0"/>
    <xf numFmtId="0" fontId="37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38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39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/>
    <xf numFmtId="0" fontId="8" fillId="0" borderId="0"/>
    <xf numFmtId="0" fontId="11" fillId="0" borderId="0"/>
    <xf numFmtId="190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34" fillId="7" borderId="2" applyNumberFormat="0" applyAlignment="0" applyProtection="0"/>
    <xf numFmtId="10" fontId="81" fillId="24" borderId="5" applyNumberFormat="0" applyBorder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89" fillId="0" borderId="0"/>
    <xf numFmtId="0" fontId="78" fillId="0" borderId="12"/>
    <xf numFmtId="0" fontId="46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1" fillId="0" borderId="1">
      <alignment horizontal="left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2" fontId="58" fillId="0" borderId="0" applyFont="0" applyFill="0" applyBorder="0" applyAlignment="0" applyProtection="0"/>
    <xf numFmtId="185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93" fontId="58" fillId="0" borderId="0" applyFont="0" applyFill="0" applyBorder="0" applyAlignment="0" applyProtection="0"/>
    <xf numFmtId="194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0" fontId="93" fillId="0" borderId="0"/>
    <xf numFmtId="0" fontId="43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24" fillId="0" borderId="0" applyNumberFormat="0" applyFill="0" applyBorder="0" applyAlignment="0" applyProtection="0"/>
    <xf numFmtId="0" fontId="95" fillId="0" borderId="0"/>
    <xf numFmtId="0" fontId="19" fillId="0" borderId="0"/>
    <xf numFmtId="0" fontId="1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0" fontId="5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51" fillId="0" borderId="0"/>
    <xf numFmtId="0" fontId="50" fillId="0" borderId="0"/>
    <xf numFmtId="0" fontId="1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1" fillId="0" borderId="0"/>
    <xf numFmtId="196" fontId="67" fillId="0" borderId="0" applyFill="0" applyBorder="0" applyAlignment="0" applyProtection="0">
      <alignment horizontal="right"/>
    </xf>
    <xf numFmtId="0" fontId="74" fillId="0" borderId="0"/>
    <xf numFmtId="177" fontId="29" fillId="0" borderId="0"/>
    <xf numFmtId="177" fontId="19" fillId="0" borderId="0"/>
    <xf numFmtId="0" fontId="96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28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97" fillId="0" borderId="0"/>
    <xf numFmtId="173" fontId="9" fillId="0" borderId="0" applyFont="0" applyFill="0" applyBorder="0" applyAlignment="0" applyProtection="0"/>
    <xf numFmtId="0" fontId="35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197" fontId="74" fillId="0" borderId="0" applyFont="0" applyFill="0" applyBorder="0" applyAlignment="0" applyProtection="0"/>
    <xf numFmtId="198" fontId="74" fillId="0" borderId="0" applyFont="0" applyFill="0" applyBorder="0" applyAlignment="0" applyProtection="0"/>
    <xf numFmtId="0" fontId="70" fillId="0" borderId="0"/>
    <xf numFmtId="10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99" fontId="51" fillId="0" borderId="0" applyFont="0" applyFill="0" applyBorder="0" applyAlignment="0" applyProtection="0"/>
    <xf numFmtId="200" fontId="50" fillId="0" borderId="0" applyFont="0" applyFill="0" applyBorder="0" applyAlignment="0" applyProtection="0"/>
    <xf numFmtId="201" fontId="50" fillId="0" borderId="0" applyFont="0" applyFill="0" applyBorder="0" applyAlignment="0" applyProtection="0"/>
    <xf numFmtId="2" fontId="58" fillId="0" borderId="0" applyFont="0" applyFill="0" applyBorder="0" applyAlignment="0" applyProtection="0"/>
    <xf numFmtId="202" fontId="67" fillId="0" borderId="0" applyFill="0" applyBorder="0" applyAlignment="0">
      <alignment horizontal="centerContinuous"/>
    </xf>
    <xf numFmtId="0" fontId="50" fillId="0" borderId="0"/>
    <xf numFmtId="0" fontId="99" fillId="0" borderId="1" applyNumberFormat="0" applyFill="0" applyBorder="0" applyAlignment="0" applyProtection="0">
      <protection hidden="1"/>
    </xf>
    <xf numFmtId="171" fontId="100" fillId="0" borderId="0"/>
    <xf numFmtId="0" fontId="101" fillId="0" borderId="0"/>
    <xf numFmtId="0" fontId="51" fillId="0" borderId="0" applyNumberFormat="0"/>
    <xf numFmtId="0" fontId="4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22" borderId="1"/>
    <xf numFmtId="175" fontId="6" fillId="0" borderId="16">
      <protection locked="0"/>
    </xf>
    <xf numFmtId="0" fontId="103" fillId="0" borderId="17" applyNumberFormat="0" applyFill="0" applyAlignment="0" applyProtection="0"/>
    <xf numFmtId="0" fontId="75" fillId="0" borderId="16">
      <protection locked="0"/>
    </xf>
    <xf numFmtId="0" fontId="93" fillId="0" borderId="0"/>
    <xf numFmtId="0" fontId="47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71" fontId="107" fillId="0" borderId="0">
      <alignment horizontal="right"/>
    </xf>
    <xf numFmtId="0" fontId="33" fillId="27" borderId="0" applyNumberFormat="0" applyBorder="0" applyAlignment="0" applyProtection="0"/>
    <xf numFmtId="0" fontId="33" fillId="18" borderId="0" applyNumberFormat="0" applyBorder="0" applyAlignment="0" applyProtection="0"/>
    <xf numFmtId="0" fontId="33" fillId="12" borderId="0" applyNumberFormat="0" applyBorder="0" applyAlignment="0" applyProtection="0"/>
    <xf numFmtId="0" fontId="33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8" borderId="0" applyNumberFormat="0" applyBorder="0" applyAlignment="0" applyProtection="0"/>
    <xf numFmtId="0" fontId="34" fillId="7" borderId="2" applyNumberFormat="0" applyAlignment="0" applyProtection="0"/>
    <xf numFmtId="0" fontId="34" fillId="13" borderId="2" applyNumberFormat="0" applyAlignment="0" applyProtection="0"/>
    <xf numFmtId="0" fontId="35" fillId="29" borderId="15" applyNumberFormat="0" applyAlignment="0" applyProtection="0"/>
    <xf numFmtId="0" fontId="113" fillId="29" borderId="2" applyNumberFormat="0" applyAlignment="0" applyProtection="0"/>
    <xf numFmtId="0" fontId="108" fillId="0" borderId="0" applyProtection="0"/>
    <xf numFmtId="176" fontId="25" fillId="0" borderId="0" applyFont="0" applyFill="0" applyBorder="0" applyAlignment="0" applyProtection="0"/>
    <xf numFmtId="0" fontId="48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14" fillId="0" borderId="19" applyNumberFormat="0" applyFill="0" applyAlignment="0" applyProtection="0"/>
    <xf numFmtId="0" fontId="115" fillId="0" borderId="20" applyNumberFormat="0" applyFill="0" applyAlignment="0" applyProtection="0"/>
    <xf numFmtId="0" fontId="116" fillId="0" borderId="21" applyNumberFormat="0" applyFill="0" applyAlignment="0" applyProtection="0"/>
    <xf numFmtId="0" fontId="116" fillId="0" borderId="0" applyNumberFormat="0" applyFill="0" applyBorder="0" applyAlignment="0" applyProtection="0"/>
    <xf numFmtId="0" fontId="109" fillId="0" borderId="0" applyProtection="0"/>
    <xf numFmtId="0" fontId="110" fillId="0" borderId="0" applyProtection="0"/>
    <xf numFmtId="0" fontId="24" fillId="0" borderId="0">
      <alignment wrapText="1"/>
    </xf>
    <xf numFmtId="0" fontId="46" fillId="0" borderId="13" applyNumberFormat="0" applyFill="0" applyAlignment="0" applyProtection="0"/>
    <xf numFmtId="0" fontId="40" fillId="0" borderId="22" applyNumberFormat="0" applyFill="0" applyAlignment="0" applyProtection="0"/>
    <xf numFmtId="0" fontId="108" fillId="0" borderId="16" applyProtection="0"/>
    <xf numFmtId="0" fontId="41" fillId="23" borderId="4" applyNumberFormat="0" applyAlignment="0" applyProtection="0"/>
    <xf numFmtId="0" fontId="41" fillId="23" borderId="4" applyNumberFormat="0" applyAlignment="0" applyProtection="0"/>
    <xf numFmtId="0" fontId="4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13" borderId="0" applyNumberFormat="0" applyBorder="0" applyAlignment="0" applyProtection="0"/>
    <xf numFmtId="0" fontId="36" fillId="22" borderId="2" applyNumberForma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7" fillId="0" borderId="0"/>
    <xf numFmtId="0" fontId="32" fillId="0" borderId="0"/>
    <xf numFmtId="0" fontId="24" fillId="0" borderId="0"/>
    <xf numFmtId="0" fontId="32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9" fillId="0" borderId="0"/>
    <xf numFmtId="0" fontId="17" fillId="0" borderId="0"/>
    <xf numFmtId="0" fontId="24" fillId="0" borderId="0"/>
    <xf numFmtId="0" fontId="11" fillId="0" borderId="0"/>
    <xf numFmtId="0" fontId="11" fillId="0" borderId="0"/>
    <xf numFmtId="0" fontId="32" fillId="0" borderId="0"/>
    <xf numFmtId="0" fontId="49" fillId="0" borderId="0"/>
    <xf numFmtId="0" fontId="49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2" fillId="0" borderId="0"/>
    <xf numFmtId="0" fontId="24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40" fillId="0" borderId="17" applyNumberFormat="0" applyFill="0" applyAlignment="0" applyProtection="0"/>
    <xf numFmtId="0" fontId="44" fillId="5" borderId="0" applyNumberFormat="0" applyBorder="0" applyAlignment="0" applyProtection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12" fillId="10" borderId="14" applyNumberFormat="0" applyFont="0" applyAlignment="0" applyProtection="0"/>
    <xf numFmtId="0" fontId="32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5" fillId="22" borderId="15" applyNumberFormat="0" applyAlignment="0" applyProtection="0"/>
    <xf numFmtId="0" fontId="47" fillId="0" borderId="23" applyNumberFormat="0" applyFill="0" applyAlignment="0" applyProtection="0"/>
    <xf numFmtId="0" fontId="43" fillId="13" borderId="0" applyNumberFormat="0" applyBorder="0" applyAlignment="0" applyProtection="0"/>
    <xf numFmtId="0" fontId="29" fillId="0" borderId="0"/>
    <xf numFmtId="0" fontId="108" fillId="0" borderId="0"/>
    <xf numFmtId="0" fontId="4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108" fillId="0" borderId="0" applyProtection="0"/>
    <xf numFmtId="170" fontId="32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48" fillId="6" borderId="0" applyNumberFormat="0" applyBorder="0" applyAlignment="0" applyProtection="0"/>
    <xf numFmtId="49" fontId="23" fillId="0" borderId="5">
      <alignment horizontal="center" vertical="center" wrapText="1"/>
    </xf>
    <xf numFmtId="168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181" fontId="50" fillId="0" borderId="0" applyFont="0" applyFill="0" applyBorder="0" applyAlignment="0" applyProtection="0"/>
    <xf numFmtId="181" fontId="67" fillId="0" borderId="0" applyFont="0" applyFill="0" applyBorder="0" applyAlignment="0" applyProtection="0"/>
    <xf numFmtId="182" fontId="50" fillId="0" borderId="0" applyFont="0" applyFill="0" applyBorder="0" applyAlignment="0" applyProtection="0"/>
    <xf numFmtId="182" fontId="67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2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14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6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52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2" fontId="75" fillId="0" borderId="0">
      <protection locked="0"/>
    </xf>
    <xf numFmtId="2" fontId="76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7" fillId="22" borderId="2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0" fontId="59" fillId="23" borderId="4" applyNumberFormat="0" applyAlignment="0" applyProtection="0"/>
    <xf numFmtId="207" fontId="51" fillId="0" borderId="0"/>
    <xf numFmtId="0" fontId="122" fillId="24" borderId="5">
      <alignment horizontal="right" vertical="center"/>
    </xf>
    <xf numFmtId="0" fontId="61" fillId="24" borderId="5">
      <alignment horizontal="right" vertical="center"/>
    </xf>
    <xf numFmtId="0" fontId="51" fillId="24" borderId="6"/>
    <xf numFmtId="0" fontId="60" fillId="32" borderId="5">
      <alignment horizontal="center" vertical="center"/>
    </xf>
    <xf numFmtId="0" fontId="122" fillId="24" borderId="5">
      <alignment horizontal="right" vertical="center"/>
    </xf>
    <xf numFmtId="0" fontId="62" fillId="24" borderId="5">
      <alignment horizontal="left" vertical="center"/>
    </xf>
    <xf numFmtId="0" fontId="62" fillId="24" borderId="7">
      <alignment vertical="center"/>
    </xf>
    <xf numFmtId="0" fontId="63" fillId="24" borderId="8">
      <alignment vertical="center"/>
    </xf>
    <xf numFmtId="0" fontId="62" fillId="24" borderId="5"/>
    <xf numFmtId="0" fontId="61" fillId="24" borderId="5">
      <alignment horizontal="right" vertical="center"/>
    </xf>
    <xf numFmtId="0" fontId="64" fillId="26" borderId="5">
      <alignment horizontal="left" vertical="center"/>
    </xf>
    <xf numFmtId="0" fontId="64" fillId="26" borderId="5">
      <alignment horizontal="left" vertical="center"/>
    </xf>
    <xf numFmtId="0" fontId="123" fillId="24" borderId="5">
      <alignment horizontal="left" vertical="center"/>
    </xf>
    <xf numFmtId="0" fontId="65" fillId="24" borderId="6"/>
    <xf numFmtId="0" fontId="60" fillId="25" borderId="5">
      <alignment horizontal="left" vertical="center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49" fontId="124" fillId="0" borderId="5">
      <alignment horizontal="center" vertical="center"/>
      <protection locked="0"/>
    </xf>
    <xf numFmtId="173" fontId="28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193" fontId="51" fillId="0" borderId="0" applyFont="0" applyFill="0" applyBorder="0" applyAlignment="0" applyProtection="0"/>
    <xf numFmtId="2" fontId="75" fillId="0" borderId="0">
      <protection locked="0"/>
    </xf>
    <xf numFmtId="0" fontId="51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71" fontId="125" fillId="0" borderId="0"/>
    <xf numFmtId="208" fontId="51" fillId="0" borderId="0" applyFont="0" applyFill="0" applyBorder="0" applyAlignment="0" applyProtection="0"/>
    <xf numFmtId="177" fontId="79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0" fontId="77" fillId="0" borderId="0"/>
    <xf numFmtId="174" fontId="51" fillId="0" borderId="0" applyFont="0" applyFill="0" applyBorder="0" applyAlignment="0" applyProtection="0"/>
    <xf numFmtId="0" fontId="78" fillId="0" borderId="0"/>
    <xf numFmtId="174" fontId="51" fillId="0" borderId="0" applyFont="0" applyFill="0" applyBorder="0" applyAlignment="0" applyProtection="0"/>
    <xf numFmtId="0" fontId="78" fillId="0" borderId="0"/>
    <xf numFmtId="174" fontId="51" fillId="0" borderId="0" applyFont="0" applyFill="0" applyBorder="0" applyAlignment="0" applyProtection="0"/>
    <xf numFmtId="0" fontId="78" fillId="0" borderId="0"/>
    <xf numFmtId="174" fontId="51" fillId="0" borderId="0" applyFont="0" applyFill="0" applyBorder="0" applyAlignment="0" applyProtection="0"/>
    <xf numFmtId="0" fontId="74" fillId="0" borderId="0"/>
    <xf numFmtId="0" fontId="75" fillId="0" borderId="0">
      <protection locked="0"/>
    </xf>
    <xf numFmtId="209" fontId="75" fillId="0" borderId="0">
      <protection locked="0"/>
    </xf>
    <xf numFmtId="2" fontId="51" fillId="0" borderId="0" applyFont="0" applyFill="0" applyBorder="0" applyAlignment="0" applyProtection="0"/>
    <xf numFmtId="0" fontId="78" fillId="0" borderId="0"/>
    <xf numFmtId="0" fontId="79" fillId="0" borderId="0"/>
    <xf numFmtId="0" fontId="78" fillId="0" borderId="0"/>
    <xf numFmtId="209" fontId="75" fillId="0" borderId="0">
      <protection locked="0"/>
    </xf>
    <xf numFmtId="210" fontId="126" fillId="0" borderId="0" applyAlignment="0">
      <alignment wrapText="1"/>
    </xf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11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211" fontId="127" fillId="0" borderId="0">
      <protection locked="0"/>
    </xf>
    <xf numFmtId="211" fontId="127" fillId="0" borderId="0"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174" fontId="50" fillId="0" borderId="0" applyFont="0" applyFill="0" applyBorder="0" applyAlignment="0" applyProtection="0"/>
    <xf numFmtId="174" fontId="67" fillId="0" borderId="0" applyFont="0" applyFill="0" applyBorder="0" applyAlignment="0" applyProtection="0"/>
    <xf numFmtId="3" fontId="50" fillId="0" borderId="0" applyFont="0" applyFill="0" applyBorder="0" applyAlignment="0" applyProtection="0"/>
    <xf numFmtId="3" fontId="67" fillId="0" borderId="0" applyFont="0" applyFill="0" applyBorder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88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1" fillId="0" borderId="0"/>
    <xf numFmtId="0" fontId="78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34" fillId="24" borderId="26">
      <alignment horizontal="left" vertical="center"/>
      <protection locked="0"/>
    </xf>
    <xf numFmtId="49" fontId="134" fillId="24" borderId="26">
      <alignment horizontal="left" vertical="center"/>
    </xf>
    <xf numFmtId="4" fontId="134" fillId="24" borderId="26">
      <alignment horizontal="right" vertical="center"/>
      <protection locked="0"/>
    </xf>
    <xf numFmtId="4" fontId="134" fillId="24" borderId="26">
      <alignment horizontal="right" vertical="center"/>
    </xf>
    <xf numFmtId="4" fontId="135" fillId="24" borderId="26">
      <alignment horizontal="right" vertical="center"/>
      <protection locked="0"/>
    </xf>
    <xf numFmtId="49" fontId="136" fillId="24" borderId="5">
      <alignment horizontal="left" vertical="center"/>
      <protection locked="0"/>
    </xf>
    <xf numFmtId="49" fontId="136" fillId="24" borderId="5">
      <alignment horizontal="left" vertical="center"/>
    </xf>
    <xf numFmtId="49" fontId="137" fillId="24" borderId="5">
      <alignment horizontal="left" vertical="center"/>
      <protection locked="0"/>
    </xf>
    <xf numFmtId="49" fontId="137" fillId="24" borderId="5">
      <alignment horizontal="left" vertical="center"/>
    </xf>
    <xf numFmtId="4" fontId="136" fillId="24" borderId="5">
      <alignment horizontal="right" vertical="center"/>
      <protection locked="0"/>
    </xf>
    <xf numFmtId="4" fontId="136" fillId="24" borderId="5">
      <alignment horizontal="right" vertical="center"/>
    </xf>
    <xf numFmtId="4" fontId="138" fillId="24" borderId="5">
      <alignment horizontal="right" vertical="center"/>
      <protection locked="0"/>
    </xf>
    <xf numFmtId="49" fontId="124" fillId="24" borderId="5">
      <alignment horizontal="left" vertical="center"/>
      <protection locked="0"/>
    </xf>
    <xf numFmtId="49" fontId="124" fillId="24" borderId="5">
      <alignment horizontal="left" vertical="center"/>
      <protection locked="0"/>
    </xf>
    <xf numFmtId="49" fontId="124" fillId="24" borderId="5">
      <alignment horizontal="left" vertical="center"/>
    </xf>
    <xf numFmtId="49" fontId="124" fillId="24" borderId="5">
      <alignment horizontal="left" vertical="center"/>
    </xf>
    <xf numFmtId="49" fontId="135" fillId="24" borderId="5">
      <alignment horizontal="left" vertical="center"/>
      <protection locked="0"/>
    </xf>
    <xf numFmtId="49" fontId="135" fillId="24" borderId="5">
      <alignment horizontal="left" vertical="center"/>
    </xf>
    <xf numFmtId="4" fontId="124" fillId="24" borderId="5">
      <alignment horizontal="right" vertical="center"/>
      <protection locked="0"/>
    </xf>
    <xf numFmtId="4" fontId="124" fillId="24" borderId="5">
      <alignment horizontal="right" vertical="center"/>
      <protection locked="0"/>
    </xf>
    <xf numFmtId="4" fontId="124" fillId="24" borderId="5">
      <alignment horizontal="right" vertical="center"/>
    </xf>
    <xf numFmtId="4" fontId="124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9" fillId="24" borderId="5">
      <alignment horizontal="left" vertical="center"/>
      <protection locked="0"/>
    </xf>
    <xf numFmtId="49" fontId="139" fillId="24" borderId="5">
      <alignment horizontal="left" vertical="center"/>
    </xf>
    <xf numFmtId="49" fontId="140" fillId="24" borderId="5">
      <alignment horizontal="left" vertical="center"/>
      <protection locked="0"/>
    </xf>
    <xf numFmtId="49" fontId="140" fillId="24" borderId="5">
      <alignment horizontal="left" vertical="center"/>
    </xf>
    <xf numFmtId="4" fontId="139" fillId="24" borderId="5">
      <alignment horizontal="right" vertical="center"/>
      <protection locked="0"/>
    </xf>
    <xf numFmtId="4" fontId="139" fillId="24" borderId="5">
      <alignment horizontal="right" vertical="center"/>
    </xf>
    <xf numFmtId="4" fontId="141" fillId="24" borderId="5">
      <alignment horizontal="right" vertical="center"/>
      <protection locked="0"/>
    </xf>
    <xf numFmtId="49" fontId="142" fillId="0" borderId="5">
      <alignment horizontal="left" vertical="center"/>
      <protection locked="0"/>
    </xf>
    <xf numFmtId="49" fontId="142" fillId="0" borderId="5">
      <alignment horizontal="left" vertical="center"/>
    </xf>
    <xf numFmtId="49" fontId="143" fillId="0" borderId="5">
      <alignment horizontal="left" vertical="center"/>
      <protection locked="0"/>
    </xf>
    <xf numFmtId="49" fontId="143" fillId="0" borderId="5">
      <alignment horizontal="left" vertical="center"/>
    </xf>
    <xf numFmtId="4" fontId="142" fillId="0" borderId="5">
      <alignment horizontal="right" vertical="center"/>
      <protection locked="0"/>
    </xf>
    <xf numFmtId="4" fontId="142" fillId="0" borderId="5">
      <alignment horizontal="right" vertical="center"/>
    </xf>
    <xf numFmtId="4" fontId="143" fillId="0" borderId="5">
      <alignment horizontal="right" vertical="center"/>
      <protection locked="0"/>
    </xf>
    <xf numFmtId="49" fontId="144" fillId="0" borderId="5">
      <alignment horizontal="left" vertical="center"/>
      <protection locked="0"/>
    </xf>
    <xf numFmtId="49" fontId="144" fillId="0" borderId="5">
      <alignment horizontal="left" vertical="center"/>
    </xf>
    <xf numFmtId="49" fontId="145" fillId="0" borderId="5">
      <alignment horizontal="left" vertical="center"/>
      <protection locked="0"/>
    </xf>
    <xf numFmtId="49" fontId="145" fillId="0" borderId="5">
      <alignment horizontal="left" vertical="center"/>
    </xf>
    <xf numFmtId="4" fontId="144" fillId="0" borderId="5">
      <alignment horizontal="right" vertical="center"/>
      <protection locked="0"/>
    </xf>
    <xf numFmtId="4" fontId="144" fillId="0" borderId="5">
      <alignment horizontal="right" vertical="center"/>
    </xf>
    <xf numFmtId="49" fontId="142" fillId="0" borderId="5">
      <alignment horizontal="left" vertical="center"/>
      <protection locked="0"/>
    </xf>
    <xf numFmtId="49" fontId="143" fillId="0" borderId="5">
      <alignment horizontal="left" vertical="center"/>
      <protection locked="0"/>
    </xf>
    <xf numFmtId="4" fontId="142" fillId="0" borderId="5">
      <alignment horizontal="right" vertical="center"/>
      <protection locked="0"/>
    </xf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0" fontId="90" fillId="0" borderId="13" applyNumberFormat="0" applyFill="0" applyAlignment="0" applyProtection="0"/>
    <xf numFmtId="1" fontId="67" fillId="0" borderId="0" applyNumberFormat="0" applyAlignment="0">
      <alignment horizontal="center"/>
    </xf>
    <xf numFmtId="212" fontId="146" fillId="0" borderId="0" applyNumberFormat="0">
      <alignment horizontal="centerContinuous"/>
    </xf>
    <xf numFmtId="185" fontId="67" fillId="0" borderId="0" applyFont="0" applyFill="0" applyBorder="0" applyAlignment="0" applyProtection="0"/>
    <xf numFmtId="173" fontId="67" fillId="0" borderId="0" applyFont="0" applyFill="0" applyBorder="0" applyAlignment="0" applyProtection="0"/>
    <xf numFmtId="213" fontId="74" fillId="0" borderId="0" applyFont="0" applyFill="0" applyBorder="0" applyAlignment="0" applyProtection="0"/>
    <xf numFmtId="214" fontId="74" fillId="0" borderId="0" applyFont="0" applyFill="0" applyBorder="0" applyAlignment="0" applyProtection="0"/>
    <xf numFmtId="215" fontId="75" fillId="0" borderId="0">
      <protection locked="0"/>
    </xf>
    <xf numFmtId="194" fontId="67" fillId="0" borderId="0" applyFont="0" applyFill="0" applyBorder="0" applyAlignment="0" applyProtection="0"/>
    <xf numFmtId="195" fontId="67" fillId="0" borderId="0" applyFont="0" applyFill="0" applyBorder="0" applyAlignment="0" applyProtection="0"/>
    <xf numFmtId="216" fontId="75" fillId="0" borderId="0">
      <protection locked="0"/>
    </xf>
    <xf numFmtId="217" fontId="75" fillId="0" borderId="0">
      <protection locked="0"/>
    </xf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94" fillId="13" borderId="0" applyNumberFormat="0" applyBorder="0" applyAlignment="0" applyProtection="0"/>
    <xf numFmtId="0" fontId="147" fillId="0" borderId="0"/>
    <xf numFmtId="0" fontId="19" fillId="0" borderId="0"/>
    <xf numFmtId="0" fontId="148" fillId="0" borderId="0"/>
    <xf numFmtId="0" fontId="19" fillId="0" borderId="0"/>
    <xf numFmtId="0" fontId="79" fillId="0" borderId="0"/>
    <xf numFmtId="0" fontId="79" fillId="0" borderId="0"/>
    <xf numFmtId="0" fontId="28" fillId="0" borderId="0"/>
    <xf numFmtId="0" fontId="28" fillId="0" borderId="0"/>
    <xf numFmtId="0" fontId="67" fillId="0" borderId="0"/>
    <xf numFmtId="0" fontId="107" fillId="0" borderId="0"/>
    <xf numFmtId="0" fontId="51" fillId="0" borderId="0"/>
    <xf numFmtId="0" fontId="28" fillId="0" borderId="0"/>
    <xf numFmtId="0" fontId="3" fillId="0" borderId="0"/>
    <xf numFmtId="0" fontId="67" fillId="0" borderId="0"/>
    <xf numFmtId="0" fontId="67" fillId="0" borderId="0"/>
    <xf numFmtId="0" fontId="51" fillId="0" borderId="0"/>
    <xf numFmtId="0" fontId="14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 applyBorder="0"/>
    <xf numFmtId="0" fontId="51" fillId="0" borderId="0"/>
    <xf numFmtId="0" fontId="51" fillId="0" borderId="0"/>
    <xf numFmtId="0" fontId="67" fillId="0" borderId="0"/>
    <xf numFmtId="0" fontId="67" fillId="0" borderId="0"/>
    <xf numFmtId="0" fontId="11" fillId="0" borderId="0"/>
    <xf numFmtId="0" fontId="67" fillId="0" borderId="0"/>
    <xf numFmtId="0" fontId="150" fillId="0" borderId="0"/>
    <xf numFmtId="0" fontId="51" fillId="0" borderId="0"/>
    <xf numFmtId="0" fontId="67" fillId="0" borderId="0" applyBorder="0"/>
    <xf numFmtId="0" fontId="11" fillId="0" borderId="0"/>
    <xf numFmtId="0" fontId="28" fillId="0" borderId="0"/>
    <xf numFmtId="0" fontId="28" fillId="0" borderId="0"/>
    <xf numFmtId="218" fontId="151" fillId="0" borderId="0"/>
    <xf numFmtId="0" fontId="67" fillId="0" borderId="0"/>
    <xf numFmtId="0" fontId="32" fillId="0" borderId="0"/>
    <xf numFmtId="0" fontId="152" fillId="0" borderId="0"/>
    <xf numFmtId="0" fontId="152" fillId="0" borderId="0"/>
    <xf numFmtId="0" fontId="152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19" fillId="32" borderId="5">
      <alignment horizontal="right" vertical="center"/>
      <protection locked="0"/>
    </xf>
    <xf numFmtId="4" fontId="119" fillId="30" borderId="5">
      <alignment horizontal="right" vertical="center"/>
      <protection locked="0"/>
    </xf>
    <xf numFmtId="4" fontId="119" fillId="25" borderId="5">
      <alignment horizontal="right" vertical="center"/>
      <protection locked="0"/>
    </xf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0" fontId="98" fillId="22" borderId="15" applyNumberFormat="0" applyAlignment="0" applyProtection="0"/>
    <xf numFmtId="9" fontId="6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8" fillId="0" borderId="0" applyFont="0" applyFill="0" applyBorder="0" applyAlignment="0" applyProtection="0"/>
    <xf numFmtId="199" fontId="67" fillId="0" borderId="0" applyFont="0" applyFill="0" applyBorder="0" applyAlignment="0" applyProtection="0"/>
    <xf numFmtId="219" fontId="75" fillId="0" borderId="0">
      <protection locked="0"/>
    </xf>
    <xf numFmtId="220" fontId="75" fillId="0" borderId="0">
      <protection locked="0"/>
    </xf>
    <xf numFmtId="221" fontId="51" fillId="0" borderId="0" applyFont="0" applyFill="0" applyBorder="0" applyAlignment="0" applyProtection="0"/>
    <xf numFmtId="219" fontId="75" fillId="0" borderId="0">
      <protection locked="0"/>
    </xf>
    <xf numFmtId="202" fontId="67" fillId="0" borderId="0" applyFill="0" applyBorder="0" applyAlignment="0">
      <alignment horizontal="centerContinuous"/>
    </xf>
    <xf numFmtId="220" fontId="75" fillId="0" borderId="0">
      <protection locked="0"/>
    </xf>
    <xf numFmtId="222" fontId="75" fillId="0" borderId="0">
      <protection locked="0"/>
    </xf>
    <xf numFmtId="49" fontId="124" fillId="0" borderId="5">
      <alignment horizontal="left" vertical="center" wrapText="1"/>
      <protection locked="0"/>
    </xf>
    <xf numFmtId="49" fontId="124" fillId="0" borderId="5">
      <alignment horizontal="left" vertical="center" wrapText="1"/>
      <protection locked="0"/>
    </xf>
    <xf numFmtId="4" fontId="153" fillId="33" borderId="27" applyNumberFormat="0" applyProtection="0">
      <alignment vertical="center"/>
    </xf>
    <xf numFmtId="4" fontId="154" fillId="33" borderId="27" applyNumberFormat="0" applyProtection="0">
      <alignment vertical="center"/>
    </xf>
    <xf numFmtId="4" fontId="155" fillId="0" borderId="0" applyNumberFormat="0" applyProtection="0">
      <alignment horizontal="left" vertical="center" indent="1"/>
    </xf>
    <xf numFmtId="4" fontId="156" fillId="34" borderId="27" applyNumberFormat="0" applyProtection="0">
      <alignment horizontal="left" vertical="center" indent="1"/>
    </xf>
    <xf numFmtId="4" fontId="157" fillId="35" borderId="27" applyNumberFormat="0" applyProtection="0">
      <alignment vertical="center"/>
    </xf>
    <xf numFmtId="4" fontId="158" fillId="32" borderId="27" applyNumberFormat="0" applyProtection="0">
      <alignment vertical="center"/>
    </xf>
    <xf numFmtId="4" fontId="157" fillId="36" borderId="27" applyNumberFormat="0" applyProtection="0">
      <alignment vertical="center"/>
    </xf>
    <xf numFmtId="4" fontId="159" fillId="35" borderId="27" applyNumberFormat="0" applyProtection="0">
      <alignment vertical="center"/>
    </xf>
    <xf numFmtId="4" fontId="160" fillId="37" borderId="27" applyNumberFormat="0" applyProtection="0">
      <alignment horizontal="left" vertical="center" indent="1"/>
    </xf>
    <xf numFmtId="4" fontId="160" fillId="30" borderId="27" applyNumberFormat="0" applyProtection="0">
      <alignment horizontal="left" vertical="center" indent="1"/>
    </xf>
    <xf numFmtId="4" fontId="161" fillId="34" borderId="27" applyNumberFormat="0" applyProtection="0">
      <alignment horizontal="left" vertical="center" indent="1"/>
    </xf>
    <xf numFmtId="4" fontId="162" fillId="31" borderId="27" applyNumberFormat="0" applyProtection="0">
      <alignment vertical="center"/>
    </xf>
    <xf numFmtId="4" fontId="163" fillId="24" borderId="27" applyNumberFormat="0" applyProtection="0">
      <alignment horizontal="left" vertical="center" indent="1"/>
    </xf>
    <xf numFmtId="4" fontId="164" fillId="30" borderId="27" applyNumberFormat="0" applyProtection="0">
      <alignment horizontal="left" vertical="center" indent="1"/>
    </xf>
    <xf numFmtId="4" fontId="165" fillId="34" borderId="27" applyNumberFormat="0" applyProtection="0">
      <alignment horizontal="left" vertical="center" indent="1"/>
    </xf>
    <xf numFmtId="4" fontId="166" fillId="24" borderId="27" applyNumberFormat="0" applyProtection="0">
      <alignment vertical="center"/>
    </xf>
    <xf numFmtId="4" fontId="167" fillId="24" borderId="27" applyNumberFormat="0" applyProtection="0">
      <alignment vertical="center"/>
    </xf>
    <xf numFmtId="4" fontId="160" fillId="30" borderId="27" applyNumberFormat="0" applyProtection="0">
      <alignment horizontal="left" vertical="center" indent="1"/>
    </xf>
    <xf numFmtId="4" fontId="168" fillId="24" borderId="27" applyNumberFormat="0" applyProtection="0">
      <alignment vertical="center"/>
    </xf>
    <xf numFmtId="4" fontId="169" fillId="24" borderId="27" applyNumberFormat="0" applyProtection="0">
      <alignment vertical="center"/>
    </xf>
    <xf numFmtId="4" fontId="81" fillId="0" borderId="0" applyNumberFormat="0" applyProtection="0">
      <alignment horizontal="left" vertical="center" indent="1"/>
    </xf>
    <xf numFmtId="4" fontId="170" fillId="24" borderId="27" applyNumberFormat="0" applyProtection="0">
      <alignment vertical="center"/>
    </xf>
    <xf numFmtId="4" fontId="171" fillId="24" borderId="27" applyNumberFormat="0" applyProtection="0">
      <alignment vertical="center"/>
    </xf>
    <xf numFmtId="4" fontId="160" fillId="38" borderId="27" applyNumberFormat="0" applyProtection="0">
      <alignment horizontal="left" vertical="center" indent="1"/>
    </xf>
    <xf numFmtId="4" fontId="172" fillId="31" borderId="27" applyNumberFormat="0" applyProtection="0">
      <alignment horizontal="left" indent="1"/>
    </xf>
    <xf numFmtId="4" fontId="173" fillId="24" borderId="27" applyNumberFormat="0" applyProtection="0">
      <alignment vertical="center"/>
    </xf>
    <xf numFmtId="38" fontId="74" fillId="0" borderId="24"/>
    <xf numFmtId="223" fontId="51" fillId="0" borderId="0">
      <protection locked="0"/>
    </xf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0" fontId="174" fillId="0" borderId="0" applyNumberFormat="0" applyFill="0" applyBorder="0" applyAlignment="0" applyProtection="0"/>
    <xf numFmtId="0" fontId="51" fillId="0" borderId="0" applyNumberFormat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127" fillId="0" borderId="0">
      <protection locked="0"/>
    </xf>
    <xf numFmtId="2" fontId="127" fillId="0" borderId="0">
      <protection locked="0"/>
    </xf>
    <xf numFmtId="220" fontId="75" fillId="0" borderId="0">
      <protection locked="0"/>
    </xf>
    <xf numFmtId="222" fontId="75" fillId="0" borderId="0">
      <protection locked="0"/>
    </xf>
    <xf numFmtId="0" fontId="74" fillId="0" borderId="0"/>
    <xf numFmtId="4" fontId="51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75" fillId="0" borderId="0" applyNumberFormat="0" applyFont="0" applyFill="0" applyBorder="0" applyAlignment="0" applyProtection="0">
      <alignment vertical="top"/>
    </xf>
    <xf numFmtId="0" fontId="176" fillId="0" borderId="0" applyNumberFormat="0" applyFont="0" applyFill="0" applyBorder="0" applyAlignment="0" applyProtection="0">
      <alignment vertical="top"/>
    </xf>
    <xf numFmtId="0" fontId="176" fillId="0" borderId="0" applyNumberFormat="0" applyFont="0" applyFill="0" applyBorder="0" applyAlignment="0" applyProtection="0">
      <alignment vertical="top"/>
    </xf>
    <xf numFmtId="0" fontId="175" fillId="0" borderId="0" applyNumberFormat="0" applyFont="0" applyFill="0" applyBorder="0" applyAlignment="0" applyProtection="0"/>
    <xf numFmtId="0" fontId="175" fillId="0" borderId="0" applyNumberFormat="0" applyFont="0" applyFill="0" applyBorder="0" applyAlignment="0" applyProtection="0">
      <alignment horizontal="left" vertical="top"/>
    </xf>
    <xf numFmtId="0" fontId="175" fillId="0" borderId="0" applyNumberFormat="0" applyFont="0" applyFill="0" applyBorder="0" applyAlignment="0" applyProtection="0">
      <alignment horizontal="left" vertical="top"/>
    </xf>
    <xf numFmtId="0" fontId="175" fillId="0" borderId="0" applyNumberFormat="0" applyFont="0" applyFill="0" applyBorder="0" applyAlignment="0" applyProtection="0">
      <alignment horizontal="left" vertical="top"/>
    </xf>
    <xf numFmtId="0" fontId="67" fillId="0" borderId="0"/>
    <xf numFmtId="0" fontId="177" fillId="0" borderId="0">
      <alignment horizontal="left" wrapText="1"/>
    </xf>
    <xf numFmtId="0" fontId="178" fillId="0" borderId="18" applyNumberFormat="0" applyFont="0" applyFill="0" applyBorder="0" applyAlignment="0" applyProtection="0">
      <alignment horizontal="center" wrapText="1"/>
    </xf>
    <xf numFmtId="224" fontId="50" fillId="0" borderId="0" applyNumberFormat="0" applyFont="0" applyFill="0" applyBorder="0" applyAlignment="0" applyProtection="0">
      <alignment horizontal="right"/>
    </xf>
    <xf numFmtId="0" fontId="178" fillId="0" borderId="0" applyNumberFormat="0" applyFont="0" applyFill="0" applyBorder="0" applyAlignment="0" applyProtection="0">
      <alignment horizontal="left" indent="1"/>
    </xf>
    <xf numFmtId="225" fontId="178" fillId="0" borderId="0" applyNumberFormat="0" applyFont="0" applyFill="0" applyBorder="0" applyAlignment="0" applyProtection="0"/>
    <xf numFmtId="0" fontId="67" fillId="0" borderId="18" applyNumberFormat="0" applyFont="0" applyFill="0" applyAlignment="0" applyProtection="0">
      <alignment horizontal="center"/>
    </xf>
    <xf numFmtId="0" fontId="67" fillId="0" borderId="0" applyNumberFormat="0" applyFont="0" applyFill="0" applyBorder="0" applyAlignment="0" applyProtection="0">
      <alignment horizontal="left" wrapText="1" indent="1"/>
    </xf>
    <xf numFmtId="0" fontId="178" fillId="0" borderId="0" applyNumberFormat="0" applyFont="0" applyFill="0" applyBorder="0" applyAlignment="0" applyProtection="0">
      <alignment horizontal="left" indent="1"/>
    </xf>
    <xf numFmtId="0" fontId="67" fillId="0" borderId="0" applyNumberFormat="0" applyFont="0" applyFill="0" applyBorder="0" applyAlignment="0" applyProtection="0">
      <alignment horizontal="left" wrapText="1" indent="2"/>
    </xf>
    <xf numFmtId="226" fontId="67" fillId="0" borderId="0">
      <alignment horizontal="right"/>
    </xf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8" borderId="0" applyNumberFormat="0" applyBorder="0" applyAlignment="0" applyProtection="0"/>
    <xf numFmtId="0" fontId="34" fillId="7" borderId="2" applyNumberFormat="0" applyAlignment="0" applyProtection="0"/>
    <xf numFmtId="0" fontId="34" fillId="7" borderId="2" applyNumberFormat="0" applyAlignment="0" applyProtection="0"/>
    <xf numFmtId="218" fontId="34" fillId="7" borderId="2" applyNumberFormat="0" applyAlignment="0" applyProtection="0"/>
    <xf numFmtId="0" fontId="35" fillId="22" borderId="15" applyNumberFormat="0" applyAlignment="0" applyProtection="0"/>
    <xf numFmtId="0" fontId="35" fillId="22" borderId="15" applyNumberFormat="0" applyAlignment="0" applyProtection="0"/>
    <xf numFmtId="0" fontId="36" fillId="22" borderId="2" applyNumberFormat="0" applyAlignment="0" applyProtection="0"/>
    <xf numFmtId="0" fontId="36" fillId="22" borderId="2" applyNumberFormat="0" applyAlignment="0" applyProtection="0"/>
    <xf numFmtId="0" fontId="108" fillId="0" borderId="0" applyProtection="0"/>
    <xf numFmtId="195" fontId="24" fillId="0" borderId="0" applyFont="0" applyFill="0" applyBorder="0" applyAlignment="0" applyProtection="0"/>
    <xf numFmtId="0" fontId="48" fillId="4" borderId="0" applyNumberFormat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09" fillId="0" borderId="0" applyProtection="0"/>
    <xf numFmtId="0" fontId="110" fillId="0" borderId="0" applyProtection="0"/>
    <xf numFmtId="0" fontId="46" fillId="0" borderId="13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108" fillId="0" borderId="16" applyProtection="0"/>
    <xf numFmtId="0" fontId="41" fillId="23" borderId="4" applyNumberFormat="0" applyAlignment="0" applyProtection="0"/>
    <xf numFmtId="0" fontId="41" fillId="23" borderId="4" applyNumberFormat="0" applyAlignment="0" applyProtection="0"/>
    <xf numFmtId="0" fontId="41" fillId="23" borderId="4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0" fontId="36" fillId="22" borderId="2" applyNumberForma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9" fillId="0" borderId="0"/>
    <xf numFmtId="0" fontId="24" fillId="0" borderId="0"/>
    <xf numFmtId="0" fontId="49" fillId="0" borderId="0"/>
    <xf numFmtId="0" fontId="49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8" fontId="150" fillId="0" borderId="0"/>
    <xf numFmtId="218" fontId="150" fillId="0" borderId="0"/>
    <xf numFmtId="218" fontId="150" fillId="0" borderId="0"/>
    <xf numFmtId="0" fontId="1" fillId="0" borderId="0"/>
    <xf numFmtId="0" fontId="1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1" fillId="0" borderId="0"/>
    <xf numFmtId="0" fontId="24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2" fillId="0" borderId="0"/>
    <xf numFmtId="0" fontId="24" fillId="0" borderId="0"/>
    <xf numFmtId="0" fontId="40" fillId="0" borderId="17" applyNumberFormat="0" applyFill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5" fillId="22" borderId="15" applyNumberFormat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3" fillId="1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08" fillId="0" borderId="0"/>
    <xf numFmtId="0" fontId="4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5" fontId="179" fillId="0" borderId="0" applyFont="0" applyFill="0" applyBorder="0" applyAlignment="0" applyProtection="0"/>
    <xf numFmtId="173" fontId="179" fillId="0" borderId="0" applyFont="0" applyFill="0" applyBorder="0" applyAlignment="0" applyProtection="0"/>
    <xf numFmtId="227" fontId="12" fillId="0" borderId="0" applyNumberFormat="0" applyFill="0" applyBorder="0" applyAlignment="0" applyProtection="0"/>
    <xf numFmtId="227" fontId="12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6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20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228" fontId="180" fillId="24" borderId="25" applyFill="0" applyBorder="0">
      <alignment horizontal="center" vertical="center" wrapText="1"/>
      <protection locked="0"/>
    </xf>
    <xf numFmtId="210" fontId="181" fillId="0" borderId="0">
      <alignment wrapText="1"/>
    </xf>
    <xf numFmtId="210" fontId="126" fillId="0" borderId="0">
      <alignment wrapText="1"/>
    </xf>
    <xf numFmtId="167" fontId="182" fillId="0" borderId="0" applyFont="0" applyFill="0" applyBorder="0" applyAlignment="0" applyProtection="0"/>
    <xf numFmtId="0" fontId="183" fillId="0" borderId="0" applyNumberFormat="0" applyFill="0" applyBorder="0" applyAlignment="0" applyProtection="0"/>
    <xf numFmtId="0" fontId="3" fillId="0" borderId="0"/>
    <xf numFmtId="0" fontId="201" fillId="0" borderId="0"/>
  </cellStyleXfs>
  <cellXfs count="117">
    <xf numFmtId="0" fontId="0" fillId="0" borderId="0" xfId="0"/>
    <xf numFmtId="0" fontId="11" fillId="0" borderId="0" xfId="792"/>
    <xf numFmtId="0" fontId="11" fillId="0" borderId="0" xfId="792" applyFont="1"/>
    <xf numFmtId="0" fontId="11" fillId="0" borderId="0" xfId="792" applyFill="1" applyBorder="1"/>
    <xf numFmtId="0" fontId="11" fillId="0" borderId="0" xfId="792" applyFont="1" applyFill="1" applyBorder="1"/>
    <xf numFmtId="0" fontId="11" fillId="0" borderId="0" xfId="792" applyFont="1" applyAlignment="1">
      <alignment horizontal="center"/>
    </xf>
    <xf numFmtId="0" fontId="20" fillId="0" borderId="0" xfId="792" applyFont="1" applyFill="1" applyBorder="1" applyAlignment="1">
      <alignment horizontal="center"/>
    </xf>
    <xf numFmtId="177" fontId="26" fillId="0" borderId="0" xfId="612" applyNumberFormat="1" applyFont="1" applyFill="1" applyBorder="1" applyAlignment="1" applyProtection="1">
      <alignment horizontal="left"/>
    </xf>
    <xf numFmtId="177" fontId="14" fillId="0" borderId="0" xfId="612" applyNumberFormat="1" applyFont="1" applyFill="1" applyBorder="1" applyAlignment="1" applyProtection="1">
      <alignment horizontal="left" indent="1"/>
    </xf>
    <xf numFmtId="177" fontId="26" fillId="0" borderId="0" xfId="612" applyNumberFormat="1" applyFont="1" applyFill="1" applyBorder="1" applyAlignment="1" applyProtection="1">
      <alignment horizontal="left" indent="1"/>
    </xf>
    <xf numFmtId="177" fontId="31" fillId="0" borderId="0" xfId="612" applyNumberFormat="1" applyFont="1" applyFill="1" applyBorder="1" applyAlignment="1" applyProtection="1">
      <alignment horizontal="left" indent="2"/>
    </xf>
    <xf numFmtId="177" fontId="27" fillId="0" borderId="0" xfId="612" applyNumberFormat="1" applyFont="1" applyFill="1" applyBorder="1" applyAlignment="1" applyProtection="1">
      <alignment horizontal="left" indent="3"/>
    </xf>
    <xf numFmtId="177" fontId="31" fillId="0" borderId="0" xfId="612" applyNumberFormat="1" applyFont="1" applyFill="1" applyBorder="1" applyAlignment="1" applyProtection="1">
      <alignment horizontal="left" indent="4"/>
    </xf>
    <xf numFmtId="1" fontId="27" fillId="0" borderId="0" xfId="612" applyNumberFormat="1" applyFont="1" applyFill="1" applyBorder="1" applyAlignment="1" applyProtection="1">
      <alignment horizontal="left" indent="1"/>
    </xf>
    <xf numFmtId="171" fontId="15" fillId="0" borderId="0" xfId="0" applyNumberFormat="1" applyFont="1" applyFill="1" applyBorder="1" applyAlignment="1"/>
    <xf numFmtId="171" fontId="15" fillId="0" borderId="0" xfId="0" applyNumberFormat="1" applyFont="1" applyFill="1" applyBorder="1" applyAlignment="1">
      <alignment horizontal="right"/>
    </xf>
    <xf numFmtId="171" fontId="21" fillId="0" borderId="0" xfId="0" applyNumberFormat="1" applyFont="1" applyFill="1" applyBorder="1" applyAlignment="1"/>
    <xf numFmtId="171" fontId="120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793" applyFont="1" applyFill="1" applyBorder="1" applyAlignment="1">
      <alignment horizontal="center"/>
    </xf>
    <xf numFmtId="0" fontId="14" fillId="0" borderId="0" xfId="792" applyFont="1" applyFill="1" applyBorder="1"/>
    <xf numFmtId="0" fontId="22" fillId="0" borderId="0" xfId="792" applyFont="1" applyFill="1" applyBorder="1"/>
    <xf numFmtId="0" fontId="186" fillId="0" borderId="0" xfId="1825" applyFont="1" applyBorder="1" applyAlignment="1"/>
    <xf numFmtId="0" fontId="190" fillId="0" borderId="0" xfId="0" applyFont="1" applyFill="1" applyBorder="1" applyAlignment="1">
      <alignment horizontal="center" vertical="center" wrapText="1"/>
    </xf>
    <xf numFmtId="0" fontId="184" fillId="0" borderId="0" xfId="1825" applyFont="1" applyFill="1" applyBorder="1" applyAlignment="1">
      <alignment horizontal="left" vertical="center"/>
    </xf>
    <xf numFmtId="0" fontId="0" fillId="0" borderId="0" xfId="0" applyFill="1"/>
    <xf numFmtId="0" fontId="191" fillId="0" borderId="0" xfId="0" applyFont="1" applyFill="1" applyBorder="1" applyAlignment="1">
      <alignment horizontal="center" vertical="center" wrapText="1"/>
    </xf>
    <xf numFmtId="177" fontId="26" fillId="0" borderId="28" xfId="612" applyNumberFormat="1" applyFont="1" applyFill="1" applyBorder="1" applyAlignment="1" applyProtection="1">
      <alignment horizontal="left"/>
    </xf>
    <xf numFmtId="0" fontId="184" fillId="0" borderId="37" xfId="1825" applyFont="1" applyFill="1" applyBorder="1" applyAlignment="1">
      <alignment horizontal="left" vertical="center"/>
    </xf>
    <xf numFmtId="0" fontId="183" fillId="0" borderId="0" xfId="1825" applyFill="1" applyBorder="1" applyAlignment="1">
      <alignment horizontal="center" vertical="center" wrapText="1"/>
    </xf>
    <xf numFmtId="0" fontId="189" fillId="0" borderId="0" xfId="1825" applyFont="1" applyFill="1" applyBorder="1" applyAlignment="1">
      <alignment horizontal="left" vertical="center"/>
    </xf>
    <xf numFmtId="0" fontId="16" fillId="0" borderId="0" xfId="793" applyFont="1" applyFill="1" applyBorder="1" applyAlignment="1">
      <alignment vertical="center"/>
    </xf>
    <xf numFmtId="0" fontId="16" fillId="0" borderId="32" xfId="793" applyFont="1" applyFill="1" applyBorder="1" applyAlignment="1">
      <alignment vertical="center"/>
    </xf>
    <xf numFmtId="0" fontId="189" fillId="0" borderId="38" xfId="1825" applyFont="1" applyFill="1" applyBorder="1" applyAlignment="1">
      <alignment vertical="center"/>
    </xf>
    <xf numFmtId="0" fontId="184" fillId="0" borderId="40" xfId="1825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4" fillId="0" borderId="34" xfId="792" applyFont="1" applyFill="1" applyBorder="1"/>
    <xf numFmtId="0" fontId="184" fillId="0" borderId="38" xfId="1825" applyFont="1" applyFill="1" applyBorder="1" applyAlignment="1">
      <alignment horizontal="left" vertical="center"/>
    </xf>
    <xf numFmtId="1" fontId="189" fillId="39" borderId="5" xfId="1824" applyNumberFormat="1" applyFont="1" applyFill="1" applyBorder="1" applyAlignment="1">
      <alignment horizontal="center" vertical="center"/>
    </xf>
    <xf numFmtId="0" fontId="195" fillId="0" borderId="0" xfId="1825" applyFont="1" applyFill="1" applyBorder="1" applyAlignment="1">
      <alignment horizontal="left" vertical="center"/>
    </xf>
    <xf numFmtId="0" fontId="196" fillId="0" borderId="0" xfId="792" applyFont="1"/>
    <xf numFmtId="0" fontId="11" fillId="0" borderId="0" xfId="792" applyAlignment="1">
      <alignment vertical="center"/>
    </xf>
    <xf numFmtId="0" fontId="111" fillId="0" borderId="0" xfId="792" applyFont="1" applyFill="1" applyBorder="1" applyAlignment="1">
      <alignment vertical="center"/>
    </xf>
    <xf numFmtId="0" fontId="15" fillId="0" borderId="0" xfId="792" applyFont="1" applyFill="1" applyBorder="1" applyAlignment="1">
      <alignment vertical="center"/>
    </xf>
    <xf numFmtId="0" fontId="30" fillId="0" borderId="0" xfId="792" applyFont="1" applyFill="1" applyBorder="1" applyAlignment="1">
      <alignment vertical="center"/>
    </xf>
    <xf numFmtId="0" fontId="3" fillId="0" borderId="0" xfId="792" applyFont="1" applyFill="1" applyBorder="1" applyAlignment="1">
      <alignment vertical="center"/>
    </xf>
    <xf numFmtId="0" fontId="11" fillId="0" borderId="0" xfId="792" applyFill="1" applyBorder="1" applyAlignment="1">
      <alignment vertical="center"/>
    </xf>
    <xf numFmtId="0" fontId="121" fillId="0" borderId="29" xfId="0" applyFont="1" applyBorder="1" applyAlignment="1">
      <alignment horizontal="center"/>
    </xf>
    <xf numFmtId="0" fontId="15" fillId="0" borderId="34" xfId="1825" applyFont="1" applyFill="1" applyBorder="1" applyAlignment="1">
      <alignment vertical="center"/>
    </xf>
    <xf numFmtId="0" fontId="121" fillId="0" borderId="30" xfId="0" applyFont="1" applyBorder="1" applyAlignment="1">
      <alignment horizontal="center"/>
    </xf>
    <xf numFmtId="0" fontId="15" fillId="0" borderId="34" xfId="1825" applyFont="1" applyFill="1" applyBorder="1" applyAlignment="1">
      <alignment horizontal="left" vertical="center"/>
    </xf>
    <xf numFmtId="0" fontId="121" fillId="0" borderId="31" xfId="0" applyFont="1" applyBorder="1" applyAlignment="1">
      <alignment horizontal="center"/>
    </xf>
    <xf numFmtId="0" fontId="15" fillId="0" borderId="39" xfId="1825" applyFont="1" applyFill="1" applyBorder="1" applyAlignment="1">
      <alignment horizontal="left" vertical="center"/>
    </xf>
    <xf numFmtId="0" fontId="15" fillId="0" borderId="35" xfId="1825" applyFont="1" applyFill="1" applyBorder="1" applyAlignment="1">
      <alignment horizontal="left" vertical="center"/>
    </xf>
    <xf numFmtId="0" fontId="15" fillId="41" borderId="34" xfId="1825" applyFont="1" applyFill="1" applyBorder="1" applyAlignment="1">
      <alignment vertical="center"/>
    </xf>
    <xf numFmtId="0" fontId="189" fillId="41" borderId="38" xfId="1825" applyFont="1" applyFill="1" applyBorder="1" applyAlignment="1">
      <alignment vertical="center"/>
    </xf>
    <xf numFmtId="0" fontId="15" fillId="41" borderId="35" xfId="1825" applyFont="1" applyFill="1" applyBorder="1" applyAlignment="1">
      <alignment horizontal="left" vertical="center"/>
    </xf>
    <xf numFmtId="0" fontId="184" fillId="41" borderId="37" xfId="1825" applyFont="1" applyFill="1" applyBorder="1" applyAlignment="1">
      <alignment horizontal="left" vertical="center"/>
    </xf>
    <xf numFmtId="0" fontId="192" fillId="0" borderId="0" xfId="0" applyFont="1" applyFill="1" applyBorder="1" applyAlignment="1">
      <alignment vertical="center" wrapText="1"/>
    </xf>
    <xf numFmtId="171" fontId="15" fillId="0" borderId="38" xfId="0" applyNumberFormat="1" applyFont="1" applyFill="1" applyBorder="1" applyAlignment="1"/>
    <xf numFmtId="174" fontId="189" fillId="40" borderId="0" xfId="0" applyNumberFormat="1" applyFont="1" applyFill="1" applyBorder="1" applyAlignment="1">
      <alignment horizontal="right" vertical="center" wrapText="1"/>
    </xf>
    <xf numFmtId="0" fontId="187" fillId="0" borderId="0" xfId="1825" applyFont="1" applyBorder="1" applyAlignment="1">
      <alignment vertical="center"/>
    </xf>
    <xf numFmtId="0" fontId="197" fillId="0" borderId="0" xfId="792" applyFont="1"/>
    <xf numFmtId="0" fontId="0" fillId="0" borderId="0" xfId="0" applyAlignment="1" applyProtection="1">
      <alignment horizontal="left" vertical="center" wrapText="1"/>
      <protection hidden="1"/>
    </xf>
    <xf numFmtId="0" fontId="198" fillId="0" borderId="0" xfId="0" applyFont="1" applyAlignment="1" applyProtection="1">
      <alignment horizontal="center" vertical="center" wrapText="1"/>
      <protection hidden="1"/>
    </xf>
    <xf numFmtId="0" fontId="199" fillId="0" borderId="0" xfId="0" applyFont="1" applyAlignment="1">
      <alignment vertical="center" wrapText="1"/>
    </xf>
    <xf numFmtId="0" fontId="200" fillId="0" borderId="0" xfId="0" applyFont="1" applyBorder="1" applyAlignment="1">
      <alignment horizontal="right" vertical="center" wrapText="1"/>
    </xf>
    <xf numFmtId="0" fontId="11" fillId="0" borderId="32" xfId="792" applyFill="1" applyBorder="1"/>
    <xf numFmtId="0" fontId="183" fillId="0" borderId="0" xfId="1825"/>
    <xf numFmtId="171" fontId="121" fillId="0" borderId="0" xfId="0" applyNumberFormat="1" applyFont="1" applyBorder="1" applyAlignment="1">
      <alignment horizontal="center" vertical="center" wrapText="1"/>
    </xf>
    <xf numFmtId="0" fontId="189" fillId="0" borderId="5" xfId="0" quotePrefix="1" applyFont="1" applyBorder="1" applyAlignment="1">
      <alignment horizontal="center" vertical="center"/>
    </xf>
    <xf numFmtId="0" fontId="189" fillId="0" borderId="41" xfId="0" quotePrefix="1" applyFont="1" applyBorder="1" applyAlignment="1">
      <alignment horizontal="center" vertical="center"/>
    </xf>
    <xf numFmtId="0" fontId="22" fillId="0" borderId="49" xfId="792" applyFont="1" applyFill="1" applyBorder="1"/>
    <xf numFmtId="0" fontId="11" fillId="0" borderId="49" xfId="792" applyFill="1" applyBorder="1"/>
    <xf numFmtId="0" fontId="11" fillId="0" borderId="50" xfId="792" applyFill="1" applyBorder="1"/>
    <xf numFmtId="0" fontId="192" fillId="0" borderId="53" xfId="0" applyFont="1" applyFill="1" applyBorder="1" applyAlignment="1">
      <alignment vertical="center" wrapText="1"/>
    </xf>
    <xf numFmtId="171" fontId="120" fillId="0" borderId="54" xfId="0" applyNumberFormat="1" applyFont="1" applyFill="1" applyBorder="1" applyAlignment="1"/>
    <xf numFmtId="0" fontId="183" fillId="41" borderId="31" xfId="1825" applyFill="1" applyBorder="1" applyAlignment="1">
      <alignment horizontal="center"/>
    </xf>
    <xf numFmtId="171" fontId="121" fillId="0" borderId="0" xfId="0" applyNumberFormat="1" applyFont="1" applyFill="1" applyBorder="1" applyAlignment="1">
      <alignment horizontal="center" vertical="center" wrapText="1"/>
    </xf>
    <xf numFmtId="0" fontId="183" fillId="41" borderId="44" xfId="1825" quotePrefix="1" applyFill="1" applyBorder="1" applyAlignment="1">
      <alignment vertical="center"/>
    </xf>
    <xf numFmtId="0" fontId="183" fillId="41" borderId="56" xfId="1825" applyFill="1" applyBorder="1" applyAlignment="1">
      <alignment horizontal="center"/>
    </xf>
    <xf numFmtId="0" fontId="184" fillId="41" borderId="29" xfId="1825" applyFont="1" applyFill="1" applyBorder="1" applyAlignment="1">
      <alignment horizontal="center" vertical="center"/>
    </xf>
    <xf numFmtId="0" fontId="15" fillId="41" borderId="43" xfId="1825" applyFont="1" applyFill="1" applyBorder="1" applyAlignment="1">
      <alignment horizontal="justify" vertical="justify"/>
    </xf>
    <xf numFmtId="0" fontId="0" fillId="0" borderId="45" xfId="0" applyBorder="1" applyAlignment="1">
      <alignment horizontal="justify" vertical="justify"/>
    </xf>
    <xf numFmtId="0" fontId="193" fillId="41" borderId="33" xfId="1825" applyFont="1" applyFill="1" applyBorder="1" applyAlignment="1">
      <alignment horizontal="center" vertical="center"/>
    </xf>
    <xf numFmtId="0" fontId="193" fillId="41" borderId="36" xfId="1825" applyFont="1" applyFill="1" applyBorder="1" applyAlignment="1">
      <alignment horizontal="center" vertical="center"/>
    </xf>
    <xf numFmtId="0" fontId="194" fillId="41" borderId="29" xfId="0" applyFont="1" applyFill="1" applyBorder="1" applyAlignment="1">
      <alignment horizontal="center" vertical="center" wrapText="1"/>
    </xf>
    <xf numFmtId="0" fontId="194" fillId="41" borderId="30" xfId="0" applyFont="1" applyFill="1" applyBorder="1" applyAlignment="1">
      <alignment horizontal="center" vertical="center" wrapText="1"/>
    </xf>
    <xf numFmtId="0" fontId="194" fillId="41" borderId="31" xfId="0" applyFont="1" applyFill="1" applyBorder="1" applyAlignment="1">
      <alignment horizontal="center" vertical="center" wrapText="1"/>
    </xf>
    <xf numFmtId="0" fontId="193" fillId="0" borderId="34" xfId="1825" applyFont="1" applyFill="1" applyBorder="1" applyAlignment="1">
      <alignment horizontal="center" vertical="center"/>
    </xf>
    <xf numFmtId="0" fontId="193" fillId="0" borderId="38" xfId="1825" applyFont="1" applyFill="1" applyBorder="1" applyAlignment="1">
      <alignment horizontal="center" vertical="center"/>
    </xf>
    <xf numFmtId="0" fontId="192" fillId="0" borderId="29" xfId="0" applyFont="1" applyFill="1" applyBorder="1" applyAlignment="1">
      <alignment horizontal="center" vertical="center" wrapText="1"/>
    </xf>
    <xf numFmtId="0" fontId="192" fillId="0" borderId="30" xfId="0" applyFont="1" applyFill="1" applyBorder="1" applyAlignment="1">
      <alignment horizontal="center" vertical="center" wrapText="1"/>
    </xf>
    <xf numFmtId="0" fontId="192" fillId="0" borderId="31" xfId="0" applyFont="1" applyFill="1" applyBorder="1" applyAlignment="1">
      <alignment horizontal="center" vertical="center" wrapText="1"/>
    </xf>
    <xf numFmtId="0" fontId="192" fillId="41" borderId="29" xfId="0" applyFont="1" applyFill="1" applyBorder="1" applyAlignment="1">
      <alignment horizontal="center" vertical="center" wrapText="1"/>
    </xf>
    <xf numFmtId="0" fontId="192" fillId="41" borderId="30" xfId="0" applyFont="1" applyFill="1" applyBorder="1" applyAlignment="1">
      <alignment horizontal="center" vertical="center" wrapText="1"/>
    </xf>
    <xf numFmtId="0" fontId="192" fillId="41" borderId="31" xfId="0" applyFont="1" applyFill="1" applyBorder="1" applyAlignment="1">
      <alignment horizontal="center" vertical="center" wrapText="1"/>
    </xf>
    <xf numFmtId="0" fontId="16" fillId="0" borderId="0" xfId="79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93" fillId="0" borderId="33" xfId="1825" applyFont="1" applyFill="1" applyBorder="1" applyAlignment="1">
      <alignment horizontal="center" vertical="center"/>
    </xf>
    <xf numFmtId="0" fontId="193" fillId="0" borderId="36" xfId="1825" applyFont="1" applyFill="1" applyBorder="1" applyAlignment="1">
      <alignment horizontal="center" vertical="center"/>
    </xf>
    <xf numFmtId="0" fontId="192" fillId="41" borderId="55" xfId="0" applyFont="1" applyFill="1" applyBorder="1" applyAlignment="1">
      <alignment horizontal="center" vertical="center" wrapText="1"/>
    </xf>
    <xf numFmtId="0" fontId="192" fillId="41" borderId="51" xfId="0" applyFont="1" applyFill="1" applyBorder="1" applyAlignment="1">
      <alignment horizontal="center" vertical="center" wrapText="1"/>
    </xf>
    <xf numFmtId="0" fontId="0" fillId="0" borderId="52" xfId="0" applyBorder="1" applyAlignment="1"/>
    <xf numFmtId="0" fontId="3" fillId="0" borderId="0" xfId="1826" applyAlignment="1" applyProtection="1">
      <alignment horizontal="left" vertical="center" wrapText="1"/>
      <protection hidden="1"/>
    </xf>
    <xf numFmtId="0" fontId="188" fillId="0" borderId="0" xfId="1825" applyFont="1" applyBorder="1" applyAlignment="1">
      <alignment horizontal="center"/>
    </xf>
    <xf numFmtId="171" fontId="14" fillId="41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1" fontId="15" fillId="41" borderId="42" xfId="0" applyNumberFormat="1" applyFont="1" applyFill="1" applyBorder="1" applyAlignment="1">
      <alignment horizontal="left" vertical="center" wrapText="1"/>
    </xf>
    <xf numFmtId="171" fontId="15" fillId="41" borderId="46" xfId="0" applyNumberFormat="1" applyFont="1" applyFill="1" applyBorder="1" applyAlignment="1">
      <alignment horizontal="left" vertical="center" wrapText="1"/>
    </xf>
    <xf numFmtId="171" fontId="15" fillId="41" borderId="47" xfId="0" applyNumberFormat="1" applyFont="1" applyFill="1" applyBorder="1" applyAlignment="1">
      <alignment horizontal="left" vertical="center" wrapText="1"/>
    </xf>
    <xf numFmtId="171" fontId="15" fillId="41" borderId="0" xfId="0" applyNumberFormat="1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185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Alignment="1"/>
  </cellXfs>
  <cellStyles count="1828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5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ичайний 3" xfId="1827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62" xfId="1826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4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005B2B"/>
      <color rgb="FFC4D79B"/>
      <color rgb="FFD8E4BC"/>
      <color rgb="FF008236"/>
      <color rgb="FF008278"/>
      <color rgb="FFF0FEE6"/>
      <color rgb="FF009B78"/>
      <color rgb="FF00C878"/>
      <color rgb="FF006478"/>
      <color rgb="FF0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85726</xdr:rowOff>
    </xdr:from>
    <xdr:to>
      <xdr:col>5</xdr:col>
      <xdr:colOff>0</xdr:colOff>
      <xdr:row>12</xdr:row>
      <xdr:rowOff>19050</xdr:rowOff>
    </xdr:to>
    <xdr:cxnSp macro="">
      <xdr:nvCxnSpPr>
        <xdr:cNvPr id="3" name="Пряма зі стрілкою 2"/>
        <xdr:cNvCxnSpPr/>
      </xdr:nvCxnSpPr>
      <xdr:spPr>
        <a:xfrm flipV="1">
          <a:off x="4305300" y="1819276"/>
          <a:ext cx="333375" cy="847724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219075</xdr:rowOff>
    </xdr:from>
    <xdr:to>
      <xdr:col>5</xdr:col>
      <xdr:colOff>333375</xdr:colOff>
      <xdr:row>16</xdr:row>
      <xdr:rowOff>209550</xdr:rowOff>
    </xdr:to>
    <xdr:cxnSp macro="">
      <xdr:nvCxnSpPr>
        <xdr:cNvPr id="18" name="Пряма зі стрілкою 17"/>
        <xdr:cNvCxnSpPr/>
      </xdr:nvCxnSpPr>
      <xdr:spPr>
        <a:xfrm>
          <a:off x="4314825" y="2638425"/>
          <a:ext cx="657225" cy="1152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276225</xdr:rowOff>
    </xdr:from>
    <xdr:to>
      <xdr:col>6</xdr:col>
      <xdr:colOff>971550</xdr:colOff>
      <xdr:row>9</xdr:row>
      <xdr:rowOff>0</xdr:rowOff>
    </xdr:to>
    <xdr:cxnSp macro="">
      <xdr:nvCxnSpPr>
        <xdr:cNvPr id="24" name="Пряма зі стрілкою 23"/>
        <xdr:cNvCxnSpPr/>
      </xdr:nvCxnSpPr>
      <xdr:spPr>
        <a:xfrm flipV="1">
          <a:off x="7372350" y="2276475"/>
          <a:ext cx="97155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7</xdr:row>
      <xdr:rowOff>0</xdr:rowOff>
    </xdr:from>
    <xdr:to>
      <xdr:col>1</xdr:col>
      <xdr:colOff>1000125</xdr:colOff>
      <xdr:row>12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504950" y="1504950"/>
          <a:ext cx="0" cy="1143000"/>
        </a:xfrm>
        <a:prstGeom prst="line">
          <a:avLst/>
        </a:prstGeom>
        <a:ln w="25400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990600</xdr:colOff>
      <xdr:row>12</xdr:row>
      <xdr:rowOff>0</xdr:rowOff>
    </xdr:from>
    <xdr:to>
      <xdr:col>3</xdr:col>
      <xdr:colOff>9525</xdr:colOff>
      <xdr:row>12</xdr:row>
      <xdr:rowOff>0</xdr:rowOff>
    </xdr:to>
    <xdr:cxnSp macro="">
      <xdr:nvCxnSpPr>
        <xdr:cNvPr id="22" name="Прямая со стрелкой 21"/>
        <xdr:cNvCxnSpPr/>
      </xdr:nvCxnSpPr>
      <xdr:spPr>
        <a:xfrm>
          <a:off x="1495425" y="2647950"/>
          <a:ext cx="1457325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18</xdr:row>
      <xdr:rowOff>19050</xdr:rowOff>
    </xdr:from>
    <xdr:to>
      <xdr:col>6</xdr:col>
      <xdr:colOff>314325</xdr:colOff>
      <xdr:row>18</xdr:row>
      <xdr:rowOff>190500</xdr:rowOff>
    </xdr:to>
    <xdr:cxnSp macro="">
      <xdr:nvCxnSpPr>
        <xdr:cNvPr id="9" name="Пряма зі стрілкою 8"/>
        <xdr:cNvCxnSpPr/>
      </xdr:nvCxnSpPr>
      <xdr:spPr>
        <a:xfrm flipV="1">
          <a:off x="5381625" y="4076700"/>
          <a:ext cx="304800" cy="17145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krstat.gov.ua/operativ/operativ2005/sr/trg_ric/trg_u/200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</sheetPr>
  <dimension ref="A1:K23"/>
  <sheetViews>
    <sheetView showGridLines="0" tabSelected="1" showOutlineSymbols="0" zoomScaleNormal="100" zoomScaleSheetLayoutView="130" workbookViewId="0"/>
  </sheetViews>
  <sheetFormatPr defaultColWidth="9.33203125" defaultRowHeight="13.2"/>
  <cols>
    <col min="1" max="1" width="8.77734375" style="1" customWidth="1"/>
    <col min="2" max="2" width="36.77734375" style="3" customWidth="1"/>
    <col min="3" max="3" width="5.77734375" style="3" customWidth="1"/>
    <col min="4" max="4" width="23.77734375" style="3" customWidth="1"/>
    <col min="5" max="5" width="5.77734375" style="3" customWidth="1"/>
    <col min="6" max="6" width="12.77734375" style="3" customWidth="1"/>
    <col min="7" max="7" width="5.77734375" style="3" customWidth="1"/>
    <col min="8" max="8" width="19" style="3" customWidth="1"/>
    <col min="9" max="9" width="35.77734375" style="3" customWidth="1"/>
    <col min="10" max="10" width="44.77734375" style="3" customWidth="1"/>
    <col min="11" max="11" width="9.33203125" style="3"/>
    <col min="12" max="16384" width="9.33203125" style="1"/>
  </cols>
  <sheetData>
    <row r="1" spans="1:11" ht="14.1" customHeight="1">
      <c r="A1" s="5">
        <v>1</v>
      </c>
    </row>
    <row r="2" spans="1:11" s="41" customFormat="1" ht="14.1" customHeight="1">
      <c r="B2" s="42"/>
      <c r="C2" s="42"/>
      <c r="D2" s="43"/>
      <c r="E2" s="44"/>
      <c r="F2" s="45"/>
      <c r="G2" s="44"/>
      <c r="H2" s="44"/>
      <c r="I2" s="45"/>
      <c r="J2" s="43"/>
      <c r="K2" s="46"/>
    </row>
    <row r="3" spans="1:11" s="41" customFormat="1" ht="18" customHeight="1">
      <c r="A3" s="62" t="s">
        <v>0</v>
      </c>
      <c r="B3" s="42"/>
      <c r="C3" s="42"/>
      <c r="D3" s="43"/>
      <c r="E3" s="44"/>
      <c r="F3" s="45"/>
      <c r="G3" s="44"/>
      <c r="H3" s="44"/>
      <c r="I3" s="45"/>
      <c r="J3" s="43"/>
      <c r="K3" s="46"/>
    </row>
    <row r="4" spans="1:11" ht="18" customHeight="1" thickBot="1">
      <c r="A4" s="62" t="s">
        <v>1</v>
      </c>
      <c r="B4" s="6"/>
      <c r="C4" s="6"/>
      <c r="D4" s="6"/>
      <c r="E4" s="6"/>
      <c r="F4" s="6"/>
      <c r="G4" s="6"/>
    </row>
    <row r="5" spans="1:11" ht="18" customHeight="1" thickTop="1">
      <c r="A5" s="40"/>
      <c r="B5" s="86" t="str">
        <f>IF($A$1=1,"ВНУТРІШНЯ ТОРГІВЛЯ","DOMESTIC TRADE")</f>
        <v>ВНУТРІШНЯ ТОРГІВЛЯ</v>
      </c>
      <c r="C5" s="23"/>
      <c r="D5" s="97"/>
      <c r="E5" s="98"/>
      <c r="F5" s="98"/>
      <c r="G5" s="98"/>
      <c r="H5" s="31"/>
      <c r="I5" s="98"/>
      <c r="J5" s="98"/>
    </row>
    <row r="6" spans="1:11" ht="18" customHeight="1" thickBot="1">
      <c r="B6" s="87"/>
      <c r="C6" s="23"/>
      <c r="D6" s="97"/>
      <c r="E6" s="18"/>
      <c r="F6" s="18"/>
      <c r="G6" s="18"/>
      <c r="H6" s="31"/>
      <c r="I6" s="18"/>
      <c r="J6" s="18"/>
    </row>
    <row r="7" spans="1:11" ht="20.100000000000001" customHeight="1" thickTop="1" thickBot="1">
      <c r="B7" s="88"/>
      <c r="C7" s="23"/>
      <c r="D7" s="97"/>
      <c r="E7" s="19"/>
      <c r="F7" s="19"/>
      <c r="G7" s="19"/>
      <c r="H7" s="32"/>
      <c r="I7" s="99" t="str">
        <f>IF($A$1=1,"Роздрібний товарооборот підприємств","Retail turnover of the enterprises")</f>
        <v>Роздрібний товарооборот підприємств</v>
      </c>
      <c r="J7" s="100"/>
    </row>
    <row r="8" spans="1:11" ht="18" customHeight="1" thickTop="1">
      <c r="B8" s="27"/>
      <c r="C8" s="7"/>
      <c r="E8" s="20"/>
      <c r="F8" s="91" t="str">
        <f>IF($A$1=1,"Місяць","Month")</f>
        <v>Місяць</v>
      </c>
      <c r="G8" s="36"/>
      <c r="H8" s="47">
        <v>1</v>
      </c>
      <c r="I8" s="48" t="str">
        <f>IF($A$1=1,"млн. грн.","mln. UAH")</f>
        <v>млн. грн.</v>
      </c>
      <c r="J8" s="33"/>
    </row>
    <row r="9" spans="1:11" s="2" customFormat="1" ht="18" customHeight="1" thickBot="1">
      <c r="B9" s="8"/>
      <c r="C9" s="8"/>
      <c r="D9" s="58"/>
      <c r="E9" s="59"/>
      <c r="F9" s="92"/>
      <c r="G9" s="14"/>
      <c r="H9" s="49">
        <v>2</v>
      </c>
      <c r="I9" s="50" t="str">
        <f>IF($A$1=1,"у % до попереднього місяця","% to previous month")</f>
        <v>у % до попереднього місяця</v>
      </c>
      <c r="J9" s="37"/>
      <c r="K9" s="4"/>
    </row>
    <row r="10" spans="1:11" ht="18" customHeight="1" thickTop="1" thickBot="1">
      <c r="B10" s="9"/>
      <c r="C10" s="9"/>
      <c r="D10" s="94" t="str">
        <f>IF($A$1=1,"Роздрібний товарооборот підприємств та оборот роздрібної торгівлі","Retail  turnover of the enterprises and turnover of retail trade")</f>
        <v>Роздрібний товарооборот підприємств та оборот роздрібної торгівлі</v>
      </c>
      <c r="E10" s="15"/>
      <c r="F10" s="93"/>
      <c r="G10" s="15"/>
      <c r="H10" s="49">
        <v>3</v>
      </c>
      <c r="I10" s="50" t="str">
        <f>IF($A$1=1,"у % до відповідного місяця попереднього року","% to соrresponding month of previous year")</f>
        <v>у % до відповідного місяця попереднього року</v>
      </c>
      <c r="J10" s="37"/>
    </row>
    <row r="11" spans="1:11" ht="18" customHeight="1" thickTop="1">
      <c r="B11" s="10"/>
      <c r="C11" s="10"/>
      <c r="D11" s="95"/>
      <c r="E11" s="14"/>
      <c r="F11" s="58"/>
      <c r="G11" s="14"/>
      <c r="H11" s="49">
        <v>4</v>
      </c>
      <c r="I11" s="48" t="str">
        <f>IF($A$1=1,"млн. грн. (кумулятивно)","mln. UAH (cumulative)")</f>
        <v>млн. грн. (кумулятивно)</v>
      </c>
      <c r="J11" s="37"/>
    </row>
    <row r="12" spans="1:11" ht="18" customHeight="1" thickBot="1">
      <c r="B12" s="10"/>
      <c r="C12" s="10"/>
      <c r="D12" s="95"/>
      <c r="E12" s="14"/>
      <c r="F12" s="26"/>
      <c r="G12" s="14"/>
      <c r="H12" s="51">
        <v>5</v>
      </c>
      <c r="I12" s="52" t="str">
        <f>IF($A$1=1,"у % до відповідного періоду попереднього року (кумулятивно)","% to соrresponding period of previous year  (cumulative)")</f>
        <v>у % до відповідного періоду попереднього року (кумулятивно)</v>
      </c>
      <c r="J12" s="34"/>
    </row>
    <row r="13" spans="1:11" ht="20.100000000000001" customHeight="1" thickTop="1" thickBot="1">
      <c r="B13" s="10"/>
      <c r="C13" s="10"/>
      <c r="D13" s="95"/>
      <c r="E13" s="14"/>
      <c r="F13" s="19"/>
      <c r="G13" s="14"/>
      <c r="H13" s="39"/>
      <c r="I13" s="89" t="str">
        <f>IF($A$1=1,"Оборот роздрібної торгівлі (кумулятивно) ","Turnover of retail trade (cumulative)")</f>
        <v xml:space="preserve">Оборот роздрібної торгівлі (кумулятивно) </v>
      </c>
      <c r="J13" s="90"/>
    </row>
    <row r="14" spans="1:11" s="2" customFormat="1" ht="18" customHeight="1" thickTop="1">
      <c r="B14" s="11"/>
      <c r="C14" s="11"/>
      <c r="D14" s="95"/>
      <c r="E14" s="16"/>
      <c r="F14" s="16"/>
      <c r="G14" s="16"/>
      <c r="H14" s="47">
        <v>6</v>
      </c>
      <c r="I14" s="48" t="str">
        <f>IF($A$1=1,"млн. грн.","mln. UAH")</f>
        <v>млн. грн.</v>
      </c>
      <c r="J14" s="33"/>
    </row>
    <row r="15" spans="1:11" s="2" customFormat="1" ht="18" customHeight="1" thickBot="1">
      <c r="B15" s="11"/>
      <c r="C15" s="11"/>
      <c r="D15" s="96"/>
      <c r="E15" s="16"/>
      <c r="F15" s="16"/>
      <c r="G15" s="16"/>
      <c r="H15" s="51">
        <v>7</v>
      </c>
      <c r="I15" s="53" t="str">
        <f>IF($A$1=1,"у % до відповідного періоду попереднього року","% to соrresponding period of previous year")</f>
        <v>у % до відповідного періоду попереднього року</v>
      </c>
      <c r="J15" s="28"/>
      <c r="K15" s="4"/>
    </row>
    <row r="16" spans="1:11" s="2" customFormat="1" ht="18" customHeight="1" thickTop="1" thickBot="1">
      <c r="B16" s="12"/>
      <c r="C16" s="12"/>
      <c r="D16" s="58"/>
      <c r="E16" s="16"/>
      <c r="F16" s="16"/>
      <c r="G16" s="16"/>
      <c r="H16" s="29"/>
      <c r="I16" s="30"/>
      <c r="J16" s="24"/>
      <c r="K16" s="4"/>
    </row>
    <row r="17" spans="1:10" ht="20.100000000000001" customHeight="1" thickTop="1" thickBot="1">
      <c r="B17" s="11"/>
      <c r="C17" s="11"/>
      <c r="D17" s="21"/>
      <c r="E17" s="21"/>
      <c r="F17" s="75"/>
      <c r="G17" s="17"/>
      <c r="H17" s="81"/>
      <c r="I17" s="84" t="str">
        <f>IF($A$1=1,"Оборот роздрібної торгівлі","Turnover of retail trade")</f>
        <v>Оборот роздрібної торгівлі</v>
      </c>
      <c r="J17" s="85"/>
    </row>
    <row r="18" spans="1:10" ht="18" customHeight="1" thickTop="1">
      <c r="A18" s="2"/>
      <c r="B18" s="9"/>
      <c r="C18" s="9"/>
      <c r="E18" s="74"/>
      <c r="F18" s="101" t="str">
        <f>IF($A$1=1,"Рік","Year")</f>
        <v>Рік</v>
      </c>
      <c r="G18" s="76"/>
      <c r="H18" s="80">
        <v>1</v>
      </c>
      <c r="I18" s="54" t="str">
        <f>IF($A$1=1,"млн. грн.","mln. UAH")</f>
        <v>млн. грн.</v>
      </c>
      <c r="J18" s="55"/>
    </row>
    <row r="19" spans="1:10" ht="18" customHeight="1" thickBot="1">
      <c r="B19" s="13"/>
      <c r="C19" s="13"/>
      <c r="E19" s="74"/>
      <c r="F19" s="102"/>
      <c r="G19" s="72"/>
      <c r="H19" s="77">
        <v>2</v>
      </c>
      <c r="I19" s="56" t="str">
        <f>IF($A$1=1,"у % до попереднього року","% to previous year")</f>
        <v>у % до попереднього року</v>
      </c>
      <c r="J19" s="57"/>
    </row>
    <row r="20" spans="1:10" ht="18" customHeight="1" thickTop="1">
      <c r="B20" s="13"/>
      <c r="C20" s="13"/>
      <c r="E20" s="74"/>
      <c r="F20" s="102"/>
      <c r="G20" s="73"/>
    </row>
    <row r="21" spans="1:10" ht="13.8" thickBot="1">
      <c r="E21" s="74"/>
      <c r="F21" s="103"/>
      <c r="G21" s="73"/>
      <c r="I21" s="67"/>
      <c r="J21" s="67"/>
    </row>
    <row r="22" spans="1:10" ht="36.75" customHeight="1" thickTop="1" thickBot="1">
      <c r="H22" s="79" t="s">
        <v>5</v>
      </c>
      <c r="I22" s="82" t="str">
        <f>IF($A$1=1,"Роздрібний товарооборот підприємств та індекс фізичного обсягу роздрібного товарообороту підприємств ( 1991-2023)","Retail trade turnover legalities and Volume indices of retail trade turnover of enterprises (1991-2023)")</f>
        <v>Роздрібний товарооборот підприємств та індекс фізичного обсягу роздрібного товарообороту підприємств ( 1991-2023)</v>
      </c>
      <c r="J22" s="83"/>
    </row>
    <row r="23" spans="1:10" ht="13.8" thickTop="1"/>
  </sheetData>
  <mergeCells count="11">
    <mergeCell ref="I22:J22"/>
    <mergeCell ref="I17:J17"/>
    <mergeCell ref="B5:B7"/>
    <mergeCell ref="I13:J13"/>
    <mergeCell ref="F8:F10"/>
    <mergeCell ref="D10:D15"/>
    <mergeCell ref="D5:D7"/>
    <mergeCell ref="E5:G5"/>
    <mergeCell ref="I5:J5"/>
    <mergeCell ref="I7:J7"/>
    <mergeCell ref="F18:F21"/>
  </mergeCells>
  <phoneticPr fontId="18" type="noConversion"/>
  <hyperlinks>
    <hyperlink ref="H18" location="'1'!A1" display="'1'!A1"/>
    <hyperlink ref="H19" location="'2'!A1" display="'2'!A1"/>
    <hyperlink ref="H22" location="'РТО_1991-2023'!A1" display="'РТО_1991-2023'!A1"/>
  </hyperlinks>
  <printOptions horizontalCentered="1" verticalCentered="1"/>
  <pageMargins left="0.98425196850393704" right="0.59055118110236227" top="0.78740157480314965" bottom="0.78740157480314965" header="0.15748031496062992" footer="0.19685039370078741"/>
  <pageSetup paperSize="9" scale="80" orientation="landscape" horizontalDpi="429496729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8"/>
  <sheetViews>
    <sheetView showGridLines="0" showRowColHeaders="0" workbookViewId="0">
      <pane xSplit="2" ySplit="3" topLeftCell="C4" activePane="bottomRight" state="frozen"/>
      <selection activeCell="A6" sqref="A6:B6"/>
      <selection pane="topRight" activeCell="A6" sqref="A6:B6"/>
      <selection pane="bottomLeft" activeCell="A6" sqref="A6:B6"/>
      <selection pane="bottomRight" activeCell="I3" sqref="I3"/>
    </sheetView>
  </sheetViews>
  <sheetFormatPr defaultRowHeight="13.2"/>
  <cols>
    <col min="1" max="1" width="10.77734375" customWidth="1"/>
    <col min="2" max="2" width="45.77734375" customWidth="1"/>
    <col min="3" max="8" width="12.77734375" customWidth="1"/>
    <col min="9" max="9" width="10.77734375" customWidth="1"/>
  </cols>
  <sheetData>
    <row r="1" spans="1:9" ht="14.25" customHeight="1">
      <c r="A1" s="61" t="str">
        <f>IF('0'!A1=1,"до змісту","to title")</f>
        <v>до змісту</v>
      </c>
      <c r="B1" s="22"/>
    </row>
    <row r="2" spans="1:9" ht="15.75" customHeight="1">
      <c r="A2" s="105"/>
      <c r="B2" s="105"/>
      <c r="C2" s="38">
        <v>2018</v>
      </c>
      <c r="D2" s="38">
        <v>2019</v>
      </c>
      <c r="E2" s="38">
        <v>2020</v>
      </c>
      <c r="F2" s="38">
        <v>2021</v>
      </c>
      <c r="G2" s="38">
        <v>2022</v>
      </c>
      <c r="H2" s="38">
        <v>2023</v>
      </c>
      <c r="I2" s="38">
        <v>2024</v>
      </c>
    </row>
    <row r="3" spans="1:9" s="35" customFormat="1" ht="36" customHeight="1">
      <c r="A3" s="106" t="str">
        <f>IF('0'!$A$1=1,"Оборот роздрібної торгівлі, млн. грн.*","Turnover of retail trade, mln. UAH*")</f>
        <v>Оборот роздрібної торгівлі, млн. грн.*</v>
      </c>
      <c r="B3" s="106"/>
      <c r="C3" s="60">
        <v>930629.2</v>
      </c>
      <c r="D3" s="60">
        <v>1094045.8</v>
      </c>
      <c r="E3" s="60">
        <v>1201624</v>
      </c>
      <c r="F3" s="60">
        <v>1443832.9</v>
      </c>
      <c r="G3" s="60">
        <v>1396268.8</v>
      </c>
      <c r="H3" s="60">
        <v>1855384.1</v>
      </c>
      <c r="I3" s="60">
        <v>2171984</v>
      </c>
    </row>
    <row r="4" spans="1:9" s="25" customFormat="1"/>
    <row r="5" spans="1:9" ht="68.25" customHeight="1">
      <c r="A5" s="107"/>
      <c r="B5" s="107"/>
    </row>
    <row r="6" spans="1:9">
      <c r="A6" s="64"/>
      <c r="B6" s="63"/>
    </row>
    <row r="7" spans="1:9" ht="66" customHeight="1">
      <c r="A7" s="104"/>
      <c r="B7" s="104"/>
    </row>
    <row r="8" spans="1:9" ht="57.75" customHeight="1">
      <c r="A8" s="104"/>
      <c r="B8" s="104"/>
    </row>
  </sheetData>
  <sheetProtection algorithmName="SHA-512" hashValue="71rJGh80LW9dcUVBqSjYaG7ucf+fyfnGorwJ1nkvMtPyH7EkA4WnnyO5IM8xJk5aFUDkOQw5BHuOokSbiu7dzQ==" saltValue="io0XVJjdI514QCSckHlvsw==" spinCount="100000" sheet="1" objects="1" scenarios="1"/>
  <mergeCells count="5">
    <mergeCell ref="A8:B8"/>
    <mergeCell ref="A2:B2"/>
    <mergeCell ref="A3:B3"/>
    <mergeCell ref="A5:B5"/>
    <mergeCell ref="A7:B7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8"/>
  <sheetViews>
    <sheetView showGridLines="0" showRowColHeaders="0" workbookViewId="0">
      <pane xSplit="2" topLeftCell="C1" activePane="topRight" state="frozen"/>
      <selection pane="topRight" activeCell="I2" sqref="I2"/>
    </sheetView>
  </sheetViews>
  <sheetFormatPr defaultRowHeight="13.2"/>
  <cols>
    <col min="1" max="1" width="10.6640625" customWidth="1"/>
    <col min="2" max="2" width="45.77734375" customWidth="1"/>
    <col min="3" max="3" width="11" customWidth="1"/>
    <col min="4" max="4" width="10.77734375" customWidth="1"/>
    <col min="5" max="8" width="11" customWidth="1"/>
    <col min="9" max="9" width="10.77734375" customWidth="1"/>
  </cols>
  <sheetData>
    <row r="1" spans="1:9" ht="14.25" customHeight="1">
      <c r="A1" s="61" t="str">
        <f>IF('0'!A1=1,"до змісту","to title")</f>
        <v>до змісту</v>
      </c>
      <c r="B1" s="22"/>
    </row>
    <row r="2" spans="1:9" ht="15.75" customHeight="1">
      <c r="A2" s="105"/>
      <c r="B2" s="105"/>
      <c r="C2" s="38">
        <v>2018</v>
      </c>
      <c r="D2" s="38">
        <v>2019</v>
      </c>
      <c r="E2" s="38">
        <v>2020</v>
      </c>
      <c r="F2" s="38">
        <v>2021</v>
      </c>
      <c r="G2" s="38">
        <v>2022</v>
      </c>
      <c r="H2" s="38">
        <v>2023</v>
      </c>
      <c r="I2" s="38">
        <v>2024</v>
      </c>
    </row>
    <row r="3" spans="1:9" s="35" customFormat="1" ht="36" customHeight="1">
      <c r="A3" s="106" t="str">
        <f>IF('0'!$A$1=1,"Оборот роздрібної торгівлі, у % до попереднього року*","Turnover of retail trade, mln. UAH*")</f>
        <v>Оборот роздрібної торгівлі, у % до попереднього року*</v>
      </c>
      <c r="B3" s="106"/>
      <c r="C3" s="60">
        <v>106.2</v>
      </c>
      <c r="D3" s="60">
        <v>110.3</v>
      </c>
      <c r="E3" s="60">
        <v>107.6</v>
      </c>
      <c r="F3" s="60">
        <v>110.7</v>
      </c>
      <c r="G3" s="60">
        <v>78.599999999999994</v>
      </c>
      <c r="H3" s="60">
        <v>117</v>
      </c>
      <c r="I3" s="60">
        <v>111.5</v>
      </c>
    </row>
    <row r="4" spans="1:9" s="25" customFormat="1"/>
    <row r="5" spans="1:9" ht="68.25" customHeight="1">
      <c r="A5" s="107"/>
      <c r="B5" s="107"/>
    </row>
    <row r="6" spans="1:9">
      <c r="A6" s="64"/>
      <c r="B6" s="63"/>
    </row>
    <row r="7" spans="1:9" ht="73.5" customHeight="1">
      <c r="A7" s="104"/>
      <c r="B7" s="104"/>
    </row>
    <row r="8" spans="1:9" ht="54" customHeight="1">
      <c r="A8" s="104"/>
      <c r="B8" s="104"/>
    </row>
  </sheetData>
  <sheetProtection algorithmName="SHA-512" hashValue="C7a6wOek6wrUunvGVvpI6O7IlRdj5Lg7KRH3D3qibtKwzB35ZtOd6/FZHENk2wl5qV+D4zElGPh7rIUpm+8i8g==" saltValue="h8g2oFTrVTNdGukeNPsW8A==" spinCount="100000" sheet="1" objects="1" scenarios="1"/>
  <mergeCells count="5">
    <mergeCell ref="A8:B8"/>
    <mergeCell ref="A2:B2"/>
    <mergeCell ref="A3:B3"/>
    <mergeCell ref="A5:B5"/>
    <mergeCell ref="A7:B7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showGridLines="0" showRowColHeaders="0" zoomScale="89" zoomScaleNormal="89" workbookViewId="0">
      <pane xSplit="2" topLeftCell="X1" activePane="topRight" state="frozen"/>
      <selection pane="topRight"/>
    </sheetView>
  </sheetViews>
  <sheetFormatPr defaultRowHeight="13.2"/>
  <cols>
    <col min="2" max="2" width="50.44140625" customWidth="1"/>
    <col min="3" max="30" width="11.6640625" customWidth="1"/>
    <col min="31" max="31" width="12.77734375" customWidth="1"/>
    <col min="32" max="32" width="11.6640625" customWidth="1"/>
    <col min="33" max="36" width="10.77734375" customWidth="1"/>
  </cols>
  <sheetData>
    <row r="1" spans="1:36" ht="14.4">
      <c r="A1" s="61" t="str">
        <f>IF('0'!A1=1,"до змісту","to title")</f>
        <v>до змісту</v>
      </c>
    </row>
    <row r="3" spans="1:36" ht="23.25" customHeight="1">
      <c r="A3" s="112"/>
      <c r="B3" s="113"/>
      <c r="C3" s="71">
        <v>1991</v>
      </c>
      <c r="D3" s="70">
        <v>1992</v>
      </c>
      <c r="E3" s="70">
        <v>1993</v>
      </c>
      <c r="F3" s="70">
        <v>1994</v>
      </c>
      <c r="G3" s="70">
        <v>1995</v>
      </c>
      <c r="H3" s="70">
        <v>1996</v>
      </c>
      <c r="I3" s="70">
        <v>1997</v>
      </c>
      <c r="J3" s="70">
        <v>1998</v>
      </c>
      <c r="K3" s="70">
        <v>1999</v>
      </c>
      <c r="L3" s="70">
        <v>2000</v>
      </c>
      <c r="M3" s="70">
        <v>2001</v>
      </c>
      <c r="N3" s="70">
        <v>2002</v>
      </c>
      <c r="O3" s="70">
        <v>2003</v>
      </c>
      <c r="P3" s="70">
        <v>2004</v>
      </c>
      <c r="Q3" s="70">
        <v>2005</v>
      </c>
      <c r="R3" s="70">
        <v>2006</v>
      </c>
      <c r="S3" s="70">
        <v>2007</v>
      </c>
      <c r="T3" s="70">
        <v>2008</v>
      </c>
      <c r="U3" s="70">
        <v>2009</v>
      </c>
      <c r="V3" s="70">
        <v>2010</v>
      </c>
      <c r="W3" s="70">
        <v>2011</v>
      </c>
      <c r="X3" s="70">
        <v>2012</v>
      </c>
      <c r="Y3" s="70">
        <v>2013</v>
      </c>
      <c r="Z3" s="70">
        <v>2014</v>
      </c>
      <c r="AA3" s="70">
        <v>2015</v>
      </c>
      <c r="AB3" s="70">
        <v>2016</v>
      </c>
      <c r="AC3" s="70">
        <v>2017</v>
      </c>
      <c r="AD3" s="70">
        <v>2018</v>
      </c>
      <c r="AE3" s="70">
        <v>2019</v>
      </c>
      <c r="AF3" s="70">
        <v>2020</v>
      </c>
      <c r="AG3" s="70">
        <v>2021</v>
      </c>
      <c r="AH3" s="70">
        <v>2022</v>
      </c>
      <c r="AI3" s="70">
        <v>2023</v>
      </c>
      <c r="AJ3" s="70">
        <v>2024</v>
      </c>
    </row>
    <row r="4" spans="1:36" ht="39.75" customHeight="1" thickBot="1">
      <c r="A4" s="110" t="str">
        <f>IF('0'!$A$1=1,"Роздрібний товарооборот підприємств (юридичних осіб), млн.грн","Retail trade turnover legalities, mln. UAH")</f>
        <v>Роздрібний товарооборот підприємств (юридичних осіб), млн.грн</v>
      </c>
      <c r="B4" s="111"/>
      <c r="C4" s="69">
        <v>132</v>
      </c>
      <c r="D4" s="69">
        <v>1456</v>
      </c>
      <c r="E4" s="69">
        <v>43824</v>
      </c>
      <c r="F4" s="69">
        <v>336968</v>
      </c>
      <c r="G4" s="69">
        <v>11964</v>
      </c>
      <c r="H4" s="69">
        <v>17344</v>
      </c>
      <c r="I4" s="69">
        <v>18933</v>
      </c>
      <c r="J4" s="69">
        <v>19317</v>
      </c>
      <c r="K4" s="69">
        <v>22151</v>
      </c>
      <c r="L4" s="69">
        <v>28757</v>
      </c>
      <c r="M4" s="69">
        <v>34417</v>
      </c>
      <c r="N4" s="69">
        <v>39691</v>
      </c>
      <c r="O4" s="69">
        <v>49994</v>
      </c>
      <c r="P4" s="69">
        <v>67556</v>
      </c>
      <c r="Q4" s="69">
        <v>94332</v>
      </c>
      <c r="R4" s="69">
        <v>129952</v>
      </c>
      <c r="S4" s="69">
        <v>178233</v>
      </c>
      <c r="T4" s="69">
        <v>246903</v>
      </c>
      <c r="U4" s="69">
        <v>230955</v>
      </c>
      <c r="V4" s="69">
        <v>280890</v>
      </c>
      <c r="W4" s="69">
        <v>350059</v>
      </c>
      <c r="X4" s="69">
        <v>405114</v>
      </c>
      <c r="Y4" s="69">
        <v>433081</v>
      </c>
      <c r="Z4" s="69">
        <v>438343</v>
      </c>
      <c r="AA4" s="69">
        <v>487558</v>
      </c>
      <c r="AB4" s="69">
        <v>555975</v>
      </c>
      <c r="AC4" s="69">
        <v>586330.1</v>
      </c>
      <c r="AD4" s="69">
        <v>668369.6</v>
      </c>
      <c r="AE4" s="69">
        <v>793479.2</v>
      </c>
      <c r="AF4" s="69">
        <v>868283.3</v>
      </c>
      <c r="AG4" s="69">
        <v>1044516.5</v>
      </c>
      <c r="AH4" s="69">
        <v>971141.6</v>
      </c>
      <c r="AI4" s="69">
        <v>1248028.3</v>
      </c>
      <c r="AJ4" s="69">
        <v>1512026.1</v>
      </c>
    </row>
    <row r="5" spans="1:36" ht="48.75" customHeight="1">
      <c r="A5" s="108" t="str">
        <f>IF('0'!$A$1=1,"Індекс фізичного обсягу роздрібного товарообороту підприємств (юридичних осіб) до попереднього року, у порівнянних цінах, %","Volume indices of retail trade turnover of enterprises")</f>
        <v>Індекс фізичного обсягу роздрібного товарообороту підприємств (юридичних осіб) до попереднього року, у порівнянних цінах, %</v>
      </c>
      <c r="B5" s="109"/>
      <c r="C5" s="69">
        <v>90.3</v>
      </c>
      <c r="D5" s="69">
        <v>82</v>
      </c>
      <c r="E5" s="69">
        <v>65</v>
      </c>
      <c r="F5" s="69">
        <v>86.4</v>
      </c>
      <c r="G5" s="69">
        <v>86.1</v>
      </c>
      <c r="H5" s="69">
        <v>94.9</v>
      </c>
      <c r="I5" s="69">
        <v>100.2</v>
      </c>
      <c r="J5" s="69">
        <v>93.4</v>
      </c>
      <c r="K5" s="69">
        <v>92.9</v>
      </c>
      <c r="L5" s="69">
        <v>108.1</v>
      </c>
      <c r="M5" s="69">
        <v>113.7</v>
      </c>
      <c r="N5" s="69">
        <v>115</v>
      </c>
      <c r="O5" s="69">
        <v>120.5</v>
      </c>
      <c r="P5" s="69">
        <v>121.9</v>
      </c>
      <c r="Q5" s="69">
        <v>123.4</v>
      </c>
      <c r="R5" s="69">
        <v>126.4</v>
      </c>
      <c r="S5" s="69">
        <v>129.5</v>
      </c>
      <c r="T5" s="69">
        <v>117.3</v>
      </c>
      <c r="U5" s="69">
        <v>79.099999999999994</v>
      </c>
      <c r="V5" s="69">
        <v>110.1</v>
      </c>
      <c r="W5" s="69">
        <v>113.2</v>
      </c>
      <c r="X5" s="69">
        <v>112.3</v>
      </c>
      <c r="Y5" s="69">
        <v>106.1</v>
      </c>
      <c r="Z5" s="69">
        <v>90</v>
      </c>
      <c r="AA5" s="69">
        <v>80.2</v>
      </c>
      <c r="AB5" s="69">
        <v>104.5</v>
      </c>
      <c r="AC5" s="69">
        <v>106</v>
      </c>
      <c r="AD5" s="69">
        <v>105.8</v>
      </c>
      <c r="AE5" s="69">
        <v>111.4</v>
      </c>
      <c r="AF5" s="69">
        <v>107.2</v>
      </c>
      <c r="AG5" s="69">
        <v>110.9</v>
      </c>
      <c r="AH5" s="78">
        <v>75.5</v>
      </c>
      <c r="AI5" s="78">
        <v>113.4</v>
      </c>
      <c r="AJ5" s="78">
        <v>115.6</v>
      </c>
    </row>
    <row r="6" spans="1:36" ht="15.6">
      <c r="AE6" s="69"/>
    </row>
    <row r="7" spans="1:36">
      <c r="G7" s="66"/>
    </row>
    <row r="8" spans="1:36">
      <c r="G8" s="66"/>
    </row>
    <row r="9" spans="1:36">
      <c r="A9" s="116" t="str">
        <f>IF('0'!A1=1,"Дані за 1991–1994 роки наведено у млрд.крб.","Data for the years 1991–1994 are in bln.krb.")</f>
        <v>Дані за 1991–1994 роки наведено у млрд.крб.</v>
      </c>
      <c r="B9" s="116"/>
      <c r="C9" s="116"/>
      <c r="D9" s="116"/>
      <c r="E9" s="116"/>
      <c r="F9" s="116"/>
      <c r="G9" s="116"/>
      <c r="H9" s="116"/>
      <c r="I9" s="116"/>
    </row>
    <row r="10" spans="1:36">
      <c r="G10" s="66"/>
    </row>
    <row r="11" spans="1:36">
      <c r="A11" s="116" t="str">
        <f>IF('0'!A1=1,"Дані за 1991–2014 роки наведено з урахуванням роздрібного товарообороту ресторанного господарства.","Data for the years 1991–2014 with account of retail turnover restaurant business.")</f>
        <v>Дані за 1991–2014 роки наведено з урахуванням роздрібного товарообороту ресторанного господарства.</v>
      </c>
      <c r="B11" s="116"/>
      <c r="C11" s="116"/>
      <c r="D11" s="116"/>
      <c r="E11" s="116"/>
      <c r="F11" s="116"/>
      <c r="G11" s="116"/>
      <c r="H11" s="116"/>
      <c r="I11" s="116"/>
    </row>
    <row r="12" spans="1:36" ht="13.8">
      <c r="B12" s="65"/>
      <c r="G12" s="66"/>
    </row>
    <row r="13" spans="1:36" ht="12.75" customHeight="1">
      <c r="A13" s="107" t="str">
        <f>IF('0'!A1=1,"Починаючи з 2014 року дані наведено без урахування тимчасово окупованої території Автономної Республіки Крим, м. Севастополя, а також без частини зони проведення антитерористичної операції.","* Since 2014 data are presented excluding the temporarily occupied territories, the Autonomous Republic of Crimea and the city of Sevastopol and also excluding part of the anti-terrorist operation zone.")</f>
        <v>Починаючи з 2014 року дані наведено без урахування тимчасово окупованої території Автономної Республіки Крим, м. Севастополя, а також без частини зони проведення антитерористичної операції.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</row>
    <row r="14" spans="1:36">
      <c r="G14" s="66"/>
    </row>
    <row r="16" spans="1:36" ht="13.8">
      <c r="A16" s="114" t="s">
        <v>4</v>
      </c>
      <c r="B16" s="115" t="s">
        <v>2</v>
      </c>
      <c r="C16" s="115" t="s">
        <v>2</v>
      </c>
      <c r="D16" s="115" t="s">
        <v>2</v>
      </c>
      <c r="E16" s="115" t="s">
        <v>2</v>
      </c>
      <c r="F16" s="115" t="s">
        <v>2</v>
      </c>
      <c r="G16" s="115" t="s">
        <v>2</v>
      </c>
      <c r="H16" s="115" t="s">
        <v>2</v>
      </c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</row>
    <row r="17" spans="1:1" ht="14.4">
      <c r="A17" s="68" t="s">
        <v>3</v>
      </c>
    </row>
  </sheetData>
  <sheetProtection algorithmName="SHA-512" hashValue="tpmppQlPdIOqY8hxO1yuR5scmts7ZvS5UcG6TUXEEV2U6Mifz1uoDF+QBbB4/TYbHgYdiJGDPQl/VtYwhPCfZQ==" saltValue="BPiPd31HGR7iMUTiZJXIMQ==" spinCount="100000" sheet="1" objects="1" scenarios="1"/>
  <mergeCells count="7">
    <mergeCell ref="A5:B5"/>
    <mergeCell ref="A4:B4"/>
    <mergeCell ref="A3:B3"/>
    <mergeCell ref="A16:T16"/>
    <mergeCell ref="A13:U13"/>
    <mergeCell ref="A9:I9"/>
    <mergeCell ref="A11:I11"/>
  </mergeCells>
  <hyperlinks>
    <hyperlink ref="A1" location="'0'!A1" display="'0'!A1"/>
    <hyperlink ref="A1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РТО_1991-2024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2015-10-28T12:28:27Z</cp:lastPrinted>
  <dcterms:created xsi:type="dcterms:W3CDTF">2008-08-15T07:59:50Z</dcterms:created>
  <dcterms:modified xsi:type="dcterms:W3CDTF">2025-10-08T12:18:41Z</dcterms:modified>
</cp:coreProperties>
</file>