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tabRatio="815"/>
  </bookViews>
  <sheets>
    <sheet name="region" sheetId="11" r:id="rId1"/>
    <sheet name="Total(kr)" sheetId="17" r:id="rId2"/>
    <sheet name="NonFin(kr)" sheetId="2" r:id="rId3"/>
    <sheet name="HouseHolds(kr)" sheetId="4" r:id="rId4"/>
    <sheet name="Total(dep)" sheetId="18" r:id="rId5"/>
    <sheet name="NonFin(dep)" sheetId="3" r:id="rId6"/>
    <sheet name="HouseHolds(dep)" sheetId="5" r:id="rId7"/>
    <sheet name="Total(inter_r_cred)" sheetId="19" r:id="rId8"/>
    <sheet name="Inter_r_cred(NonFin)" sheetId="6" r:id="rId9"/>
    <sheet name="Inter_r_cred(HouseHolds)" sheetId="8" r:id="rId10"/>
    <sheet name="Total(inter_r_dep)" sheetId="16" r:id="rId11"/>
    <sheet name="Inter_r_dep(NonFin)" sheetId="7" r:id="rId12"/>
    <sheet name="Inter_r_dep(HouseHolds)" sheetId="9" r:id="rId13"/>
  </sheets>
  <definedNames>
    <definedName name="Region">region!$J$3:$J$27</definedName>
    <definedName name="_xlnm.Print_Area" localSheetId="6">'HouseHolds(dep)'!$A$1:$M$39</definedName>
    <definedName name="_xlnm.Print_Area" localSheetId="3">'HouseHolds(kr)'!$A$1:$M$38</definedName>
    <definedName name="_xlnm.Print_Area" localSheetId="9">'Inter_r_cred(HouseHolds)'!$A$1:$S$41</definedName>
    <definedName name="_xlnm.Print_Area" localSheetId="8">'Inter_r_cred(NonFin)'!$A$1:$S$39</definedName>
    <definedName name="_xlnm.Print_Area" localSheetId="12">'Inter_r_dep(HouseHolds)'!$A$1:$P$39</definedName>
    <definedName name="_xlnm.Print_Area" localSheetId="11">'Inter_r_dep(NonFin)'!$A$1:$P$41</definedName>
    <definedName name="_xlnm.Print_Area" localSheetId="5">'NonFin(dep)'!$A$1:$M$40</definedName>
    <definedName name="_xlnm.Print_Area" localSheetId="2">'NonFin(kr)'!$A$1:$M$39</definedName>
    <definedName name="_xlnm.Print_Area" localSheetId="0">region!$A$2:$G$42</definedName>
    <definedName name="_xlnm.Print_Area" localSheetId="4">'Total(dep)'!$A$1:$M$40</definedName>
    <definedName name="_xlnm.Print_Area" localSheetId="7">'Total(inter_r_cred)'!$A$1:$S$39</definedName>
    <definedName name="_xlnm.Print_Area" localSheetId="10">'Total(inter_r_dep)'!$A$1:$P$41</definedName>
    <definedName name="_xlnm.Print_Area" localSheetId="1">'Total(kr)'!$A$1:$M$39</definedName>
  </definedNames>
  <calcPr calcId="162913"/>
</workbook>
</file>

<file path=xl/calcChain.xml><?xml version="1.0" encoding="utf-8"?>
<calcChain xmlns="http://schemas.openxmlformats.org/spreadsheetml/2006/main">
  <c r="E34" i="11" l="1"/>
  <c r="G20" i="11"/>
  <c r="F20" i="11"/>
  <c r="E20" i="11"/>
  <c r="F21" i="11"/>
  <c r="F22" i="11"/>
  <c r="F23" i="11"/>
  <c r="C21" i="11"/>
  <c r="G17" i="11"/>
  <c r="F17" i="11"/>
  <c r="E17" i="11"/>
  <c r="C17" i="11"/>
  <c r="B17" i="11"/>
  <c r="G23" i="11"/>
  <c r="E23" i="11"/>
  <c r="G22" i="11"/>
  <c r="E22" i="11"/>
  <c r="G21" i="11"/>
  <c r="E21" i="11"/>
  <c r="C23" i="11"/>
  <c r="C22" i="11"/>
  <c r="B23" i="11"/>
  <c r="B22" i="11"/>
  <c r="B21" i="11"/>
  <c r="G19" i="11"/>
  <c r="F19" i="11"/>
  <c r="E19" i="11"/>
  <c r="G18" i="11"/>
  <c r="F18" i="11"/>
  <c r="E18" i="11"/>
  <c r="C20" i="11"/>
  <c r="C19" i="11"/>
  <c r="C18" i="11"/>
  <c r="B20" i="11"/>
  <c r="B19" i="11"/>
  <c r="B18" i="11"/>
  <c r="A5" i="11"/>
  <c r="E13" i="11"/>
  <c r="E12" i="11"/>
  <c r="E11" i="11"/>
  <c r="B11" i="11"/>
  <c r="B12" i="11"/>
  <c r="B13" i="11"/>
  <c r="C11" i="11"/>
  <c r="G11" i="11"/>
  <c r="F11" i="11"/>
  <c r="C12" i="11"/>
  <c r="G12" i="11"/>
  <c r="F12" i="11"/>
  <c r="C13" i="11"/>
  <c r="G13" i="11"/>
  <c r="F13" i="11"/>
  <c r="E16" i="11"/>
  <c r="E15" i="11"/>
  <c r="E14" i="11"/>
  <c r="B14" i="11"/>
  <c r="B15" i="11"/>
  <c r="B16" i="11"/>
  <c r="C14" i="11"/>
  <c r="G14" i="11"/>
  <c r="F14" i="11"/>
  <c r="C15" i="11"/>
  <c r="G15" i="11"/>
  <c r="F15" i="11"/>
  <c r="C16" i="11"/>
  <c r="G16" i="11"/>
  <c r="F16" i="11"/>
  <c r="E10" i="11"/>
  <c r="B10" i="11"/>
  <c r="C10" i="11"/>
  <c r="F10" i="11"/>
  <c r="G10" i="11"/>
  <c r="E27" i="11"/>
  <c r="F34" i="11"/>
  <c r="F27" i="11"/>
  <c r="F30" i="11"/>
  <c r="F29" i="11"/>
  <c r="F28" i="11"/>
  <c r="E30" i="11"/>
  <c r="E29" i="11"/>
  <c r="E28" i="11"/>
  <c r="F37" i="11"/>
  <c r="F36" i="11"/>
  <c r="F35" i="11"/>
  <c r="E37" i="11"/>
  <c r="E36" i="11"/>
  <c r="E35" i="11"/>
  <c r="F33" i="11"/>
  <c r="F32" i="11"/>
  <c r="F31" i="11"/>
  <c r="E33" i="11"/>
  <c r="E32" i="11"/>
  <c r="E31" i="11"/>
  <c r="F40" i="11"/>
  <c r="F39" i="11"/>
  <c r="F38" i="11"/>
  <c r="E40" i="11"/>
  <c r="E38" i="11"/>
  <c r="E39" i="11"/>
  <c r="D21" i="11" l="1"/>
  <c r="D12" i="11"/>
  <c r="D22" i="11"/>
  <c r="D17" i="11"/>
  <c r="D23" i="11"/>
  <c r="D18" i="11"/>
  <c r="D19" i="11"/>
  <c r="D20" i="11"/>
  <c r="D15" i="11"/>
  <c r="D11" i="11"/>
  <c r="D10" i="11"/>
  <c r="G30" i="11"/>
  <c r="D14" i="11"/>
  <c r="D16" i="11"/>
  <c r="G33" i="11"/>
  <c r="G40" i="11"/>
  <c r="D13" i="11"/>
  <c r="G28" i="11"/>
  <c r="G34" i="11"/>
  <c r="G29" i="11"/>
  <c r="G38" i="11"/>
  <c r="G39" i="11"/>
  <c r="G35" i="11"/>
  <c r="G37" i="11"/>
  <c r="G36" i="11"/>
  <c r="G27" i="11"/>
  <c r="G32" i="11"/>
  <c r="G31" i="11"/>
</calcChain>
</file>

<file path=xl/sharedStrings.xml><?xml version="1.0" encoding="utf-8"?>
<sst xmlns="http://schemas.openxmlformats.org/spreadsheetml/2006/main" count="868" uniqueCount="101">
  <si>
    <t>залишки коштів, млн.грн.</t>
  </si>
  <si>
    <t>зміна до початку року, %</t>
  </si>
  <si>
    <t>у національній валюті</t>
  </si>
  <si>
    <t>в іноземній валюті</t>
  </si>
  <si>
    <t>Примітка. За даними щоденного балансу банків.</t>
  </si>
  <si>
    <t>Регіони</t>
  </si>
  <si>
    <t>Усього</t>
  </si>
  <si>
    <t>в тому числі:</t>
  </si>
  <si>
    <t>зміна у річному обчис-ленні, %</t>
  </si>
  <si>
    <t>Автономна Республiка Крим та м. Севастополь</t>
  </si>
  <si>
    <t>області</t>
  </si>
  <si>
    <t>Вiнницька</t>
  </si>
  <si>
    <t>Волинська</t>
  </si>
  <si>
    <t>Днiпропетровська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</si>
  <si>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</si>
  <si>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</si>
  <si>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</si>
  <si>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</si>
  <si>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</si>
  <si>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 та м. Київ</t>
  </si>
  <si>
    <t>Кiровоградська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</si>
  <si>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</si>
  <si>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</si>
  <si>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</si>
  <si>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</si>
  <si>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</si>
  <si>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</si>
  <si>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</si>
  <si>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Тернопiльська</t>
  </si>
  <si>
    <t>Харкiвська</t>
  </si>
  <si>
    <t>Херсонська</t>
  </si>
  <si>
    <t>Хмельницька</t>
  </si>
  <si>
    <t>Черкаська</t>
  </si>
  <si>
    <t>Чернiвецька</t>
  </si>
  <si>
    <t>Чернiгiвська</t>
  </si>
  <si>
    <t>більше 5 років</t>
  </si>
  <si>
    <t>у тому числі</t>
  </si>
  <si>
    <t xml:space="preserve">у тому числі </t>
  </si>
  <si>
    <t>усього</t>
  </si>
  <si>
    <t>овер-драфт</t>
  </si>
  <si>
    <t>усього без урахуван-ня овер-драфту</t>
  </si>
  <si>
    <t>у тому числі за строками</t>
  </si>
  <si>
    <t>до 1 року</t>
  </si>
  <si>
    <t>від  1 року до 5 років</t>
  </si>
  <si>
    <t>середньозважені ставки в  річному обчисленні, %</t>
  </si>
  <si>
    <t>на вимогу</t>
  </si>
  <si>
    <t>більше 2 років</t>
  </si>
  <si>
    <t>у іноземній валюті</t>
  </si>
  <si>
    <t>від  1 року до 2 років</t>
  </si>
  <si>
    <t>Основні показники грошово-кредитної та фінансової статистики</t>
  </si>
  <si>
    <t>щодо діяльності депозитних корпорацій (банків)</t>
  </si>
  <si>
    <t>Показники</t>
  </si>
  <si>
    <t>Залишки коштів, млн.грн.</t>
  </si>
  <si>
    <t>Зміна, %</t>
  </si>
  <si>
    <t>Україна</t>
  </si>
  <si>
    <t>область</t>
  </si>
  <si>
    <t>% до загального підсумку по Україні</t>
  </si>
  <si>
    <t>у річному 
обчис-ленні</t>
  </si>
  <si>
    <t>Середньозважені ставки в  річному обчисленні, %</t>
  </si>
  <si>
    <t>Різниця, п.п.</t>
  </si>
  <si>
    <t>зміна за місяць,%</t>
  </si>
  <si>
    <t>Оперативні дані</t>
  </si>
  <si>
    <r>
      <t>Кредити, надані резидентам</t>
    </r>
    <r>
      <rPr>
        <b/>
        <vertAlign val="superscript"/>
        <sz val="12"/>
        <rFont val="Calibri"/>
        <family val="2"/>
        <charset val="204"/>
        <scheme val="minor"/>
      </rPr>
      <t>1</t>
    </r>
    <r>
      <rPr>
        <b/>
        <sz val="12"/>
        <rFont val="Calibri"/>
        <family val="2"/>
        <charset val="204"/>
        <scheme val="minor"/>
      </rPr>
      <t>, з них:</t>
    </r>
  </si>
  <si>
    <r>
      <t>корпоративний сектор</t>
    </r>
    <r>
      <rPr>
        <vertAlign val="superscript"/>
        <sz val="12"/>
        <color theme="1"/>
        <rFont val="Calibri"/>
        <family val="2"/>
        <charset val="204"/>
        <scheme val="minor"/>
      </rPr>
      <t>2</t>
    </r>
  </si>
  <si>
    <t>домашні господарства (крім фізичних осіб – підприємців)</t>
  </si>
  <si>
    <r>
      <t>Депозити, залучені на рахунки резидентів</t>
    </r>
    <r>
      <rPr>
        <b/>
        <vertAlign val="superscript"/>
        <sz val="12"/>
        <rFont val="Calibri"/>
        <family val="2"/>
        <charset val="204"/>
        <scheme val="minor"/>
      </rPr>
      <t>1</t>
    </r>
    <r>
      <rPr>
        <b/>
        <sz val="12"/>
        <rFont val="Calibri"/>
        <family val="2"/>
        <charset val="204"/>
        <scheme val="minor"/>
      </rPr>
      <t>, з них:</t>
    </r>
  </si>
  <si>
    <r>
      <t>Процентні ставки за новими депозитами резидентів</t>
    </r>
    <r>
      <rPr>
        <b/>
        <vertAlign val="superscript"/>
        <sz val="12"/>
        <rFont val="Calibri"/>
        <family val="2"/>
        <charset val="204"/>
        <scheme val="minor"/>
      </rPr>
      <t>1</t>
    </r>
    <r>
      <rPr>
        <b/>
        <sz val="12"/>
        <rFont val="Calibri"/>
        <family val="2"/>
        <charset val="204"/>
        <scheme val="minor"/>
      </rPr>
      <t>, з них:</t>
    </r>
  </si>
  <si>
    <t>1 Включаються дані секторів: нефінансових корпорацій (S.11), інших фінансових корпорацій (S.12, крім депозитних корпорацій (S.121, S.122)), домашніх господарств (S.141, S.142 - фізичні особи-підприємці та S.143, S.144 - фізичні особи), некомерційних організацій, що обслуговують домашні господарства (S.15) та сектору загального державного управління (S.13) відповідно до Класифікації інституційних секторів економіки України.</t>
  </si>
  <si>
    <t xml:space="preserve">2 Включаються дані секторів: нефінансових корпорацій (S.11), інших фінансових корпорацій (S.12, крім депозитних корпорацій (S.121, S.122)), некомерційних організацій, що обслуговують домашні господарства (S.15), а також фізичних осіб-підприємців (S.141, S.142) відповідно до Класифікації інституційних секторів економіки України.
</t>
  </si>
  <si>
    <r>
      <t xml:space="preserve">1 </t>
    </r>
    <r>
      <rPr>
        <sz val="10"/>
        <rFont val="Calibri"/>
        <family val="2"/>
        <charset val="204"/>
        <scheme val="minor"/>
      </rPr>
      <t>Включаються дані секторів: нефінансових корпорацій (S.11), інших фінансових корпорацій (S.12, крім депозитних корпорацій (S.121, S.122)), некомерційних організацій, що обслуговують домашні господарства (S.15), а також фізичних осіб-підприємців (S.141, S.142) відповідно до Класифікації інституційних секторів економіки України.</t>
    </r>
  </si>
  <si>
    <r>
      <t xml:space="preserve">1 </t>
    </r>
    <r>
      <rPr>
        <sz val="10"/>
        <rFont val="Calibri"/>
        <family val="2"/>
        <charset val="204"/>
        <scheme val="minor"/>
      </rPr>
      <t xml:space="preserve"> Включаються дані секторів: нефінансових корпорацій (S.11), інших фінансових корпорацій (S.12, крім депозитних корпорацій (S.121, S.122)), домашніх господарств (S.141, S.142 - фізичні особи-підприємці та S.143, S.144 - фізичні особи), некомерційних організацій, що обслуговують домашні господарства (S.15) та сектору загального державного управління (S.13) відповідно до Класифікації інституційних секторів економіки України.</t>
    </r>
  </si>
  <si>
    <r>
      <t>1</t>
    </r>
    <r>
      <rPr>
        <sz val="10"/>
        <rFont val="Calibri"/>
        <family val="2"/>
        <charset val="204"/>
        <scheme val="minor"/>
      </rPr>
      <t xml:space="preserve"> Включаються дані секторів: нефінансових корпорацій (S.11), інших фінансових корпорацій (S.12, крім депозитних корпорацій (S.121, S.122)), домашніх господарств (S.141, S.142 - фізичні особи-підприємці та S.143, S.144 - фізичні особи), некомерційних організацій, що обслуговують домашні господарства (S.15) та сектору загального державного управління (S.13) відповідно до Класифікації інституційних секторів економіки України.</t>
    </r>
  </si>
  <si>
    <r>
      <t xml:space="preserve">Депозити резидентів 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</si>
  <si>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r>
      <t>Кредити резидентам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</si>
  <si>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t>Кредити, надані домашнім господарствам (крім фізичних осіб-підприємців)</t>
  </si>
  <si>
    <r>
      <t xml:space="preserve">Примітка. За даними щоденного балансу банків.
</t>
    </r>
    <r>
      <rPr>
        <vertAlign val="superscript"/>
        <sz val="10"/>
        <rFont val="Calibri"/>
        <family val="2"/>
        <charset val="204"/>
        <scheme val="minor"/>
      </rPr>
      <t/>
    </r>
  </si>
  <si>
    <r>
      <t>Депозити корпоративного сектору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</si>
  <si>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r>
      <t>Кредити корпоративному сектору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</si>
  <si>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t>Депозити домашніх господарств (крім фізичних осіб-підприємців)</t>
  </si>
  <si>
    <r>
      <t>Процентні ставки за новими кредитами резидентам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  <r>
      <rPr>
        <u/>
        <sz val="11"/>
        <color theme="10"/>
        <rFont val="Calibri"/>
        <family val="2"/>
        <charset val="204"/>
        <scheme val="minor"/>
      </rPr>
      <t>, у розрізі регіонів, видів валют і строків погашення</t>
    </r>
  </si>
  <si>
    <r>
      <t>Процентні ставки за новими кредитами корпоративному сектору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  <r>
      <rPr>
        <u/>
        <sz val="11"/>
        <color theme="10"/>
        <rFont val="Calibri"/>
        <family val="2"/>
        <charset val="204"/>
        <scheme val="minor"/>
      </rPr>
      <t>, у розрізі регіонів, видів валют і строків погашення</t>
    </r>
  </si>
  <si>
    <r>
      <t>Процентні ставки за новими кредитами</t>
    </r>
    <r>
      <rPr>
        <u/>
        <sz val="11"/>
        <color theme="10"/>
        <rFont val="Calibri"/>
        <family val="2"/>
        <charset val="204"/>
        <scheme val="minor"/>
      </rPr>
      <t xml:space="preserve"> домашнім господарствам (крім фізичних осіб - підприємців), у розрізі регіонів, видів валют і строків погашення</t>
    </r>
  </si>
  <si>
    <r>
      <t>Процентні ставки за новими депозитами резидентів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  <r>
      <rPr>
        <u/>
        <sz val="11"/>
        <color theme="10"/>
        <rFont val="Calibri"/>
        <family val="2"/>
        <charset val="204"/>
        <scheme val="minor"/>
      </rPr>
      <t>, у розрізі регіонів, видів валют і строків погашення</t>
    </r>
  </si>
  <si>
    <r>
      <t>Процентні ставки за новими депозитами корпоративного сектору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  <r>
      <rPr>
        <u/>
        <sz val="11"/>
        <color theme="10"/>
        <rFont val="Calibri"/>
        <family val="2"/>
        <charset val="204"/>
        <scheme val="minor"/>
      </rPr>
      <t>, у розрізі регіонів, видів валют і строків погашення</t>
    </r>
  </si>
  <si>
    <t>Процентні ставки за новими депозитами домашніх господарств (крім фізичних осіб - підприємців), у розрізі регіонів, видів валют і строків погашення</t>
  </si>
  <si>
    <t>1 Включаються дані секторів: нефінансових корпорацій (S.11), інших фінансових корпорацій (S.12, крім депозитних корпорацій (S.121, S.122)), некомерційних організацій, що обслуговують домашні господарства (S.15), а також фізичних осіб-підприємців (S.141, S.142) відповідно до Класифікації інституційних секторів економіки України.</t>
  </si>
  <si>
    <r>
      <rPr>
        <vertAlign val="superscript"/>
        <sz val="10"/>
        <rFont val="Calibri"/>
        <family val="2"/>
        <charset val="204"/>
        <scheme val="minor"/>
      </rPr>
      <t>1</t>
    </r>
    <r>
      <rPr>
        <sz val="10"/>
        <rFont val="Calibri"/>
        <family val="2"/>
        <charset val="204"/>
        <scheme val="minor"/>
      </rPr>
      <t xml:space="preserve"> Включаються дані секторів: нефінансових корпорацій (S.11), інших фінансових корпорацій (S.12, крім депозитних корпорацій (S.121, S.122)), некомерційних організацій, що обслуговують домашні господарства (S.15), а також фізичних осіб-підприємців (S.141, S.142) відповідно до Класифікації інституційних секторів економіки України.</t>
    </r>
  </si>
  <si>
    <t>1  Включаються дані секторів: нефінансових корпорацій (S.11), інших фінансових корпорацій (S.12, крім депозитних корпорацій (S.121, S.122)), домашніх господарств (S.141, S.142 - фізичні особи-підприємці та S.143, S.144 - фізичні особи), некомерційних організацій, що обслуговують домашні господарства (S.15) та сектору загального державного управління (S.13) відповідно до Класифікації інституційних секторів економіки України.</t>
  </si>
  <si>
    <r>
      <rPr>
        <vertAlign val="superscript"/>
        <sz val="10"/>
        <rFont val="Calibri"/>
        <family val="2"/>
        <charset val="204"/>
        <scheme val="minor"/>
      </rPr>
      <t>1</t>
    </r>
    <r>
      <rPr>
        <sz val="10"/>
        <rFont val="Calibri"/>
        <family val="2"/>
        <charset val="204"/>
        <scheme val="minor"/>
      </rPr>
      <t xml:space="preserve">  Включаються дані секторів: нефінансових корпорацій (S.11), інших фінансових корпорацій (S.12, крім депозитних корпорацій (S.121, S.122)), домашніх господарств (S.141, S.142 - фізичні особи-підприємці та S.143, S.144 - фізичні особи), некомерційних організацій, що обслуговують домашні господарства (S.15) та сектору загального державного управління (S.13) відповідно до Класифікації інституційних секторів економіки України.</t>
    </r>
  </si>
  <si>
    <r>
      <t>Процентні ставки за новими кредитами, надані резидентам</t>
    </r>
    <r>
      <rPr>
        <b/>
        <vertAlign val="superscript"/>
        <sz val="12"/>
        <rFont val="Calibri"/>
        <family val="2"/>
        <charset val="204"/>
        <scheme val="minor"/>
      </rPr>
      <t xml:space="preserve">1 </t>
    </r>
    <r>
      <rPr>
        <b/>
        <sz val="12"/>
        <rFont val="Calibri"/>
        <family val="2"/>
        <charset val="204"/>
        <scheme val="minor"/>
      </rPr>
      <t>(без урахування овердрафту), з них:</t>
    </r>
  </si>
  <si>
    <t>до початку 
року</t>
  </si>
  <si>
    <t>за місяць</t>
  </si>
  <si>
    <r>
      <t>області</t>
    </r>
    <r>
      <rPr>
        <sz val="10"/>
        <rFont val="Calibri"/>
        <family val="2"/>
        <charset val="204"/>
        <scheme val="minor"/>
      </rPr>
      <t xml:space="preserve"> </t>
    </r>
    <r>
      <rPr>
        <vertAlign val="superscript"/>
        <sz val="10"/>
        <rFont val="Calibri"/>
        <family val="2"/>
        <charset val="204"/>
        <scheme val="minor"/>
      </rPr>
      <t>2</t>
    </r>
  </si>
  <si>
    <r>
      <rPr>
        <vertAlign val="superscript"/>
        <sz val="10"/>
        <rFont val="Calibri"/>
        <family val="2"/>
        <charset val="204"/>
        <scheme val="minor"/>
      </rPr>
      <t>2</t>
    </r>
    <r>
      <rPr>
        <sz val="10"/>
        <rFont val="Calibri"/>
        <family val="2"/>
        <charset val="204"/>
        <scheme val="minor"/>
      </rPr>
      <t xml:space="preserve"> Дані у розрізі регіонів наведено без урахування інформації щодо іменних ощадних (депозитних) сертифікатів.</t>
    </r>
  </si>
  <si>
    <r>
      <t>області</t>
    </r>
    <r>
      <rPr>
        <sz val="10"/>
        <rFont val="Calibri"/>
        <family val="2"/>
        <charset val="204"/>
        <scheme val="minor"/>
      </rPr>
      <t xml:space="preserve"> </t>
    </r>
    <r>
      <rPr>
        <vertAlign val="superscript"/>
        <sz val="10"/>
        <rFont val="Calibri"/>
        <family val="2"/>
        <charset val="204"/>
        <scheme val="minor"/>
      </rPr>
      <t>1</t>
    </r>
  </si>
  <si>
    <r>
      <rPr>
        <vertAlign val="superscript"/>
        <sz val="10"/>
        <rFont val="Calibri"/>
        <family val="2"/>
        <charset val="204"/>
        <scheme val="minor"/>
      </rPr>
      <t>1</t>
    </r>
    <r>
      <rPr>
        <sz val="10"/>
        <rFont val="Calibri"/>
        <family val="2"/>
        <charset val="204"/>
        <scheme val="minor"/>
      </rPr>
      <t xml:space="preserve"> Дані у розрізі регіонів наведено без урахування інформації щодо іменних ощадних (депозитних) сертифікатів.</t>
    </r>
  </si>
  <si>
    <t>Примітка. За даними файла статистичної звітності F4X.</t>
  </si>
  <si>
    <r>
      <t>Примітка</t>
    </r>
    <r>
      <rPr>
        <sz val="10"/>
        <rFont val="Calibri"/>
        <family val="2"/>
        <charset val="204"/>
        <scheme val="minor"/>
      </rPr>
      <t>. За даними файла статистичної звітності F4X.</t>
    </r>
  </si>
  <si>
    <t>–</t>
  </si>
  <si>
    <t>—</t>
  </si>
  <si>
    <t>у січні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</si>
</sst>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;\–#,##0;&quot;–&quot;"/>
    <numFmt numFmtId="165" formatCode="#,##0.0;\–#,##0.0;&quot;–&quot;"/>
    <numFmt numFmtId="166" formatCode="&quot; за станом на кінець&quot;[$-FC22]\ mmmm\ yyyy\ &quot;року&quot;"/>
    <numFmt numFmtId="167" formatCode="#,##0.0000;\–#,##0.0000;&quot;–&quot;"/>
    <numFmt numFmtId="168" formatCode="0.0"/>
    <numFmt numFmtId="169" formatCode="###0.0;\–###0.0;&quot;–&quot;"/>
    <numFmt numFmtId="170" formatCode="#,##0&quot; р.&quot;;[Red]\-#,##0&quot; р.&quot;"/>
    <numFmt numFmtId="171" formatCode="&quot;за станом на кінець&quot;[$-FC22]\ mmmm\ yyyy\ &quot;року&quot;"/>
    <numFmt numFmtId="172" formatCode="mm/yyyy"/>
    <numFmt numFmtId="173" formatCode="&quot;області&quot;\ General"/>
    <numFmt numFmtId="174" formatCode="0.000"/>
    <numFmt numFmtId="175" formatCode="#,##0.0000000"/>
    <numFmt numFmtId="176" formatCode="0.0000"/>
  </numFmts>
  <fonts count="3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6" tint="-0.499984740745262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u/>
      <sz val="10"/>
      <color indexed="12"/>
      <name val="UkrainianFuturis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vertAlign val="superscript"/>
      <sz val="10"/>
      <name val="Calibri"/>
      <family val="2"/>
      <charset val="204"/>
      <scheme val="minor"/>
    </font>
    <font>
      <sz val="8"/>
      <color indexed="63"/>
      <name val="Calibri"/>
      <family val="2"/>
      <charset val="204"/>
      <scheme val="minor"/>
    </font>
    <font>
      <b/>
      <sz val="10"/>
      <color indexed="48"/>
      <name val="Calibri"/>
      <family val="2"/>
      <charset val="204"/>
      <scheme val="minor"/>
    </font>
    <font>
      <sz val="9"/>
      <color indexed="48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u/>
      <vertAlign val="superscript"/>
      <sz val="11"/>
      <color theme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vertAlign val="superscript"/>
      <sz val="12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  <bgColor indexed="4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07">
    <xf numFmtId="0" fontId="0" fillId="0" borderId="0"/>
    <xf numFmtId="0" fontId="11" fillId="0" borderId="0"/>
    <xf numFmtId="0" fontId="12" fillId="0" borderId="0"/>
    <xf numFmtId="38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1" fillId="0" borderId="0"/>
    <xf numFmtId="0" fontId="10" fillId="0" borderId="0"/>
    <xf numFmtId="0" fontId="14" fillId="0" borderId="0" applyNumberFormat="0" applyFill="0" applyBorder="0" applyAlignment="0" applyProtection="0"/>
    <xf numFmtId="0" fontId="1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9" fillId="0" borderId="0"/>
    <xf numFmtId="0" fontId="8" fillId="0" borderId="0"/>
    <xf numFmtId="0" fontId="34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15" fillId="0" borderId="0" xfId="7" applyFont="1" applyAlignment="1" applyProtection="1">
      <alignment horizontal="right"/>
      <protection hidden="1"/>
    </xf>
    <xf numFmtId="171" fontId="18" fillId="0" borderId="0" xfId="5" applyNumberFormat="1" applyFont="1" applyFill="1" applyAlignment="1">
      <alignment horizontal="left"/>
    </xf>
    <xf numFmtId="171" fontId="19" fillId="0" borderId="0" xfId="5" applyNumberFormat="1" applyFont="1" applyFill="1" applyAlignment="1" applyProtection="1">
      <alignment horizontal="center"/>
      <protection hidden="1"/>
    </xf>
    <xf numFmtId="171" fontId="18" fillId="0" borderId="0" xfId="5" applyNumberFormat="1" applyFont="1" applyFill="1" applyAlignment="1" applyProtection="1">
      <alignment horizontal="left"/>
      <protection hidden="1"/>
    </xf>
    <xf numFmtId="164" fontId="16" fillId="0" borderId="0" xfId="8" applyNumberFormat="1" applyFont="1"/>
    <xf numFmtId="164" fontId="23" fillId="0" borderId="0" xfId="5" applyNumberFormat="1" applyFont="1" applyBorder="1" applyAlignment="1" applyProtection="1">
      <alignment horizontal="right"/>
      <protection hidden="1"/>
    </xf>
    <xf numFmtId="165" fontId="23" fillId="0" borderId="0" xfId="5" applyNumberFormat="1" applyFont="1" applyBorder="1" applyAlignment="1" applyProtection="1">
      <alignment horizontal="right" indent="3"/>
      <protection hidden="1"/>
    </xf>
    <xf numFmtId="164" fontId="16" fillId="0" borderId="0" xfId="8" applyNumberFormat="1" applyFont="1" applyFill="1" applyBorder="1" applyAlignment="1" applyProtection="1">
      <alignment horizontal="left" indent="6"/>
      <protection hidden="1"/>
    </xf>
    <xf numFmtId="164" fontId="16" fillId="0" borderId="0" xfId="8" applyNumberFormat="1" applyFont="1" applyFill="1" applyAlignment="1" applyProtection="1">
      <alignment horizontal="left" indent="13"/>
      <protection hidden="1"/>
    </xf>
    <xf numFmtId="164" fontId="20" fillId="2" borderId="0" xfId="0" applyNumberFormat="1" applyFont="1" applyFill="1"/>
    <xf numFmtId="164" fontId="20" fillId="0" borderId="0" xfId="0" applyNumberFormat="1" applyFont="1"/>
    <xf numFmtId="1" fontId="20" fillId="0" borderId="0" xfId="0" applyNumberFormat="1" applyFont="1" applyAlignment="1">
      <alignment horizontal="left"/>
    </xf>
    <xf numFmtId="1" fontId="27" fillId="0" borderId="1" xfId="0" applyNumberFormat="1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/>
    </xf>
    <xf numFmtId="1" fontId="26" fillId="0" borderId="0" xfId="0" applyNumberFormat="1" applyFont="1" applyBorder="1" applyAlignment="1">
      <alignment horizontal="left" vertical="top"/>
    </xf>
    <xf numFmtId="164" fontId="26" fillId="0" borderId="0" xfId="0" applyNumberFormat="1" applyFont="1" applyBorder="1" applyAlignment="1">
      <alignment horizontal="right" vertical="center" wrapText="1"/>
    </xf>
    <xf numFmtId="164" fontId="20" fillId="0" borderId="0" xfId="0" applyNumberFormat="1" applyFont="1" applyBorder="1" applyAlignment="1">
      <alignment horizontal="right" vertical="top" wrapText="1"/>
    </xf>
    <xf numFmtId="165" fontId="20" fillId="0" borderId="0" xfId="0" applyNumberFormat="1" applyFont="1" applyFill="1" applyBorder="1" applyAlignment="1">
      <alignment horizontal="right" vertical="top" wrapText="1"/>
    </xf>
    <xf numFmtId="164" fontId="20" fillId="0" borderId="0" xfId="0" applyNumberFormat="1" applyFont="1" applyBorder="1" applyAlignment="1">
      <alignment horizontal="center" vertical="center"/>
    </xf>
    <xf numFmtId="1" fontId="20" fillId="0" borderId="0" xfId="0" applyNumberFormat="1" applyFont="1" applyBorder="1" applyAlignment="1">
      <alignment horizontal="left" vertical="top" indent="1"/>
    </xf>
    <xf numFmtId="1" fontId="20" fillId="0" borderId="4" xfId="0" applyNumberFormat="1" applyFont="1" applyBorder="1" applyAlignment="1">
      <alignment horizontal="left" vertical="top" indent="1"/>
    </xf>
    <xf numFmtId="1" fontId="20" fillId="0" borderId="0" xfId="0" applyNumberFormat="1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right" vertical="center" wrapText="1"/>
    </xf>
    <xf numFmtId="165" fontId="20" fillId="0" borderId="0" xfId="0" applyNumberFormat="1" applyFont="1" applyBorder="1" applyAlignment="1">
      <alignment horizontal="right" vertical="center" wrapText="1"/>
    </xf>
    <xf numFmtId="1" fontId="20" fillId="0" borderId="0" xfId="0" applyNumberFormat="1" applyFont="1"/>
    <xf numFmtId="164" fontId="22" fillId="0" borderId="0" xfId="0" applyNumberFormat="1" applyFont="1" applyBorder="1" applyAlignment="1">
      <alignment horizontal="right" vertical="top" wrapText="1"/>
    </xf>
    <xf numFmtId="164" fontId="20" fillId="0" borderId="0" xfId="0" applyNumberFormat="1" applyFont="1" applyFill="1"/>
    <xf numFmtId="164" fontId="20" fillId="0" borderId="0" xfId="0" applyNumberFormat="1" applyFont="1" applyFill="1" applyBorder="1"/>
    <xf numFmtId="1" fontId="29" fillId="0" borderId="5" xfId="0" applyNumberFormat="1" applyFont="1" applyBorder="1" applyAlignment="1">
      <alignment horizontal="center" vertical="center" wrapText="1"/>
    </xf>
    <xf numFmtId="1" fontId="29" fillId="0" borderId="12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left" vertical="top" wrapText="1" indent="1"/>
    </xf>
    <xf numFmtId="1" fontId="26" fillId="0" borderId="0" xfId="0" applyNumberFormat="1" applyFont="1" applyFill="1" applyBorder="1" applyAlignment="1">
      <alignment horizontal="left" vertical="top" indent="1"/>
    </xf>
    <xf numFmtId="1" fontId="20" fillId="0" borderId="0" xfId="0" applyNumberFormat="1" applyFont="1" applyFill="1" applyBorder="1" applyAlignment="1">
      <alignment horizontal="left" vertical="top" indent="1"/>
    </xf>
    <xf numFmtId="1" fontId="20" fillId="0" borderId="0" xfId="2" applyNumberFormat="1" applyFont="1" applyBorder="1" applyAlignment="1">
      <alignment horizontal="right" indent="1"/>
    </xf>
    <xf numFmtId="168" fontId="20" fillId="0" borderId="0" xfId="2" applyNumberFormat="1" applyFont="1" applyBorder="1" applyAlignment="1">
      <alignment horizontal="right" indent="1"/>
    </xf>
    <xf numFmtId="0" fontId="20" fillId="0" borderId="0" xfId="0" applyFont="1"/>
    <xf numFmtId="0" fontId="20" fillId="0" borderId="0" xfId="0" applyFont="1" applyFill="1"/>
    <xf numFmtId="164" fontId="20" fillId="0" borderId="0" xfId="0" applyNumberFormat="1" applyFont="1" applyFill="1" applyBorder="1" applyAlignment="1">
      <alignment horizontal="right" vertical="top" wrapText="1"/>
    </xf>
    <xf numFmtId="164" fontId="20" fillId="0" borderId="0" xfId="0" applyNumberFormat="1" applyFont="1" applyBorder="1"/>
    <xf numFmtId="1" fontId="29" fillId="0" borderId="12" xfId="0" applyNumberFormat="1" applyFont="1" applyBorder="1" applyAlignment="1">
      <alignment horizontal="center" vertical="center" wrapText="1"/>
    </xf>
    <xf numFmtId="1" fontId="30" fillId="0" borderId="7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/>
    </xf>
    <xf numFmtId="164" fontId="20" fillId="0" borderId="22" xfId="8" applyNumberFormat="1" applyFont="1" applyFill="1" applyBorder="1" applyAlignment="1" applyProtection="1">
      <alignment horizontal="center" vertical="center" wrapText="1"/>
      <protection hidden="1"/>
    </xf>
    <xf numFmtId="171" fontId="17" fillId="0" borderId="0" xfId="5" applyNumberFormat="1" applyFont="1" applyFill="1" applyAlignment="1" applyProtection="1">
      <alignment horizontal="center"/>
      <protection hidden="1"/>
    </xf>
    <xf numFmtId="164" fontId="20" fillId="0" borderId="20" xfId="8" applyNumberFormat="1" applyFont="1" applyBorder="1" applyAlignment="1" applyProtection="1">
      <alignment horizontal="center" vertical="center" wrapText="1"/>
      <protection hidden="1"/>
    </xf>
    <xf numFmtId="164" fontId="20" fillId="0" borderId="22" xfId="8" applyNumberFormat="1" applyFont="1" applyBorder="1" applyAlignment="1" applyProtection="1">
      <alignment horizontal="center" vertical="center" wrapText="1"/>
      <protection hidden="1"/>
    </xf>
    <xf numFmtId="1" fontId="28" fillId="0" borderId="0" xfId="0" applyNumberFormat="1" applyFont="1" applyBorder="1" applyAlignment="1">
      <alignment horizontal="left" wrapText="1"/>
    </xf>
    <xf numFmtId="0" fontId="13" fillId="0" borderId="0" xfId="13" applyFont="1"/>
    <xf numFmtId="0" fontId="16" fillId="0" borderId="0" xfId="13" applyFont="1" applyProtection="1">
      <protection hidden="1"/>
    </xf>
    <xf numFmtId="0" fontId="13" fillId="0" borderId="0" xfId="13" applyFont="1" applyProtection="1">
      <protection hidden="1"/>
    </xf>
    <xf numFmtId="0" fontId="21" fillId="0" borderId="0" xfId="13" applyFont="1" applyAlignment="1">
      <alignment horizontal="center" vertical="center" wrapText="1"/>
    </xf>
    <xf numFmtId="172" fontId="21" fillId="0" borderId="0" xfId="13" applyNumberFormat="1" applyFont="1" applyAlignment="1">
      <alignment horizontal="right"/>
    </xf>
    <xf numFmtId="0" fontId="21" fillId="0" borderId="0" xfId="13" applyFont="1"/>
    <xf numFmtId="172" fontId="21" fillId="0" borderId="20" xfId="13" applyNumberFormat="1" applyFont="1" applyBorder="1" applyAlignment="1" applyProtection="1">
      <alignment horizontal="center" vertical="center"/>
      <protection hidden="1"/>
    </xf>
    <xf numFmtId="0" fontId="21" fillId="0" borderId="20" xfId="13" applyFont="1" applyBorder="1" applyAlignment="1" applyProtection="1">
      <alignment horizontal="center" vertical="center" wrapText="1"/>
      <protection hidden="1"/>
    </xf>
    <xf numFmtId="0" fontId="13" fillId="0" borderId="0" xfId="13" quotePrefix="1" applyFont="1"/>
    <xf numFmtId="164" fontId="16" fillId="0" borderId="27" xfId="8" applyNumberFormat="1" applyFont="1" applyFill="1" applyBorder="1" applyAlignment="1" applyProtection="1">
      <alignment horizontal="left" indent="6"/>
      <protection hidden="1"/>
    </xf>
    <xf numFmtId="164" fontId="23" fillId="0" borderId="27" xfId="5" applyNumberFormat="1" applyFont="1" applyBorder="1" applyAlignment="1" applyProtection="1">
      <alignment horizontal="right"/>
      <protection hidden="1"/>
    </xf>
    <xf numFmtId="165" fontId="23" fillId="0" borderId="27" xfId="5" applyNumberFormat="1" applyFont="1" applyBorder="1" applyAlignment="1" applyProtection="1">
      <alignment horizontal="right" indent="3"/>
      <protection hidden="1"/>
    </xf>
    <xf numFmtId="0" fontId="13" fillId="0" borderId="0" xfId="13" applyFont="1" applyFill="1" applyProtection="1">
      <protection hidden="1"/>
    </xf>
    <xf numFmtId="0" fontId="13" fillId="0" borderId="0" xfId="13" applyFont="1" applyFill="1" applyBorder="1" applyProtection="1">
      <protection hidden="1"/>
    </xf>
    <xf numFmtId="0" fontId="16" fillId="0" borderId="0" xfId="13" applyFont="1"/>
    <xf numFmtId="171" fontId="17" fillId="4" borderId="20" xfId="5" applyNumberFormat="1" applyFont="1" applyFill="1" applyBorder="1" applyAlignment="1" applyProtection="1">
      <alignment horizontal="center" vertical="center"/>
      <protection locked="0" hidden="1"/>
    </xf>
    <xf numFmtId="164" fontId="20" fillId="0" borderId="0" xfId="0" applyNumberFormat="1" applyFont="1" applyAlignment="1">
      <alignment horizontal="center" wrapText="1"/>
    </xf>
    <xf numFmtId="49" fontId="20" fillId="0" borderId="0" xfId="0" applyNumberFormat="1" applyFont="1" applyBorder="1" applyAlignment="1">
      <alignment horizontal="center" vertical="top" wrapText="1"/>
    </xf>
    <xf numFmtId="165" fontId="26" fillId="0" borderId="0" xfId="0" applyNumberFormat="1" applyFont="1" applyBorder="1" applyAlignment="1">
      <alignment horizontal="right" vertical="top"/>
    </xf>
    <xf numFmtId="165" fontId="20" fillId="0" borderId="0" xfId="0" applyNumberFormat="1" applyFont="1" applyBorder="1" applyAlignment="1">
      <alignment horizontal="right" vertical="top"/>
    </xf>
    <xf numFmtId="164" fontId="22" fillId="0" borderId="0" xfId="0" applyNumberFormat="1" applyFont="1" applyBorder="1"/>
    <xf numFmtId="164" fontId="20" fillId="0" borderId="0" xfId="0" applyNumberFormat="1" applyFont="1" applyBorder="1" applyAlignment="1">
      <alignment horizontal="center" wrapText="1"/>
    </xf>
    <xf numFmtId="164" fontId="26" fillId="0" borderId="0" xfId="0" applyNumberFormat="1" applyFont="1" applyFill="1" applyAlignment="1">
      <alignment vertical="top" wrapText="1"/>
    </xf>
    <xf numFmtId="1" fontId="26" fillId="0" borderId="0" xfId="0" applyNumberFormat="1" applyFont="1" applyFill="1"/>
    <xf numFmtId="164" fontId="26" fillId="0" borderId="0" xfId="0" applyNumberFormat="1" applyFont="1" applyFill="1"/>
    <xf numFmtId="164" fontId="20" fillId="0" borderId="0" xfId="0" applyNumberFormat="1" applyFont="1" applyFill="1" applyAlignment="1">
      <alignment horizontal="center" vertical="center" wrapText="1"/>
    </xf>
    <xf numFmtId="164" fontId="20" fillId="0" borderId="0" xfId="0" applyNumberFormat="1" applyFont="1" applyFill="1" applyAlignment="1">
      <alignment horizont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164" fontId="23" fillId="0" borderId="0" xfId="0" applyNumberFormat="1" applyFont="1" applyFill="1" applyAlignment="1">
      <alignment horizontal="center"/>
    </xf>
    <xf numFmtId="164" fontId="23" fillId="0" borderId="0" xfId="0" applyNumberFormat="1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 vertical="center" wrapText="1"/>
    </xf>
    <xf numFmtId="164" fontId="32" fillId="0" borderId="0" xfId="0" applyNumberFormat="1" applyFont="1" applyFill="1" applyBorder="1"/>
    <xf numFmtId="1" fontId="32" fillId="0" borderId="0" xfId="0" applyNumberFormat="1" applyFont="1" applyFill="1" applyBorder="1" applyAlignment="1">
      <alignment horizontal="left" indent="1"/>
    </xf>
    <xf numFmtId="1" fontId="20" fillId="0" borderId="0" xfId="0" applyNumberFormat="1" applyFont="1" applyFill="1"/>
    <xf numFmtId="164" fontId="26" fillId="0" borderId="0" xfId="0" applyNumberFormat="1" applyFont="1" applyFill="1" applyAlignment="1">
      <alignment vertical="top"/>
    </xf>
    <xf numFmtId="1" fontId="31" fillId="0" borderId="0" xfId="0" applyNumberFormat="1" applyFont="1" applyBorder="1" applyAlignment="1">
      <alignment horizontal="left" indent="3"/>
    </xf>
    <xf numFmtId="1" fontId="32" fillId="0" borderId="16" xfId="0" applyNumberFormat="1" applyFont="1" applyFill="1" applyBorder="1" applyAlignment="1">
      <alignment horizontal="left" indent="1"/>
    </xf>
    <xf numFmtId="1" fontId="20" fillId="0" borderId="0" xfId="0" applyNumberFormat="1" applyFont="1" applyFill="1" applyAlignment="1">
      <alignment vertical="top"/>
    </xf>
    <xf numFmtId="164" fontId="20" fillId="0" borderId="0" xfId="0" applyNumberFormat="1" applyFont="1" applyFill="1" applyAlignment="1">
      <alignment vertical="top"/>
    </xf>
    <xf numFmtId="1" fontId="20" fillId="0" borderId="0" xfId="0" applyNumberFormat="1" applyFont="1" applyFill="1" applyAlignment="1">
      <alignment horizontal="left" vertical="top"/>
    </xf>
    <xf numFmtId="1" fontId="31" fillId="0" borderId="19" xfId="0" applyNumberFormat="1" applyFont="1" applyBorder="1" applyAlignment="1">
      <alignment horizontal="left" indent="3"/>
    </xf>
    <xf numFmtId="164" fontId="27" fillId="0" borderId="19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Alignment="1">
      <alignment horizontal="center"/>
    </xf>
    <xf numFmtId="164" fontId="20" fillId="5" borderId="0" xfId="0" applyNumberFormat="1" applyFont="1" applyFill="1" applyBorder="1" applyAlignment="1">
      <alignment horizontal="center" vertical="center"/>
    </xf>
    <xf numFmtId="1" fontId="27" fillId="0" borderId="4" xfId="0" applyNumberFormat="1" applyFont="1" applyFill="1" applyBorder="1" applyAlignment="1">
      <alignment horizontal="left" indent="1"/>
    </xf>
    <xf numFmtId="164" fontId="27" fillId="0" borderId="0" xfId="0" applyNumberFormat="1" applyFont="1" applyFill="1" applyBorder="1"/>
    <xf numFmtId="164" fontId="27" fillId="0" borderId="0" xfId="0" applyNumberFormat="1" applyFont="1" applyFill="1" applyBorder="1" applyAlignment="1">
      <alignment horizontal="center" vertical="center" wrapText="1"/>
    </xf>
    <xf numFmtId="169" fontId="20" fillId="0" borderId="0" xfId="0" applyNumberFormat="1" applyFont="1" applyFill="1" applyBorder="1" applyAlignment="1">
      <alignment horizontal="right"/>
    </xf>
    <xf numFmtId="1" fontId="20" fillId="0" borderId="16" xfId="0" applyNumberFormat="1" applyFont="1" applyFill="1" applyBorder="1" applyAlignment="1">
      <alignment horizontal="left" indent="1"/>
    </xf>
    <xf numFmtId="164" fontId="20" fillId="0" borderId="16" xfId="0" applyNumberFormat="1" applyFont="1" applyFill="1" applyBorder="1"/>
    <xf numFmtId="165" fontId="20" fillId="0" borderId="0" xfId="0" applyNumberFormat="1" applyFont="1" applyFill="1"/>
    <xf numFmtId="1" fontId="20" fillId="0" borderId="19" xfId="0" applyNumberFormat="1" applyFont="1" applyBorder="1" applyAlignment="1">
      <alignment horizontal="center" vertical="center" wrapText="1"/>
    </xf>
    <xf numFmtId="1" fontId="20" fillId="0" borderId="27" xfId="0" applyNumberFormat="1" applyFont="1" applyBorder="1" applyAlignment="1">
      <alignment horizontal="left" vertical="top" indent="1"/>
    </xf>
    <xf numFmtId="1" fontId="14" fillId="2" borderId="0" xfId="7" applyNumberFormat="1" applyFill="1"/>
    <xf numFmtId="1" fontId="20" fillId="0" borderId="0" xfId="0" applyNumberFormat="1" applyFont="1" applyFill="1" applyAlignment="1">
      <alignment horizontal="left"/>
    </xf>
    <xf numFmtId="1" fontId="27" fillId="0" borderId="1" xfId="0" applyNumberFormat="1" applyFont="1" applyFill="1" applyBorder="1" applyAlignment="1">
      <alignment horizontal="center" vertical="center" wrapText="1"/>
    </xf>
    <xf numFmtId="1" fontId="27" fillId="0" borderId="12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center"/>
    </xf>
    <xf numFmtId="1" fontId="20" fillId="0" borderId="19" xfId="0" applyNumberFormat="1" applyFont="1" applyFill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 vertical="top" wrapText="1"/>
    </xf>
    <xf numFmtId="1" fontId="26" fillId="0" borderId="0" xfId="0" applyNumberFormat="1" applyFont="1" applyFill="1" applyBorder="1" applyAlignment="1">
      <alignment horizontal="left" vertical="top"/>
    </xf>
    <xf numFmtId="164" fontId="26" fillId="0" borderId="0" xfId="0" applyNumberFormat="1" applyFont="1" applyFill="1" applyBorder="1" applyAlignment="1">
      <alignment horizontal="right" vertical="center" wrapText="1"/>
    </xf>
    <xf numFmtId="165" fontId="26" fillId="0" borderId="0" xfId="0" applyNumberFormat="1" applyFont="1" applyFill="1" applyBorder="1" applyAlignment="1">
      <alignment horizontal="right" vertical="center" wrapText="1"/>
    </xf>
    <xf numFmtId="165" fontId="26" fillId="0" borderId="0" xfId="0" applyNumberFormat="1" applyFont="1" applyFill="1" applyBorder="1" applyAlignment="1">
      <alignment horizontal="right" vertical="top"/>
    </xf>
    <xf numFmtId="164" fontId="22" fillId="0" borderId="0" xfId="0" applyNumberFormat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right" vertical="top"/>
    </xf>
    <xf numFmtId="164" fontId="22" fillId="0" borderId="0" xfId="0" applyNumberFormat="1" applyFont="1" applyFill="1" applyBorder="1"/>
    <xf numFmtId="0" fontId="13" fillId="0" borderId="27" xfId="13" applyFont="1" applyFill="1" applyBorder="1" applyProtection="1">
      <protection hidden="1"/>
    </xf>
    <xf numFmtId="164" fontId="22" fillId="0" borderId="0" xfId="0" applyNumberFormat="1" applyFont="1" applyFill="1" applyBorder="1" applyAlignment="1">
      <alignment horizontal="right" vertical="top" wrapText="1"/>
    </xf>
    <xf numFmtId="1" fontId="29" fillId="0" borderId="2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Fill="1" applyBorder="1" applyAlignment="1">
      <alignment horizontal="center" vertical="center" wrapText="1"/>
    </xf>
    <xf numFmtId="168" fontId="31" fillId="0" borderId="0" xfId="0" applyNumberFormat="1" applyFont="1" applyFill="1" applyBorder="1" applyAlignment="1">
      <alignment horizontal="left" vertical="center"/>
    </xf>
    <xf numFmtId="1" fontId="29" fillId="0" borderId="1" xfId="0" applyNumberFormat="1" applyFont="1" applyFill="1" applyBorder="1" applyAlignment="1">
      <alignment horizontal="center" vertical="center" wrapText="1"/>
    </xf>
    <xf numFmtId="168" fontId="31" fillId="0" borderId="19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1" fontId="31" fillId="0" borderId="0" xfId="0" applyNumberFormat="1" applyFont="1" applyFill="1" applyBorder="1" applyAlignment="1">
      <alignment horizontal="left" indent="3"/>
    </xf>
    <xf numFmtId="164" fontId="17" fillId="0" borderId="0" xfId="8" applyNumberFormat="1" applyFont="1" applyFill="1" applyBorder="1" applyAlignment="1" applyProtection="1">
      <alignment vertical="top" wrapText="1"/>
      <protection hidden="1"/>
    </xf>
    <xf numFmtId="164" fontId="16" fillId="0" borderId="0" xfId="8" applyNumberFormat="1" applyFont="1" applyFill="1" applyAlignment="1" applyProtection="1">
      <alignment horizontal="left" indent="6"/>
      <protection hidden="1"/>
    </xf>
    <xf numFmtId="165" fontId="23" fillId="0" borderId="0" xfId="5" applyNumberFormat="1" applyFont="1" applyBorder="1" applyAlignment="1" applyProtection="1">
      <alignment horizontal="right"/>
      <protection hidden="1"/>
    </xf>
    <xf numFmtId="165" fontId="23" fillId="0" borderId="27" xfId="5" applyNumberFormat="1" applyFont="1" applyBorder="1" applyAlignment="1" applyProtection="1">
      <alignment horizontal="right"/>
      <protection hidden="1"/>
    </xf>
    <xf numFmtId="1" fontId="28" fillId="0" borderId="0" xfId="0" applyNumberFormat="1" applyFont="1" applyBorder="1" applyAlignment="1">
      <alignment horizontal="left" wrapText="1"/>
    </xf>
    <xf numFmtId="164" fontId="20" fillId="0" borderId="3" xfId="0" applyNumberFormat="1" applyFont="1" applyFill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left" indent="2"/>
    </xf>
    <xf numFmtId="0" fontId="13" fillId="6" borderId="0" xfId="16" applyFont="1" applyFill="1" applyAlignment="1">
      <alignment horizontal="left" indent="2"/>
    </xf>
    <xf numFmtId="165" fontId="23" fillId="0" borderId="0" xfId="5" applyNumberFormat="1" applyFont="1" applyFill="1" applyBorder="1" applyAlignment="1" applyProtection="1">
      <alignment horizontal="right"/>
      <protection hidden="1"/>
    </xf>
    <xf numFmtId="165" fontId="23" fillId="0" borderId="27" xfId="5" applyNumberFormat="1" applyFont="1" applyFill="1" applyBorder="1" applyAlignment="1" applyProtection="1">
      <alignment horizontal="right"/>
      <protection hidden="1"/>
    </xf>
    <xf numFmtId="165" fontId="20" fillId="0" borderId="7" xfId="0" applyNumberFormat="1" applyFont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 wrapText="1"/>
    </xf>
    <xf numFmtId="1" fontId="20" fillId="0" borderId="27" xfId="0" applyNumberFormat="1" applyFont="1" applyFill="1" applyBorder="1" applyAlignment="1">
      <alignment horizontal="left" vertical="top" indent="1"/>
    </xf>
    <xf numFmtId="1" fontId="20" fillId="0" borderId="0" xfId="0" applyNumberFormat="1" applyFont="1" applyFill="1" applyBorder="1" applyAlignment="1">
      <alignment horizontal="left" vertical="top"/>
    </xf>
    <xf numFmtId="1" fontId="20" fillId="0" borderId="0" xfId="2" applyNumberFormat="1" applyFont="1" applyFill="1" applyBorder="1" applyAlignment="1">
      <alignment horizontal="right" indent="1"/>
    </xf>
    <xf numFmtId="168" fontId="20" fillId="0" borderId="0" xfId="2" applyNumberFormat="1" applyFont="1" applyFill="1" applyBorder="1" applyAlignment="1">
      <alignment horizontal="right" indent="1"/>
    </xf>
    <xf numFmtId="164" fontId="17" fillId="0" borderId="7" xfId="8" applyNumberFormat="1" applyFont="1" applyFill="1" applyBorder="1" applyAlignment="1" applyProtection="1">
      <alignment vertical="top" wrapText="1"/>
      <protection hidden="1"/>
    </xf>
    <xf numFmtId="164" fontId="23" fillId="6" borderId="0" xfId="5" applyNumberFormat="1" applyFont="1" applyFill="1" applyBorder="1" applyAlignment="1" applyProtection="1">
      <alignment horizontal="right"/>
      <protection hidden="1"/>
    </xf>
    <xf numFmtId="165" fontId="23" fillId="6" borderId="0" xfId="5" applyNumberFormat="1" applyFont="1" applyFill="1" applyBorder="1" applyAlignment="1" applyProtection="1">
      <alignment horizontal="right" indent="3"/>
      <protection hidden="1"/>
    </xf>
    <xf numFmtId="165" fontId="23" fillId="6" borderId="0" xfId="5" applyNumberFormat="1" applyFont="1" applyFill="1" applyBorder="1" applyAlignment="1" applyProtection="1">
      <alignment horizontal="right"/>
      <protection hidden="1"/>
    </xf>
    <xf numFmtId="0" fontId="13" fillId="6" borderId="0" xfId="13" applyFont="1" applyFill="1" applyBorder="1" applyProtection="1">
      <protection hidden="1"/>
    </xf>
    <xf numFmtId="0" fontId="26" fillId="0" borderId="0" xfId="0" applyFont="1" applyFill="1"/>
    <xf numFmtId="169" fontId="20" fillId="0" borderId="27" xfId="0" applyNumberFormat="1" applyFont="1" applyFill="1" applyBorder="1" applyAlignment="1">
      <alignment horizontal="right"/>
    </xf>
    <xf numFmtId="169" fontId="26" fillId="0" borderId="0" xfId="0" applyNumberFormat="1" applyFont="1" applyFill="1" applyBorder="1" applyAlignment="1">
      <alignment horizontal="right"/>
    </xf>
    <xf numFmtId="164" fontId="26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26" fillId="0" borderId="0" xfId="0" applyFont="1"/>
    <xf numFmtId="167" fontId="26" fillId="0" borderId="0" xfId="0" applyNumberFormat="1" applyFont="1" applyBorder="1" applyAlignment="1">
      <alignment horizontal="center" vertical="center"/>
    </xf>
    <xf numFmtId="164" fontId="16" fillId="0" borderId="0" xfId="8" applyNumberFormat="1" applyFont="1" applyFill="1" applyAlignment="1" applyProtection="1">
      <protection hidden="1"/>
    </xf>
    <xf numFmtId="174" fontId="13" fillId="0" borderId="0" xfId="13" applyNumberFormat="1" applyFont="1"/>
    <xf numFmtId="164" fontId="20" fillId="0" borderId="0" xfId="0" applyNumberFormat="1" applyFont="1" applyFill="1" applyBorder="1" applyAlignment="1">
      <alignment horizontal="right" vertical="center" wrapText="1"/>
    </xf>
    <xf numFmtId="175" fontId="13" fillId="0" borderId="0" xfId="13" applyNumberFormat="1" applyFont="1"/>
    <xf numFmtId="176" fontId="13" fillId="0" borderId="0" xfId="13" applyNumberFormat="1" applyFont="1"/>
    <xf numFmtId="164" fontId="20" fillId="0" borderId="0" xfId="0" applyNumberFormat="1" applyFont="1" applyFill="1" applyBorder="1" applyAlignment="1">
      <alignment vertical="center" wrapText="1"/>
    </xf>
    <xf numFmtId="165" fontId="26" fillId="0" borderId="0" xfId="0" applyNumberFormat="1" applyFont="1" applyFill="1" applyBorder="1" applyAlignment="1">
      <alignment vertical="center" wrapText="1"/>
    </xf>
    <xf numFmtId="165" fontId="26" fillId="0" borderId="0" xfId="0" applyNumberFormat="1" applyFont="1" applyBorder="1" applyAlignment="1">
      <alignment horizontal="right" vertical="center" wrapText="1"/>
    </xf>
    <xf numFmtId="164" fontId="20" fillId="0" borderId="27" xfId="0" applyNumberFormat="1" applyFont="1" applyBorder="1" applyAlignment="1">
      <alignment horizontal="right" vertical="center" wrapText="1"/>
    </xf>
    <xf numFmtId="165" fontId="20" fillId="0" borderId="27" xfId="0" applyNumberFormat="1" applyFont="1" applyBorder="1" applyAlignment="1">
      <alignment horizontal="right" vertical="center" wrapText="1"/>
    </xf>
    <xf numFmtId="164" fontId="26" fillId="0" borderId="0" xfId="0" applyNumberFormat="1" applyFont="1" applyFill="1" applyBorder="1" applyAlignment="1">
      <alignment vertical="center" wrapText="1"/>
    </xf>
    <xf numFmtId="165" fontId="20" fillId="0" borderId="0" xfId="0" applyNumberFormat="1" applyFont="1" applyFill="1" applyBorder="1" applyAlignment="1">
      <alignment vertical="center" wrapText="1"/>
    </xf>
    <xf numFmtId="164" fontId="20" fillId="0" borderId="27" xfId="0" applyNumberFormat="1" applyFont="1" applyFill="1" applyBorder="1" applyAlignment="1">
      <alignment vertical="center" wrapText="1"/>
    </xf>
    <xf numFmtId="165" fontId="20" fillId="0" borderId="27" xfId="0" applyNumberFormat="1" applyFont="1" applyFill="1" applyBorder="1" applyAlignment="1">
      <alignment vertical="center" wrapText="1"/>
    </xf>
    <xf numFmtId="164" fontId="20" fillId="0" borderId="0" xfId="0" applyNumberFormat="1" applyFont="1" applyFill="1" applyBorder="1" applyAlignment="1">
      <alignment horizontal="right" vertical="center" wrapText="1"/>
    </xf>
    <xf numFmtId="164" fontId="26" fillId="0" borderId="0" xfId="0" applyNumberFormat="1" applyFont="1" applyFill="1" applyBorder="1" applyAlignment="1">
      <alignment horizontal="right" vertical="center" wrapText="1"/>
    </xf>
    <xf numFmtId="165" fontId="26" fillId="0" borderId="0" xfId="0" applyNumberFormat="1" applyFont="1" applyFill="1" applyBorder="1" applyAlignment="1">
      <alignment horizontal="right" vertical="center" wrapText="1"/>
    </xf>
    <xf numFmtId="164" fontId="20" fillId="0" borderId="0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164" fontId="20" fillId="0" borderId="30" xfId="0" applyNumberFormat="1" applyFont="1" applyFill="1" applyBorder="1" applyAlignment="1">
      <alignment horizontal="right" vertical="center" wrapText="1"/>
    </xf>
    <xf numFmtId="165" fontId="20" fillId="0" borderId="30" xfId="0" applyNumberFormat="1" applyFont="1" applyFill="1" applyBorder="1" applyAlignment="1">
      <alignment horizontal="right" vertical="center" wrapText="1"/>
    </xf>
    <xf numFmtId="164" fontId="26" fillId="0" borderId="0" xfId="0" applyNumberFormat="1" applyFont="1" applyFill="1" applyBorder="1" applyAlignment="1">
      <alignment horizontal="right" vertical="center" wrapText="1"/>
    </xf>
    <xf numFmtId="165" fontId="26" fillId="0" borderId="0" xfId="0" applyNumberFormat="1" applyFont="1" applyFill="1" applyBorder="1" applyAlignment="1">
      <alignment horizontal="right" vertical="center" wrapText="1"/>
    </xf>
    <xf numFmtId="164" fontId="20" fillId="0" borderId="0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164" fontId="20" fillId="0" borderId="30" xfId="0" applyNumberFormat="1" applyFont="1" applyFill="1" applyBorder="1" applyAlignment="1">
      <alignment horizontal="right" vertical="center" wrapText="1"/>
    </xf>
    <xf numFmtId="165" fontId="20" fillId="0" borderId="30" xfId="0" applyNumberFormat="1" applyFont="1" applyFill="1" applyBorder="1" applyAlignment="1">
      <alignment horizontal="right" vertical="center" wrapText="1"/>
    </xf>
    <xf numFmtId="164" fontId="26" fillId="0" borderId="0" xfId="0" applyNumberFormat="1" applyFont="1" applyFill="1" applyBorder="1" applyAlignment="1">
      <alignment horizontal="right" vertical="center" wrapText="1"/>
    </xf>
    <xf numFmtId="165" fontId="26" fillId="0" borderId="0" xfId="0" applyNumberFormat="1" applyFont="1" applyFill="1" applyBorder="1" applyAlignment="1">
      <alignment horizontal="right" vertical="center" wrapText="1"/>
    </xf>
    <xf numFmtId="164" fontId="20" fillId="0" borderId="0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164" fontId="20" fillId="0" borderId="30" xfId="0" applyNumberFormat="1" applyFont="1" applyFill="1" applyBorder="1" applyAlignment="1">
      <alignment horizontal="right" vertical="center" wrapText="1"/>
    </xf>
    <xf numFmtId="165" fontId="20" fillId="0" borderId="30" xfId="0" applyNumberFormat="1" applyFont="1" applyFill="1" applyBorder="1" applyAlignment="1">
      <alignment horizontal="right" vertical="center" wrapText="1"/>
    </xf>
    <xf numFmtId="169" fontId="26" fillId="0" borderId="30" xfId="0" applyNumberFormat="1" applyFont="1" applyFill="1" applyBorder="1" applyAlignment="1">
      <alignment horizontal="right"/>
    </xf>
    <xf numFmtId="169" fontId="20" fillId="0" borderId="30" xfId="0" applyNumberFormat="1" applyFont="1" applyFill="1" applyBorder="1" applyAlignment="1">
      <alignment horizontal="right"/>
    </xf>
    <xf numFmtId="0" fontId="21" fillId="0" borderId="0" xfId="13" applyFont="1" applyAlignment="1" applyProtection="1">
      <alignment horizontal="right"/>
      <protection hidden="1"/>
    </xf>
    <xf numFmtId="171" fontId="16" fillId="6" borderId="0" xfId="5" applyNumberFormat="1" applyFont="1" applyFill="1" applyAlignment="1" applyProtection="1">
      <alignment horizontal="center"/>
      <protection hidden="1"/>
    </xf>
    <xf numFmtId="164" fontId="16" fillId="6" borderId="0" xfId="8" applyNumberFormat="1" applyFont="1" applyFill="1" applyAlignment="1" applyProtection="1">
      <alignment horizontal="center"/>
      <protection hidden="1"/>
    </xf>
    <xf numFmtId="173" fontId="37" fillId="6" borderId="0" xfId="5" applyNumberFormat="1" applyFont="1" applyFill="1" applyAlignment="1" applyProtection="1">
      <alignment horizontal="center"/>
      <protection hidden="1"/>
    </xf>
    <xf numFmtId="166" fontId="16" fillId="0" borderId="0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left" vertical="distributed" wrapText="1"/>
    </xf>
    <xf numFmtId="0" fontId="20" fillId="0" borderId="0" xfId="0" applyFont="1" applyBorder="1" applyAlignment="1">
      <alignment horizontal="left" vertical="distributed" wrapText="1"/>
    </xf>
    <xf numFmtId="172" fontId="21" fillId="0" borderId="24" xfId="13" applyNumberFormat="1" applyFont="1" applyFill="1" applyBorder="1" applyAlignment="1" applyProtection="1">
      <alignment horizontal="center" vertical="center"/>
      <protection hidden="1"/>
    </xf>
    <xf numFmtId="172" fontId="21" fillId="0" borderId="20" xfId="13" applyNumberFormat="1" applyFont="1" applyFill="1" applyBorder="1" applyAlignment="1" applyProtection="1">
      <alignment horizontal="center" vertical="center"/>
      <protection hidden="1"/>
    </xf>
    <xf numFmtId="164" fontId="20" fillId="0" borderId="20" xfId="8" applyNumberFormat="1" applyFont="1" applyFill="1" applyBorder="1" applyAlignment="1" applyProtection="1">
      <alignment horizontal="center" vertical="center" wrapText="1"/>
      <protection hidden="1"/>
    </xf>
    <xf numFmtId="164" fontId="20" fillId="0" borderId="22" xfId="8" applyNumberFormat="1" applyFont="1" applyFill="1" applyBorder="1" applyAlignment="1" applyProtection="1">
      <alignment horizontal="center" vertical="center" wrapText="1"/>
      <protection hidden="1"/>
    </xf>
    <xf numFmtId="172" fontId="20" fillId="0" borderId="21" xfId="13" applyNumberFormat="1" applyFont="1" applyBorder="1" applyAlignment="1" applyProtection="1">
      <alignment horizontal="center" vertical="center"/>
      <protection hidden="1"/>
    </xf>
    <xf numFmtId="172" fontId="20" fillId="0" borderId="23" xfId="13" applyNumberFormat="1" applyFont="1" applyBorder="1" applyAlignment="1" applyProtection="1">
      <alignment horizontal="center" vertical="center"/>
      <protection hidden="1"/>
    </xf>
    <xf numFmtId="164" fontId="20" fillId="0" borderId="20" xfId="8" applyNumberFormat="1" applyFont="1" applyBorder="1" applyAlignment="1" applyProtection="1">
      <alignment horizontal="center" vertical="center" wrapText="1"/>
      <protection hidden="1"/>
    </xf>
    <xf numFmtId="164" fontId="20" fillId="0" borderId="22" xfId="8" applyNumberFormat="1" applyFont="1" applyBorder="1" applyAlignment="1" applyProtection="1">
      <alignment horizontal="center" vertical="center" wrapText="1"/>
      <protection hidden="1"/>
    </xf>
    <xf numFmtId="49" fontId="20" fillId="0" borderId="0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Fill="1" applyBorder="1" applyAlignment="1">
      <alignment horizontal="center"/>
    </xf>
    <xf numFmtId="1" fontId="28" fillId="0" borderId="0" xfId="0" applyNumberFormat="1" applyFont="1" applyBorder="1" applyAlignment="1">
      <alignment horizontal="left" wrapText="1"/>
    </xf>
    <xf numFmtId="0" fontId="20" fillId="0" borderId="0" xfId="0" applyFont="1" applyBorder="1" applyAlignment="1">
      <alignment wrapText="1"/>
    </xf>
    <xf numFmtId="49" fontId="20" fillId="0" borderId="2" xfId="0" applyNumberFormat="1" applyFont="1" applyFill="1" applyBorder="1" applyAlignment="1">
      <alignment horizontal="center" vertical="center" wrapText="1"/>
    </xf>
    <xf numFmtId="49" fontId="20" fillId="0" borderId="29" xfId="0" applyNumberFormat="1" applyFont="1" applyFill="1" applyBorder="1" applyAlignment="1">
      <alignment horizontal="center" vertical="center" wrapText="1"/>
    </xf>
    <xf numFmtId="49" fontId="20" fillId="0" borderId="26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wrapText="1"/>
    </xf>
    <xf numFmtId="49" fontId="20" fillId="0" borderId="28" xfId="0" applyNumberFormat="1" applyFont="1" applyFill="1" applyBorder="1" applyAlignment="1">
      <alignment horizontal="center" vertical="center" wrapText="1"/>
    </xf>
    <xf numFmtId="49" fontId="20" fillId="0" borderId="25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5" xfId="0" applyNumberFormat="1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14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164" fontId="20" fillId="0" borderId="18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/>
    </xf>
    <xf numFmtId="164" fontId="20" fillId="0" borderId="26" xfId="0" applyNumberFormat="1" applyFont="1" applyFill="1" applyBorder="1" applyAlignment="1">
      <alignment horizontal="center" vertical="center" wrapText="1"/>
    </xf>
    <xf numFmtId="164" fontId="20" fillId="0" borderId="4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wrapText="1"/>
    </xf>
    <xf numFmtId="14" fontId="20" fillId="0" borderId="0" xfId="0" applyNumberFormat="1" applyFont="1" applyBorder="1" applyAlignment="1">
      <alignment horizontal="center"/>
    </xf>
    <xf numFmtId="1" fontId="20" fillId="0" borderId="0" xfId="0" applyNumberFormat="1" applyFont="1" applyBorder="1" applyAlignment="1">
      <alignment horizontal="left" vertical="top" wrapText="1"/>
    </xf>
    <xf numFmtId="0" fontId="21" fillId="0" borderId="0" xfId="13" applyFont="1" applyFill="1" applyAlignment="1" applyProtection="1">
      <alignment horizontal="right"/>
      <protection hidden="1"/>
    </xf>
    <xf numFmtId="49" fontId="20" fillId="0" borderId="22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164" fontId="20" fillId="0" borderId="17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1" fontId="28" fillId="0" borderId="0" xfId="0" applyNumberFormat="1" applyFont="1" applyFill="1" applyBorder="1" applyAlignment="1">
      <alignment horizontal="left" wrapText="1"/>
    </xf>
    <xf numFmtId="0" fontId="20" fillId="0" borderId="0" xfId="0" applyFont="1" applyFill="1" applyBorder="1" applyAlignment="1">
      <alignment wrapText="1"/>
    </xf>
    <xf numFmtId="164" fontId="20" fillId="0" borderId="3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164" fontId="20" fillId="0" borderId="19" xfId="0" applyNumberFormat="1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center" vertical="center" wrapText="1"/>
    </xf>
    <xf numFmtId="164" fontId="20" fillId="0" borderId="16" xfId="0" applyNumberFormat="1" applyFont="1" applyBorder="1" applyAlignment="1">
      <alignment horizontal="center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1" fontId="20" fillId="0" borderId="0" xfId="0" applyNumberFormat="1" applyFont="1" applyFill="1" applyBorder="1" applyAlignment="1">
      <alignment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4" fontId="14" fillId="3" borderId="0" xfId="7" applyNumberFormat="1" applyFill="1" applyAlignment="1">
      <alignment wrapText="1"/>
    </xf>
    <xf numFmtId="1" fontId="20" fillId="0" borderId="8" xfId="0" applyNumberFormat="1" applyFont="1" applyFill="1" applyBorder="1" applyAlignment="1">
      <alignment horizontal="center" vertical="center"/>
    </xf>
    <xf numFmtId="164" fontId="20" fillId="0" borderId="9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164" fontId="20" fillId="0" borderId="12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Fill="1" applyAlignment="1">
      <alignment horizontal="left" wrapText="1"/>
    </xf>
    <xf numFmtId="1" fontId="26" fillId="0" borderId="0" xfId="0" applyNumberFormat="1" applyFont="1" applyFill="1" applyBorder="1" applyAlignment="1">
      <alignment wrapText="1"/>
    </xf>
  </cellXfs>
  <cellStyles count="407">
    <cellStyle name="Comma [0]" xfId="3"/>
    <cellStyle name="Currency [0]" xfId="4"/>
    <cellStyle name="Гіперпосилання" xfId="7" builtinId="8"/>
    <cellStyle name="Гіперпосилання 2" xfId="9"/>
    <cellStyle name="Гіперпосилання 3" xfId="10"/>
    <cellStyle name="Звичайний" xfId="0" builtinId="0"/>
    <cellStyle name="Звичайний 2" xfId="11"/>
    <cellStyle name="Звичайний 3" xfId="15"/>
    <cellStyle name="Звичайний 4 2" xfId="17"/>
    <cellStyle name="Звичайний 4 2 2" xfId="26"/>
    <cellStyle name="Звичайний 4 2 2 2" xfId="64"/>
    <cellStyle name="Звичайний 4 2 2 2 2" xfId="159"/>
    <cellStyle name="Звичайний 4 2 2 2 2 2" xfId="401"/>
    <cellStyle name="Звичайний 4 2 2 2 2 3" xfId="254"/>
    <cellStyle name="Звичайний 4 2 2 2 3" xfId="102"/>
    <cellStyle name="Звичайний 4 2 2 2 3 2" xfId="344"/>
    <cellStyle name="Звичайний 4 2 2 2 4" xfId="311"/>
    <cellStyle name="Звичайний 4 2 2 2 5" xfId="197"/>
    <cellStyle name="Звичайний 4 2 2 3" xfId="50"/>
    <cellStyle name="Звичайний 4 2 2 3 2" xfId="145"/>
    <cellStyle name="Звичайний 4 2 2 3 2 2" xfId="387"/>
    <cellStyle name="Звичайний 4 2 2 3 3" xfId="297"/>
    <cellStyle name="Звичайний 4 2 2 3 4" xfId="240"/>
    <cellStyle name="Звичайний 4 2 2 4" xfId="121"/>
    <cellStyle name="Звичайний 4 2 2 4 2" xfId="363"/>
    <cellStyle name="Звичайний 4 2 2 4 3" xfId="216"/>
    <cellStyle name="Звичайний 4 2 2 5" xfId="88"/>
    <cellStyle name="Звичайний 4 2 2 5 2" xfId="330"/>
    <cellStyle name="Звичайний 4 2 2 6" xfId="273"/>
    <cellStyle name="Звичайний 4 2 2 7" xfId="183"/>
    <cellStyle name="Звичайний 4 2 3" xfId="31"/>
    <cellStyle name="Звичайний 4 2 3 2" xfId="41"/>
    <cellStyle name="Звичайний 4 2 3 2 2" xfId="136"/>
    <cellStyle name="Звичайний 4 2 3 2 2 2" xfId="378"/>
    <cellStyle name="Звичайний 4 2 3 2 3" xfId="288"/>
    <cellStyle name="Звичайний 4 2 3 2 4" xfId="231"/>
    <cellStyle name="Звичайний 4 2 3 3" xfId="126"/>
    <cellStyle name="Звичайний 4 2 3 3 2" xfId="368"/>
    <cellStyle name="Звичайний 4 2 3 3 3" xfId="221"/>
    <cellStyle name="Звичайний 4 2 3 4" xfId="79"/>
    <cellStyle name="Звичайний 4 2 3 4 2" xfId="321"/>
    <cellStyle name="Звичайний 4 2 3 5" xfId="278"/>
    <cellStyle name="Звичайний 4 2 3 6" xfId="174"/>
    <cellStyle name="Звичайний 4 2 4" xfId="55"/>
    <cellStyle name="Звичайний 4 2 4 2" xfId="150"/>
    <cellStyle name="Звичайний 4 2 4 2 2" xfId="392"/>
    <cellStyle name="Звичайний 4 2 4 2 3" xfId="245"/>
    <cellStyle name="Звичайний 4 2 4 3" xfId="93"/>
    <cellStyle name="Звичайний 4 2 4 3 2" xfId="335"/>
    <cellStyle name="Звичайний 4 2 4 4" xfId="302"/>
    <cellStyle name="Звичайний 4 2 4 5" xfId="188"/>
    <cellStyle name="Звичайний 4 2 5" xfId="69"/>
    <cellStyle name="Звичайний 4 2 5 2" xfId="164"/>
    <cellStyle name="Звичайний 4 2 5 2 2" xfId="406"/>
    <cellStyle name="Звичайний 4 2 5 2 3" xfId="259"/>
    <cellStyle name="Звичайний 4 2 5 3" xfId="107"/>
    <cellStyle name="Звичайний 4 2 5 3 2" xfId="349"/>
    <cellStyle name="Звичайний 4 2 5 4" xfId="316"/>
    <cellStyle name="Звичайний 4 2 5 5" xfId="202"/>
    <cellStyle name="Звичайний 4 2 6" xfId="36"/>
    <cellStyle name="Звичайний 4 2 6 2" xfId="131"/>
    <cellStyle name="Звичайний 4 2 6 2 2" xfId="373"/>
    <cellStyle name="Звичайний 4 2 6 3" xfId="283"/>
    <cellStyle name="Звичайний 4 2 6 4" xfId="226"/>
    <cellStyle name="Звичайний 4 2 7" xfId="112"/>
    <cellStyle name="Звичайний 4 2 7 2" xfId="354"/>
    <cellStyle name="Звичайний 4 2 7 3" xfId="207"/>
    <cellStyle name="Звичайний 4 2 8" xfId="74"/>
    <cellStyle name="Звичайний 4 2 8 2" xfId="264"/>
    <cellStyle name="Звичайний 4 2 9" xfId="169"/>
    <cellStyle name="Обычный 2" xfId="1"/>
    <cellStyle name="Обычный 2 2" xfId="12"/>
    <cellStyle name="Обычный 3" xfId="6"/>
    <cellStyle name="Обычный 3 10" xfId="165"/>
    <cellStyle name="Обычный 3 2" xfId="18"/>
    <cellStyle name="Обычный 3 2 2" xfId="56"/>
    <cellStyle name="Обычный 3 2 2 2" xfId="151"/>
    <cellStyle name="Обычный 3 2 2 2 2" xfId="393"/>
    <cellStyle name="Обычный 3 2 2 2 3" xfId="246"/>
    <cellStyle name="Обычный 3 2 2 3" xfId="94"/>
    <cellStyle name="Обычный 3 2 2 3 2" xfId="336"/>
    <cellStyle name="Обычный 3 2 2 4" xfId="303"/>
    <cellStyle name="Обычный 3 2 2 5" xfId="189"/>
    <cellStyle name="Обычный 3 2 3" xfId="42"/>
    <cellStyle name="Обычный 3 2 3 2" xfId="137"/>
    <cellStyle name="Обычный 3 2 3 2 2" xfId="379"/>
    <cellStyle name="Обычный 3 2 3 3" xfId="289"/>
    <cellStyle name="Обычный 3 2 3 4" xfId="232"/>
    <cellStyle name="Обычный 3 2 4" xfId="113"/>
    <cellStyle name="Обычный 3 2 4 2" xfId="355"/>
    <cellStyle name="Обычный 3 2 4 3" xfId="208"/>
    <cellStyle name="Обычный 3 2 5" xfId="80"/>
    <cellStyle name="Обычный 3 2 5 2" xfId="322"/>
    <cellStyle name="Обычный 3 2 6" xfId="265"/>
    <cellStyle name="Обычный 3 2 7" xfId="175"/>
    <cellStyle name="Обычный 3 3" xfId="22"/>
    <cellStyle name="Обычный 3 3 2" xfId="60"/>
    <cellStyle name="Обычный 3 3 2 2" xfId="155"/>
    <cellStyle name="Обычный 3 3 2 2 2" xfId="397"/>
    <cellStyle name="Обычный 3 3 2 2 3" xfId="250"/>
    <cellStyle name="Обычный 3 3 2 3" xfId="98"/>
    <cellStyle name="Обычный 3 3 2 3 2" xfId="340"/>
    <cellStyle name="Обычный 3 3 2 4" xfId="307"/>
    <cellStyle name="Обычный 3 3 2 5" xfId="193"/>
    <cellStyle name="Обычный 3 3 3" xfId="46"/>
    <cellStyle name="Обычный 3 3 3 2" xfId="141"/>
    <cellStyle name="Обычный 3 3 3 2 2" xfId="383"/>
    <cellStyle name="Обычный 3 3 3 3" xfId="293"/>
    <cellStyle name="Обычный 3 3 3 4" xfId="236"/>
    <cellStyle name="Обычный 3 3 4" xfId="117"/>
    <cellStyle name="Обычный 3 3 4 2" xfId="359"/>
    <cellStyle name="Обычный 3 3 4 3" xfId="212"/>
    <cellStyle name="Обычный 3 3 5" xfId="84"/>
    <cellStyle name="Обычный 3 3 5 2" xfId="326"/>
    <cellStyle name="Обычный 3 3 6" xfId="269"/>
    <cellStyle name="Обычный 3 3 7" xfId="179"/>
    <cellStyle name="Обычный 3 4" xfId="27"/>
    <cellStyle name="Обычный 3 4 2" xfId="37"/>
    <cellStyle name="Обычный 3 4 2 2" xfId="132"/>
    <cellStyle name="Обычный 3 4 2 2 2" xfId="374"/>
    <cellStyle name="Обычный 3 4 2 3" xfId="284"/>
    <cellStyle name="Обычный 3 4 2 4" xfId="227"/>
    <cellStyle name="Обычный 3 4 3" xfId="122"/>
    <cellStyle name="Обычный 3 4 3 2" xfId="364"/>
    <cellStyle name="Обычный 3 4 3 3" xfId="217"/>
    <cellStyle name="Обычный 3 4 4" xfId="75"/>
    <cellStyle name="Обычный 3 4 4 2" xfId="317"/>
    <cellStyle name="Обычный 3 4 5" xfId="274"/>
    <cellStyle name="Обычный 3 4 6" xfId="170"/>
    <cellStyle name="Обычный 3 5" xfId="51"/>
    <cellStyle name="Обычный 3 5 2" xfId="146"/>
    <cellStyle name="Обычный 3 5 2 2" xfId="388"/>
    <cellStyle name="Обычный 3 5 2 3" xfId="241"/>
    <cellStyle name="Обычный 3 5 3" xfId="89"/>
    <cellStyle name="Обычный 3 5 3 2" xfId="331"/>
    <cellStyle name="Обычный 3 5 4" xfId="298"/>
    <cellStyle name="Обычный 3 5 5" xfId="184"/>
    <cellStyle name="Обычный 3 6" xfId="65"/>
    <cellStyle name="Обычный 3 6 2" xfId="160"/>
    <cellStyle name="Обычный 3 6 2 2" xfId="402"/>
    <cellStyle name="Обычный 3 6 2 3" xfId="255"/>
    <cellStyle name="Обычный 3 6 3" xfId="103"/>
    <cellStyle name="Обычный 3 6 3 2" xfId="345"/>
    <cellStyle name="Обычный 3 6 4" xfId="312"/>
    <cellStyle name="Обычный 3 6 5" xfId="198"/>
    <cellStyle name="Обычный 3 7" xfId="32"/>
    <cellStyle name="Обычный 3 7 2" xfId="127"/>
    <cellStyle name="Обычный 3 7 2 2" xfId="369"/>
    <cellStyle name="Обычный 3 7 3" xfId="279"/>
    <cellStyle name="Обычный 3 7 4" xfId="222"/>
    <cellStyle name="Обычный 3 8" xfId="108"/>
    <cellStyle name="Обычный 3 8 2" xfId="350"/>
    <cellStyle name="Обычный 3 8 3" xfId="203"/>
    <cellStyle name="Обычный 3 9" xfId="70"/>
    <cellStyle name="Обычный 3 9 2" xfId="260"/>
    <cellStyle name="Обычный 4" xfId="13"/>
    <cellStyle name="Обычный 4 10" xfId="166"/>
    <cellStyle name="Обычный 4 2" xfId="19"/>
    <cellStyle name="Обычный 4 2 2" xfId="57"/>
    <cellStyle name="Обычный 4 2 2 2" xfId="152"/>
    <cellStyle name="Обычный 4 2 2 2 2" xfId="394"/>
    <cellStyle name="Обычный 4 2 2 2 3" xfId="247"/>
    <cellStyle name="Обычный 4 2 2 3" xfId="95"/>
    <cellStyle name="Обычный 4 2 2 3 2" xfId="337"/>
    <cellStyle name="Обычный 4 2 2 4" xfId="304"/>
    <cellStyle name="Обычный 4 2 2 5" xfId="190"/>
    <cellStyle name="Обычный 4 2 3" xfId="43"/>
    <cellStyle name="Обычный 4 2 3 2" xfId="138"/>
    <cellStyle name="Обычный 4 2 3 2 2" xfId="380"/>
    <cellStyle name="Обычный 4 2 3 3" xfId="290"/>
    <cellStyle name="Обычный 4 2 3 4" xfId="233"/>
    <cellStyle name="Обычный 4 2 4" xfId="114"/>
    <cellStyle name="Обычный 4 2 4 2" xfId="356"/>
    <cellStyle name="Обычный 4 2 4 3" xfId="209"/>
    <cellStyle name="Обычный 4 2 5" xfId="81"/>
    <cellStyle name="Обычный 4 2 5 2" xfId="323"/>
    <cellStyle name="Обычный 4 2 6" xfId="266"/>
    <cellStyle name="Обычный 4 2 7" xfId="176"/>
    <cellStyle name="Обычный 4 3" xfId="23"/>
    <cellStyle name="Обычный 4 3 2" xfId="61"/>
    <cellStyle name="Обычный 4 3 2 2" xfId="156"/>
    <cellStyle name="Обычный 4 3 2 2 2" xfId="398"/>
    <cellStyle name="Обычный 4 3 2 2 3" xfId="251"/>
    <cellStyle name="Обычный 4 3 2 3" xfId="99"/>
    <cellStyle name="Обычный 4 3 2 3 2" xfId="341"/>
    <cellStyle name="Обычный 4 3 2 4" xfId="308"/>
    <cellStyle name="Обычный 4 3 2 5" xfId="194"/>
    <cellStyle name="Обычный 4 3 3" xfId="47"/>
    <cellStyle name="Обычный 4 3 3 2" xfId="142"/>
    <cellStyle name="Обычный 4 3 3 2 2" xfId="384"/>
    <cellStyle name="Обычный 4 3 3 3" xfId="294"/>
    <cellStyle name="Обычный 4 3 3 4" xfId="237"/>
    <cellStyle name="Обычный 4 3 4" xfId="118"/>
    <cellStyle name="Обычный 4 3 4 2" xfId="360"/>
    <cellStyle name="Обычный 4 3 4 3" xfId="213"/>
    <cellStyle name="Обычный 4 3 5" xfId="85"/>
    <cellStyle name="Обычный 4 3 5 2" xfId="327"/>
    <cellStyle name="Обычный 4 3 6" xfId="270"/>
    <cellStyle name="Обычный 4 3 7" xfId="180"/>
    <cellStyle name="Обычный 4 4" xfId="28"/>
    <cellStyle name="Обычный 4 4 2" xfId="38"/>
    <cellStyle name="Обычный 4 4 2 2" xfId="133"/>
    <cellStyle name="Обычный 4 4 2 2 2" xfId="375"/>
    <cellStyle name="Обычный 4 4 2 3" xfId="285"/>
    <cellStyle name="Обычный 4 4 2 4" xfId="228"/>
    <cellStyle name="Обычный 4 4 3" xfId="123"/>
    <cellStyle name="Обычный 4 4 3 2" xfId="365"/>
    <cellStyle name="Обычный 4 4 3 3" xfId="218"/>
    <cellStyle name="Обычный 4 4 4" xfId="76"/>
    <cellStyle name="Обычный 4 4 4 2" xfId="318"/>
    <cellStyle name="Обычный 4 4 5" xfId="275"/>
    <cellStyle name="Обычный 4 4 6" xfId="171"/>
    <cellStyle name="Обычный 4 5" xfId="52"/>
    <cellStyle name="Обычный 4 5 2" xfId="147"/>
    <cellStyle name="Обычный 4 5 2 2" xfId="389"/>
    <cellStyle name="Обычный 4 5 2 3" xfId="242"/>
    <cellStyle name="Обычный 4 5 3" xfId="90"/>
    <cellStyle name="Обычный 4 5 3 2" xfId="332"/>
    <cellStyle name="Обычный 4 5 4" xfId="299"/>
    <cellStyle name="Обычный 4 5 5" xfId="185"/>
    <cellStyle name="Обычный 4 6" xfId="66"/>
    <cellStyle name="Обычный 4 6 2" xfId="161"/>
    <cellStyle name="Обычный 4 6 2 2" xfId="403"/>
    <cellStyle name="Обычный 4 6 2 3" xfId="256"/>
    <cellStyle name="Обычный 4 6 3" xfId="104"/>
    <cellStyle name="Обычный 4 6 3 2" xfId="346"/>
    <cellStyle name="Обычный 4 6 4" xfId="313"/>
    <cellStyle name="Обычный 4 6 5" xfId="199"/>
    <cellStyle name="Обычный 4 7" xfId="33"/>
    <cellStyle name="Обычный 4 7 2" xfId="128"/>
    <cellStyle name="Обычный 4 7 2 2" xfId="370"/>
    <cellStyle name="Обычный 4 7 3" xfId="280"/>
    <cellStyle name="Обычный 4 7 4" xfId="223"/>
    <cellStyle name="Обычный 4 8" xfId="109"/>
    <cellStyle name="Обычный 4 8 2" xfId="351"/>
    <cellStyle name="Обычный 4 8 3" xfId="204"/>
    <cellStyle name="Обычный 4 9" xfId="71"/>
    <cellStyle name="Обычный 4 9 2" xfId="261"/>
    <cellStyle name="Обычный 5" xfId="14"/>
    <cellStyle name="Обычный 5 10" xfId="167"/>
    <cellStyle name="Обычный 5 2" xfId="20"/>
    <cellStyle name="Обычный 5 2 2" xfId="58"/>
    <cellStyle name="Обычный 5 2 2 2" xfId="153"/>
    <cellStyle name="Обычный 5 2 2 2 2" xfId="395"/>
    <cellStyle name="Обычный 5 2 2 2 3" xfId="248"/>
    <cellStyle name="Обычный 5 2 2 3" xfId="96"/>
    <cellStyle name="Обычный 5 2 2 3 2" xfId="338"/>
    <cellStyle name="Обычный 5 2 2 4" xfId="305"/>
    <cellStyle name="Обычный 5 2 2 5" xfId="191"/>
    <cellStyle name="Обычный 5 2 3" xfId="44"/>
    <cellStyle name="Обычный 5 2 3 2" xfId="139"/>
    <cellStyle name="Обычный 5 2 3 2 2" xfId="381"/>
    <cellStyle name="Обычный 5 2 3 3" xfId="291"/>
    <cellStyle name="Обычный 5 2 3 4" xfId="234"/>
    <cellStyle name="Обычный 5 2 4" xfId="115"/>
    <cellStyle name="Обычный 5 2 4 2" xfId="357"/>
    <cellStyle name="Обычный 5 2 4 3" xfId="210"/>
    <cellStyle name="Обычный 5 2 5" xfId="82"/>
    <cellStyle name="Обычный 5 2 5 2" xfId="324"/>
    <cellStyle name="Обычный 5 2 6" xfId="267"/>
    <cellStyle name="Обычный 5 2 7" xfId="177"/>
    <cellStyle name="Обычный 5 3" xfId="24"/>
    <cellStyle name="Обычный 5 3 2" xfId="62"/>
    <cellStyle name="Обычный 5 3 2 2" xfId="157"/>
    <cellStyle name="Обычный 5 3 2 2 2" xfId="399"/>
    <cellStyle name="Обычный 5 3 2 2 3" xfId="252"/>
    <cellStyle name="Обычный 5 3 2 3" xfId="100"/>
    <cellStyle name="Обычный 5 3 2 3 2" xfId="342"/>
    <cellStyle name="Обычный 5 3 2 4" xfId="309"/>
    <cellStyle name="Обычный 5 3 2 5" xfId="195"/>
    <cellStyle name="Обычный 5 3 3" xfId="48"/>
    <cellStyle name="Обычный 5 3 3 2" xfId="143"/>
    <cellStyle name="Обычный 5 3 3 2 2" xfId="385"/>
    <cellStyle name="Обычный 5 3 3 3" xfId="295"/>
    <cellStyle name="Обычный 5 3 3 4" xfId="238"/>
    <cellStyle name="Обычный 5 3 4" xfId="119"/>
    <cellStyle name="Обычный 5 3 4 2" xfId="361"/>
    <cellStyle name="Обычный 5 3 4 3" xfId="214"/>
    <cellStyle name="Обычный 5 3 5" xfId="86"/>
    <cellStyle name="Обычный 5 3 5 2" xfId="328"/>
    <cellStyle name="Обычный 5 3 6" xfId="271"/>
    <cellStyle name="Обычный 5 3 7" xfId="181"/>
    <cellStyle name="Обычный 5 4" xfId="29"/>
    <cellStyle name="Обычный 5 4 2" xfId="39"/>
    <cellStyle name="Обычный 5 4 2 2" xfId="134"/>
    <cellStyle name="Обычный 5 4 2 2 2" xfId="376"/>
    <cellStyle name="Обычный 5 4 2 3" xfId="286"/>
    <cellStyle name="Обычный 5 4 2 4" xfId="229"/>
    <cellStyle name="Обычный 5 4 3" xfId="124"/>
    <cellStyle name="Обычный 5 4 3 2" xfId="366"/>
    <cellStyle name="Обычный 5 4 3 3" xfId="219"/>
    <cellStyle name="Обычный 5 4 4" xfId="77"/>
    <cellStyle name="Обычный 5 4 4 2" xfId="319"/>
    <cellStyle name="Обычный 5 4 5" xfId="276"/>
    <cellStyle name="Обычный 5 4 6" xfId="172"/>
    <cellStyle name="Обычный 5 5" xfId="53"/>
    <cellStyle name="Обычный 5 5 2" xfId="148"/>
    <cellStyle name="Обычный 5 5 2 2" xfId="390"/>
    <cellStyle name="Обычный 5 5 2 3" xfId="243"/>
    <cellStyle name="Обычный 5 5 3" xfId="91"/>
    <cellStyle name="Обычный 5 5 3 2" xfId="333"/>
    <cellStyle name="Обычный 5 5 4" xfId="300"/>
    <cellStyle name="Обычный 5 5 5" xfId="186"/>
    <cellStyle name="Обычный 5 6" xfId="67"/>
    <cellStyle name="Обычный 5 6 2" xfId="162"/>
    <cellStyle name="Обычный 5 6 2 2" xfId="404"/>
    <cellStyle name="Обычный 5 6 2 3" xfId="257"/>
    <cellStyle name="Обычный 5 6 3" xfId="105"/>
    <cellStyle name="Обычный 5 6 3 2" xfId="347"/>
    <cellStyle name="Обычный 5 6 4" xfId="314"/>
    <cellStyle name="Обычный 5 6 5" xfId="200"/>
    <cellStyle name="Обычный 5 7" xfId="34"/>
    <cellStyle name="Обычный 5 7 2" xfId="129"/>
    <cellStyle name="Обычный 5 7 2 2" xfId="371"/>
    <cellStyle name="Обычный 5 7 3" xfId="281"/>
    <cellStyle name="Обычный 5 7 4" xfId="224"/>
    <cellStyle name="Обычный 5 8" xfId="110"/>
    <cellStyle name="Обычный 5 8 2" xfId="352"/>
    <cellStyle name="Обычный 5 8 3" xfId="205"/>
    <cellStyle name="Обычный 5 9" xfId="72"/>
    <cellStyle name="Обычный 5 9 2" xfId="262"/>
    <cellStyle name="Обычный 6" xfId="16"/>
    <cellStyle name="Обычный 6 10" xfId="168"/>
    <cellStyle name="Обычный 6 2" xfId="21"/>
    <cellStyle name="Обычный 6 2 2" xfId="59"/>
    <cellStyle name="Обычный 6 2 2 2" xfId="154"/>
    <cellStyle name="Обычный 6 2 2 2 2" xfId="396"/>
    <cellStyle name="Обычный 6 2 2 2 3" xfId="249"/>
    <cellStyle name="Обычный 6 2 2 3" xfId="97"/>
    <cellStyle name="Обычный 6 2 2 3 2" xfId="339"/>
    <cellStyle name="Обычный 6 2 2 4" xfId="306"/>
    <cellStyle name="Обычный 6 2 2 5" xfId="192"/>
    <cellStyle name="Обычный 6 2 3" xfId="45"/>
    <cellStyle name="Обычный 6 2 3 2" xfId="140"/>
    <cellStyle name="Обычный 6 2 3 2 2" xfId="382"/>
    <cellStyle name="Обычный 6 2 3 3" xfId="292"/>
    <cellStyle name="Обычный 6 2 3 4" xfId="235"/>
    <cellStyle name="Обычный 6 2 4" xfId="116"/>
    <cellStyle name="Обычный 6 2 4 2" xfId="358"/>
    <cellStyle name="Обычный 6 2 4 3" xfId="211"/>
    <cellStyle name="Обычный 6 2 5" xfId="83"/>
    <cellStyle name="Обычный 6 2 5 2" xfId="325"/>
    <cellStyle name="Обычный 6 2 6" xfId="268"/>
    <cellStyle name="Обычный 6 2 7" xfId="178"/>
    <cellStyle name="Обычный 6 3" xfId="25"/>
    <cellStyle name="Обычный 6 3 2" xfId="63"/>
    <cellStyle name="Обычный 6 3 2 2" xfId="158"/>
    <cellStyle name="Обычный 6 3 2 2 2" xfId="400"/>
    <cellStyle name="Обычный 6 3 2 2 3" xfId="253"/>
    <cellStyle name="Обычный 6 3 2 3" xfId="101"/>
    <cellStyle name="Обычный 6 3 2 3 2" xfId="343"/>
    <cellStyle name="Обычный 6 3 2 4" xfId="310"/>
    <cellStyle name="Обычный 6 3 2 5" xfId="196"/>
    <cellStyle name="Обычный 6 3 3" xfId="49"/>
    <cellStyle name="Обычный 6 3 3 2" xfId="144"/>
    <cellStyle name="Обычный 6 3 3 2 2" xfId="386"/>
    <cellStyle name="Обычный 6 3 3 3" xfId="296"/>
    <cellStyle name="Обычный 6 3 3 4" xfId="239"/>
    <cellStyle name="Обычный 6 3 4" xfId="120"/>
    <cellStyle name="Обычный 6 3 4 2" xfId="362"/>
    <cellStyle name="Обычный 6 3 4 3" xfId="215"/>
    <cellStyle name="Обычный 6 3 5" xfId="87"/>
    <cellStyle name="Обычный 6 3 5 2" xfId="329"/>
    <cellStyle name="Обычный 6 3 6" xfId="272"/>
    <cellStyle name="Обычный 6 3 7" xfId="182"/>
    <cellStyle name="Обычный 6 4" xfId="30"/>
    <cellStyle name="Обычный 6 4 2" xfId="40"/>
    <cellStyle name="Обычный 6 4 2 2" xfId="135"/>
    <cellStyle name="Обычный 6 4 2 2 2" xfId="377"/>
    <cellStyle name="Обычный 6 4 2 3" xfId="287"/>
    <cellStyle name="Обычный 6 4 2 4" xfId="230"/>
    <cellStyle name="Обычный 6 4 3" xfId="125"/>
    <cellStyle name="Обычный 6 4 3 2" xfId="367"/>
    <cellStyle name="Обычный 6 4 3 3" xfId="220"/>
    <cellStyle name="Обычный 6 4 4" xfId="78"/>
    <cellStyle name="Обычный 6 4 4 2" xfId="320"/>
    <cellStyle name="Обычный 6 4 5" xfId="277"/>
    <cellStyle name="Обычный 6 4 6" xfId="173"/>
    <cellStyle name="Обычный 6 5" xfId="54"/>
    <cellStyle name="Обычный 6 5 2" xfId="149"/>
    <cellStyle name="Обычный 6 5 2 2" xfId="391"/>
    <cellStyle name="Обычный 6 5 2 3" xfId="244"/>
    <cellStyle name="Обычный 6 5 3" xfId="92"/>
    <cellStyle name="Обычный 6 5 3 2" xfId="334"/>
    <cellStyle name="Обычный 6 5 4" xfId="301"/>
    <cellStyle name="Обычный 6 5 5" xfId="187"/>
    <cellStyle name="Обычный 6 6" xfId="68"/>
    <cellStyle name="Обычный 6 6 2" xfId="163"/>
    <cellStyle name="Обычный 6 6 2 2" xfId="405"/>
    <cellStyle name="Обычный 6 6 2 3" xfId="258"/>
    <cellStyle name="Обычный 6 6 3" xfId="106"/>
    <cellStyle name="Обычный 6 6 3 2" xfId="348"/>
    <cellStyle name="Обычный 6 6 4" xfId="315"/>
    <cellStyle name="Обычный 6 6 5" xfId="201"/>
    <cellStyle name="Обычный 6 7" xfId="35"/>
    <cellStyle name="Обычный 6 7 2" xfId="130"/>
    <cellStyle name="Обычный 6 7 2 2" xfId="372"/>
    <cellStyle name="Обычный 6 7 3" xfId="282"/>
    <cellStyle name="Обычный 6 7 4" xfId="225"/>
    <cellStyle name="Обычный 6 8" xfId="111"/>
    <cellStyle name="Обычный 6 8 2" xfId="353"/>
    <cellStyle name="Обычный 6 8 3" xfId="206"/>
    <cellStyle name="Обычный 6 9" xfId="73"/>
    <cellStyle name="Обычный 6 9 2" xfId="263"/>
    <cellStyle name="Обычный_3.3-Loans" xfId="5"/>
    <cellStyle name="Обычный_depfv2000" xfId="2"/>
    <cellStyle name="Обычный_Депозити за регіонами" xfId="8"/>
  </cellStyles>
  <dxfs count="0"/>
  <tableStyles count="0" defaultTableStyle="TableStyleMedium9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42"/>
  <sheetViews>
    <sheetView showGridLines="0" tabSelected="1" zoomScaleNormal="100" zoomScaleSheetLayoutView="90" workbookViewId="0">
      <selection activeCell="A2" sqref="A2"/>
    </sheetView>
  </sheetViews>
  <sheetFormatPr defaultColWidth="9.109375" defaultRowHeight="15.6"/>
  <cols>
    <col min="1" max="1" width="62.109375" style="66" customWidth="1"/>
    <col min="2" max="2" width="10.109375" style="52" bestFit="1" customWidth="1"/>
    <col min="3" max="3" width="8" style="52" customWidth="1"/>
    <col min="4" max="4" width="14.5546875" style="52" customWidth="1"/>
    <col min="5" max="7" width="9.109375" style="52" customWidth="1"/>
    <col min="8" max="8" width="24.5546875" style="52" customWidth="1"/>
    <col min="9" max="9" width="0" style="52" hidden="1" customWidth="1"/>
    <col min="10" max="10" width="40.33203125" style="52" hidden="1" customWidth="1"/>
    <col min="11" max="11" width="9.5546875" style="52" bestFit="1" customWidth="1"/>
    <col min="12" max="12" width="11.6640625" style="52" customWidth="1"/>
    <col min="13" max="16384" width="9.109375" style="52"/>
  </cols>
  <sheetData>
    <row r="1" spans="1:16375">
      <c r="A1" s="67" t="s">
        <v>19</v>
      </c>
      <c r="F1" s="1"/>
    </row>
    <row r="2" spans="1:16375">
      <c r="A2" s="53"/>
      <c r="B2" s="54"/>
      <c r="C2" s="54"/>
      <c r="D2" s="54"/>
      <c r="E2" s="54"/>
      <c r="F2" s="201" t="s">
        <v>61</v>
      </c>
      <c r="G2" s="201"/>
    </row>
    <row r="3" spans="1:16375" ht="27.6">
      <c r="A3" s="202" t="s">
        <v>49</v>
      </c>
      <c r="B3" s="202"/>
      <c r="C3" s="202"/>
      <c r="D3" s="202"/>
      <c r="E3" s="202"/>
      <c r="F3" s="202"/>
      <c r="G3" s="202"/>
      <c r="J3" s="35" t="s">
        <v>9</v>
      </c>
    </row>
    <row r="4" spans="1:16375">
      <c r="A4" s="203" t="s">
        <v>50</v>
      </c>
      <c r="B4" s="203"/>
      <c r="C4" s="203"/>
      <c r="D4" s="203"/>
      <c r="E4" s="203"/>
      <c r="F4" s="203"/>
      <c r="G4" s="203"/>
      <c r="H4" s="2"/>
      <c r="I4" s="2"/>
      <c r="J4" s="20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</row>
    <row r="5" spans="1:16375">
      <c r="A5" s="204" t="str">
        <f>CONCATENATE("область:  ",A1)</f>
        <v>область:  Київська та м. Київ</v>
      </c>
      <c r="B5" s="204"/>
      <c r="C5" s="204"/>
      <c r="D5" s="204"/>
      <c r="E5" s="204"/>
      <c r="F5" s="204"/>
      <c r="G5" s="204"/>
      <c r="H5" s="2"/>
      <c r="I5" s="2"/>
      <c r="J5" s="20" t="s">
        <v>12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</row>
    <row r="6" spans="1:16375">
      <c r="A6" s="205">
        <v>46050</v>
      </c>
      <c r="B6" s="205"/>
      <c r="C6" s="205"/>
      <c r="D6" s="205"/>
      <c r="E6" s="205"/>
      <c r="F6" s="205"/>
      <c r="G6" s="205"/>
      <c r="H6" s="2"/>
      <c r="I6" s="2"/>
      <c r="J6" s="20" t="s">
        <v>13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</row>
    <row r="7" spans="1:16375">
      <c r="A7" s="48"/>
      <c r="B7" s="3"/>
      <c r="C7" s="3"/>
      <c r="D7" s="3"/>
      <c r="E7" s="3"/>
      <c r="F7" s="3"/>
      <c r="G7" s="4"/>
      <c r="H7" s="2"/>
      <c r="I7" s="2"/>
      <c r="J7" s="20" t="s">
        <v>14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</row>
    <row r="8" spans="1:16375" s="57" customFormat="1" ht="20.25" customHeight="1">
      <c r="A8" s="212" t="s">
        <v>51</v>
      </c>
      <c r="B8" s="214" t="s">
        <v>52</v>
      </c>
      <c r="C8" s="214"/>
      <c r="D8" s="214"/>
      <c r="E8" s="214" t="s">
        <v>53</v>
      </c>
      <c r="F8" s="214"/>
      <c r="G8" s="215"/>
      <c r="H8" s="55"/>
      <c r="I8" s="56"/>
      <c r="J8" s="20" t="s">
        <v>15</v>
      </c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</row>
    <row r="9" spans="1:16375" s="57" customFormat="1" ht="50.25" customHeight="1">
      <c r="A9" s="213"/>
      <c r="B9" s="58" t="s">
        <v>54</v>
      </c>
      <c r="C9" s="49" t="s">
        <v>55</v>
      </c>
      <c r="D9" s="59" t="s">
        <v>56</v>
      </c>
      <c r="E9" s="49" t="s">
        <v>57</v>
      </c>
      <c r="F9" s="49" t="s">
        <v>90</v>
      </c>
      <c r="G9" s="50" t="s">
        <v>91</v>
      </c>
      <c r="I9" s="56"/>
      <c r="J9" s="20" t="s">
        <v>16</v>
      </c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</row>
    <row r="10" spans="1:16375" ht="15.75" customHeight="1">
      <c r="A10" s="134" t="s">
        <v>62</v>
      </c>
      <c r="B10" s="6">
        <f>'Total(kr)'!$B$11</f>
        <v>1212437.1818023201</v>
      </c>
      <c r="C10" s="6">
        <f>IF(ISERROR(INDEX('Total(kr)'!$A$10:$M$37,MATCH($A$1,'Total(kr)'!$A$10:$A$37,0),2)),"–",INDEX('Total(kr)'!$A$10:$M$37,MATCH($A$1,'Total(kr)'!$A$10:$A$37,0),2))</f>
        <v>666939.64050354995</v>
      </c>
      <c r="D10" s="7">
        <f>IF(ISERROR(C10/B10*100),"–",C10/B10*100)</f>
        <v>55.00818108465846</v>
      </c>
      <c r="E10" s="136">
        <f>IF(ISERROR(INDEX('Total(kr)'!$A$10:$M$37,MATCH($A$1,'Total(kr)'!$A$10:$A$37,0),3)),"–",INDEX('Total(kr)'!$A$10:$M$37,MATCH($A$1,'Total(kr)'!$A$10:$A$37,0),3))</f>
        <v>-1.145777351408654</v>
      </c>
      <c r="F10" s="136">
        <f>IF(ISERROR(INDEX('Total(kr)'!$A$10:$M$37,MATCH($A$1,'Total(kr)'!$A$10:$A$37,0),4)),"–",INDEX('Total(kr)'!$A$10:$M$37,MATCH($A$1,'Total(kr)'!$A$10:$A$37,0),4))</f>
        <v>1.4354754362990008</v>
      </c>
      <c r="G10" s="136">
        <f>IF(ISERROR(INDEX('Total(kr)'!$A$10:$M$37,MATCH($A$1,'Total(kr)'!$A$10:$A$37,0),5)),"–",INDEX('Total(kr)'!$A$10:$M$37,MATCH($A$1,'Total(kr)'!$A$10:$A$37,0),5))</f>
        <v>1.4354754362990008</v>
      </c>
      <c r="H10" s="5"/>
      <c r="I10" s="5"/>
      <c r="J10" s="20" t="s">
        <v>17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</row>
    <row r="11" spans="1:16375" ht="17.399999999999999">
      <c r="A11" s="143" t="s">
        <v>63</v>
      </c>
      <c r="B11" s="155">
        <f>'NonFin(kr)'!$B$11</f>
        <v>854413.05326634995</v>
      </c>
      <c r="C11" s="155">
        <f>IF(ISERROR(INDEX('NonFin(kr)'!$A$10:$M$37,MATCH($A$1,'NonFin(kr)'!$A$10:$A$37,0),2)),"–",INDEX('NonFin(kr)'!$A$10:$M$37,MATCH($A$1,'NonFin(kr)'!$A$10:$A$37,0),2))</f>
        <v>474875.82046310999</v>
      </c>
      <c r="D11" s="156">
        <f>IF(ISERROR(C11/B11*100),"–",C11/B11*100)</f>
        <v>55.579186044466347</v>
      </c>
      <c r="E11" s="157">
        <f>IF(ISERROR(INDEX('NonFin(kr)'!$A$10:$M$37,MATCH($A$1,'NonFin(kr)'!$A$10:$A$37,0),3)),"–",INDEX('NonFin(kr)'!$A$10:$M$37,MATCH($A$1,'NonFin(kr)'!$A$10:$A$37,0),3))</f>
        <v>-8.9863274843155097</v>
      </c>
      <c r="F11" s="157">
        <f>IF(ISERROR(INDEX('NonFin(kr)'!$A$10:$M$37,MATCH($A$1,'NonFin(kr)'!$A$10:$A$37,0),4)),"–",INDEX('NonFin(kr)'!$A$10:$M$37,MATCH($A$1,'NonFin(kr)'!$A$10:$A$37,0),4))</f>
        <v>1.0686615551564387</v>
      </c>
      <c r="G11" s="157">
        <f>IF(ISERROR(INDEX('NonFin(kr)'!$A$10:$M$37,MATCH($A$1,'NonFin(kr)'!$A$10:$A$37,0),5)),"–",INDEX('NonFin(kr)'!$A$10:$M$37,MATCH($A$1,'NonFin(kr)'!$A$10:$A$37,0),5))</f>
        <v>1.0686615551564387</v>
      </c>
      <c r="H11" s="60"/>
      <c r="I11" s="5"/>
      <c r="J11" s="20" t="s">
        <v>18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</row>
    <row r="12" spans="1:16375">
      <c r="A12" s="135" t="s">
        <v>2</v>
      </c>
      <c r="B12" s="6">
        <f>'NonFin(kr)'!$F$11</f>
        <v>560298.09978451999</v>
      </c>
      <c r="C12" s="6">
        <f>IF(ISERROR(INDEX('NonFin(kr)'!$A$10:$M$37,MATCH($A$1,'NonFin(kr)'!$A$10:$A$37,0),6)),"–",INDEX('NonFin(kr)'!$A$10:$M$37,MATCH($A$1,'NonFin(kr)'!$A$10:$A$37,0),6))</f>
        <v>294378.27409563999</v>
      </c>
      <c r="D12" s="7">
        <f t="shared" ref="D12" si="0">IF(ISERROR(C12/B12*100),"–",C12/B12*100)</f>
        <v>52.539581021040817</v>
      </c>
      <c r="E12" s="136">
        <f>IF(ISERROR(INDEX('NonFin(kr)'!$A$10:$M$37,MATCH($A$1,'NonFin(kr)'!$A$10:$A$37,0),7)),"–",INDEX('NonFin(kr)'!$A$10:$M$37,MATCH($A$1,'NonFin(kr)'!$A$10:$A$37,0),7))</f>
        <v>-19.396091722044602</v>
      </c>
      <c r="F12" s="136">
        <f>IF(ISERROR(INDEX('NonFin(kr)'!$A$10:$M$37,MATCH($A$1,'NonFin(kr)'!$A$10:$A$37,0),8)),"–",INDEX('NonFin(kr)'!$A$10:$M$37,MATCH($A$1,'NonFin(kr)'!$A$10:$A$37,0),8))</f>
        <v>0.70870869920716473</v>
      </c>
      <c r="G12" s="136">
        <f>IF(ISERROR(INDEX('NonFin(kr)'!$A$10:$M$37,MATCH($A$1,'NonFin(kr)'!$A$10:$A$37,0),9)),"–",INDEX('NonFin(kr)'!$A$10:$M$37,MATCH($A$1,'NonFin(kr)'!$A$10:$A$37,0),9))</f>
        <v>0.70870869920716473</v>
      </c>
      <c r="H12" s="60"/>
      <c r="I12" s="5"/>
      <c r="J12" s="37" t="s">
        <v>19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spans="1:16375">
      <c r="A13" s="8" t="s">
        <v>3</v>
      </c>
      <c r="B13" s="6">
        <f>'NonFin(kr)'!$J$11</f>
        <v>294114.95348183002</v>
      </c>
      <c r="C13" s="6">
        <f>IF(ISERROR(INDEX('NonFin(kr)'!$A$10:$M$37,MATCH($A$1,'NonFin(kr)'!$A$10:$A$37,0),10)),"–",INDEX('NonFin(kr)'!$A$10:$M$37,MATCH($A$1,'NonFin(kr)'!$A$10:$A$37,0),10))</f>
        <v>180497.54636747</v>
      </c>
      <c r="D13" s="7">
        <f t="shared" ref="D13:D14" si="1">IF(ISERROR(C13/B13*100),"–",C13/B13*100)</f>
        <v>61.36972779883525</v>
      </c>
      <c r="E13" s="136">
        <f>IF(ISERROR(INDEX('NonFin(kr)'!$A$10:$M$37,MATCH($A$1,'NonFin(kr)'!$A$10:$A$37,0),11)),"–",INDEX('NonFin(kr)'!$A$10:$M$37,MATCH($A$1,'NonFin(kr)'!$A$10:$A$37,0),11))</f>
        <v>15.299058232023683</v>
      </c>
      <c r="F13" s="136">
        <f>IF(ISERROR(INDEX('NonFin(kr)'!$A$10:$M$37,MATCH($A$1,'NonFin(kr)'!$A$10:$A$37,0),12)),"–",INDEX('NonFin(kr)'!$A$10:$M$37,MATCH($A$1,'NonFin(kr)'!$A$10:$A$37,0),12))</f>
        <v>1.6612710201111724</v>
      </c>
      <c r="G13" s="136">
        <f>IF(ISERROR(INDEX('NonFin(kr)'!$A$10:$M$37,MATCH($A$1,'NonFin(kr)'!$A$10:$A$37,0),13)),"–",INDEX('NonFin(kr)'!$A$10:$M$37,MATCH($A$1,'NonFin(kr)'!$A$10:$A$37,0),13))</f>
        <v>1.6612710201111724</v>
      </c>
      <c r="H13" s="5"/>
      <c r="I13" s="5"/>
      <c r="J13" s="20" t="s">
        <v>20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16375">
      <c r="A14" s="143" t="s">
        <v>64</v>
      </c>
      <c r="B14" s="155">
        <f>'HouseHolds(kr)'!$B$11</f>
        <v>349929.2280071</v>
      </c>
      <c r="C14" s="155">
        <f>IF(ISERROR(INDEX('HouseHolds(kr)'!A10:M37,MATCH($A$1,'HouseHolds(kr)'!A10:A37,0),2)),"–",INDEX('HouseHolds(kr)'!A10:M37,MATCH($A$1,'HouseHolds(kr)'!A10:A37,0),2))</f>
        <v>186275.7803215</v>
      </c>
      <c r="D14" s="156">
        <f t="shared" si="1"/>
        <v>53.232415417931456</v>
      </c>
      <c r="E14" s="157">
        <f>IF(ISERROR(INDEX('HouseHolds(kr)'!$A$10:$M$37,MATCH($A$1,'HouseHolds(kr)'!$A$10:$A$37,0),3)),"–",INDEX('HouseHolds(kr)'!$A$10:$M$37,MATCH($A$1,'HouseHolds(kr)'!$A$10:$A$37,0),3))</f>
        <v>31.891915503167212</v>
      </c>
      <c r="F14" s="157">
        <f>IF(ISERROR(INDEX('HouseHolds(kr)'!$A$10:$M$37,MATCH($A$1,'HouseHolds(kr)'!$A$10:$A$37,0),4)),"–",INDEX('HouseHolds(kr)'!$A$10:$M$37,MATCH($A$1,'HouseHolds(kr)'!$A$10:$A$37,0),4))</f>
        <v>2.7621244571210042</v>
      </c>
      <c r="G14" s="157">
        <f>IF(ISERROR(INDEX('HouseHolds(kr)'!$A$10:$M$37,MATCH($A$1,'HouseHolds(kr)'!$A$10:$A$37,0),5)),"–",INDEX('HouseHolds(kr)'!$A$10:$M$37,MATCH($A$1,'HouseHolds(kr)'!$A$10:$A$37,0),5))</f>
        <v>2.7621244571210042</v>
      </c>
      <c r="H14" s="5"/>
      <c r="I14" s="5"/>
      <c r="J14" s="20" t="s">
        <v>21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16375">
      <c r="A15" s="135" t="s">
        <v>2</v>
      </c>
      <c r="B15" s="6">
        <f>'HouseHolds(kr)'!$F$11</f>
        <v>339961.72514033999</v>
      </c>
      <c r="C15" s="6">
        <f>IF(ISERROR(INDEX('HouseHolds(kr)'!A11:M38,MATCH($A$1,'HouseHolds(kr)'!A11:A38,0),6)),"–",INDEX('HouseHolds(kr)'!A11:M38,MATCH($A$1,'HouseHolds(kr)'!A11:A38,0),6))</f>
        <v>178235.16344609001</v>
      </c>
      <c r="D15" s="7">
        <f>IF(ISERROR(C15/B15*100),"–",C15/B15*100)</f>
        <v>52.428008880268081</v>
      </c>
      <c r="E15" s="136">
        <f>IF(ISERROR(INDEX('HouseHolds(kr)'!$A$10:$M$37,MATCH($A$1,'HouseHolds(kr)'!$A$10:$A$37,0),7)),"–",INDEX('HouseHolds(kr)'!$A$10:$M$37,MATCH($A$1,'HouseHolds(kr)'!$A$10:$A$37,0),7))</f>
        <v>34.090638349947113</v>
      </c>
      <c r="F15" s="136">
        <f>IF(ISERROR(INDEX('HouseHolds(kr)'!$A$10:$M$37,MATCH($A$1,'HouseHolds(kr)'!$A$10:$A$37,0),8)),"–",INDEX('HouseHolds(kr)'!$A$10:$M$37,MATCH($A$1,'HouseHolds(kr)'!$A$10:$A$37,0),8))</f>
        <v>2.8160511449751908</v>
      </c>
      <c r="G15" s="136">
        <f>IF(ISERROR(INDEX('HouseHolds(kr)'!$A$10:$M$37,MATCH($A$1,'HouseHolds(kr)'!$A$10:$A$37,0),9)),"–",INDEX('HouseHolds(kr)'!$A$10:$M$37,MATCH($A$1,'HouseHolds(kr)'!$A$10:$A$37,0),9))</f>
        <v>2.8160511449751908</v>
      </c>
      <c r="H15" s="5"/>
      <c r="I15" s="5"/>
      <c r="J15" s="20" t="s">
        <v>22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16375">
      <c r="A16" s="61" t="s">
        <v>3</v>
      </c>
      <c r="B16" s="62">
        <f>'HouseHolds(kr)'!$J$11</f>
        <v>9967.50286676</v>
      </c>
      <c r="C16" s="62">
        <f>IF(ISERROR(INDEX('HouseHolds(kr)'!A12:M38,MATCH($A$1,'HouseHolds(kr)'!A12:A38,0),10)),"–",INDEX('HouseHolds(kr)'!A12:M38,MATCH($A$1,'HouseHolds(kr)'!A12:A38,0),10))</f>
        <v>8040.6168754099999</v>
      </c>
      <c r="D16" s="63">
        <f t="shared" ref="D16" si="2">IF(ISERROR(C16/B16*100),"–",C16/B16*100)</f>
        <v>80.668317660827043</v>
      </c>
      <c r="E16" s="137">
        <f>IF(ISERROR(INDEX('HouseHolds(kr)'!$A$10:$M$37,MATCH($A$1,'HouseHolds(kr)'!$A$10:$A$37,0),11)),"–",INDEX('HouseHolds(kr)'!$A$10:$M$37,MATCH($A$1,'HouseHolds(kr)'!$A$10:$A$37,0),11))</f>
        <v>-3.267904703447897</v>
      </c>
      <c r="F16" s="137">
        <f>IF(ISERROR(INDEX('HouseHolds(kr)'!$A$10:$M$37,MATCH($A$1,'HouseHolds(kr)'!$A$10:$A$37,0),12)),"–",INDEX('HouseHolds(kr)'!$A$10:$M$37,MATCH($A$1,'HouseHolds(kr)'!$A$10:$A$37,0),12))</f>
        <v>1.5810976696328538</v>
      </c>
      <c r="G16" s="137">
        <f>IF(ISERROR(INDEX('HouseHolds(kr)'!$A$10:$M$37,MATCH($A$1,'HouseHolds(kr)'!$A$10:$A$37,0),13)),"–",INDEX('HouseHolds(kr)'!$A$10:$M$37,MATCH($A$1,'HouseHolds(kr)'!$A$10:$A$37,0),13))</f>
        <v>1.5810976696328538</v>
      </c>
      <c r="H16" s="5"/>
      <c r="I16" s="5"/>
      <c r="J16" s="20" t="s">
        <v>23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12" ht="17.399999999999999">
      <c r="A17" s="134" t="s">
        <v>65</v>
      </c>
      <c r="B17" s="6">
        <f>'Total(dep)'!$B$11</f>
        <v>3171140.9766488899</v>
      </c>
      <c r="C17" s="6">
        <f>IF(ISERROR(INDEX('Total(dep)'!$A$10:$M$37,MATCH($A$1,'Total(dep)'!$A$10:$A$37,0),2)),"–",INDEX('Total(dep)'!$A$10:$M$37,MATCH($A$1,'Total(dep)'!$A$10:$A$37,0),2))</f>
        <v>1689607.4488323</v>
      </c>
      <c r="D17" s="7">
        <f t="shared" ref="D17:D23" si="3">IF(ISERROR(C17/B17*100),"–",C17/B17*100)</f>
        <v>53.280742208370583</v>
      </c>
      <c r="E17" s="136">
        <f>IF(ISERROR(INDEX('Total(dep)'!$A$10:$M$37,MATCH($A$1,'Total(dep)'!$A$10:$A$37,0),3)),"–",INDEX('Total(dep)'!$A$10:$M$37,MATCH($A$1,'Total(dep)'!$A$10:$A$37,0),3))</f>
        <v>17.100935215996984</v>
      </c>
      <c r="F17" s="136">
        <f>IF(ISERROR(INDEX('Total(dep)'!$A$10:$M$37,MATCH($A$1,'Total(dep)'!$A$10:$A$37,0),4)),"–",INDEX('Total(dep)'!$A$10:$M$37,MATCH($A$1,'Total(dep)'!$A$10:$A$37,0),4))</f>
        <v>-1.731473167762374</v>
      </c>
      <c r="G17" s="136">
        <f>IF(ISERROR(INDEX('Total(dep)'!$A$10:$M$37,MATCH($A$1,'Total(dep)'!$A$10:$A$37,0),5)),"–",INDEX('Total(dep)'!$A$10:$M$37,MATCH($A$1,'Total(dep)'!$A$10:$A$37,0),5))</f>
        <v>-1.731473167762374</v>
      </c>
      <c r="J17" s="20" t="s">
        <v>24</v>
      </c>
    </row>
    <row r="18" spans="1:12" ht="17.399999999999999">
      <c r="A18" s="143" t="s">
        <v>63</v>
      </c>
      <c r="B18" s="155">
        <f>'NonFin(dep)'!$B$11</f>
        <v>1685500.43366928</v>
      </c>
      <c r="C18" s="155">
        <f>IF(ISERROR(INDEX('NonFin(dep)'!$B$10:$M$37,MATCH($A$1,'NonFin(dep)'!$A$10:$A$37,0),2)),"–",INDEX('NonFin(dep)'!$A$10:$M$37,MATCH($A$1,'NonFin(dep)'!$A$10:$A$37,0),2))</f>
        <v>1096862.2420293</v>
      </c>
      <c r="D18" s="156">
        <f t="shared" si="3"/>
        <v>65.076354779776963</v>
      </c>
      <c r="E18" s="157">
        <f>IF(ISERROR(INDEX('NonFin(dep)'!$B$10:$M$37,MATCH($A$1,'NonFin(dep)'!$A$10:$A$37,0),3)),"–",INDEX('NonFin(dep)'!$A$10:$M$37,MATCH($A$1,'NonFin(dep)'!$A$10:$A$37,0),3))</f>
        <v>15.41792661951456</v>
      </c>
      <c r="F18" s="157">
        <f>IF(ISERROR(INDEX('NonFin(dep)'!$B$10:$M$37,MATCH($A$1,'NonFin(dep)'!$A$10:$A$37,0),4)),"–",INDEX('NonFin(dep)'!$A$10:$M$37,MATCH($A$1,'NonFin(dep)'!$A$10:$A$37,0),4))</f>
        <v>-2.3537699415622058</v>
      </c>
      <c r="G18" s="157">
        <f>IF(ISERROR(INDEX('NonFin(dep)'!$B$10:$M$37,MATCH($A$1,'NonFin(dep)'!$A$10:$A$37,0),5)),"–",INDEX('NonFin(dep)'!$A$10:$M$37,MATCH($A$1,'NonFin(dep)'!$A$10:$A$37,0),5))</f>
        <v>-2.3537699415622058</v>
      </c>
      <c r="J18" s="20" t="s">
        <v>25</v>
      </c>
    </row>
    <row r="19" spans="1:12">
      <c r="A19" s="135" t="s">
        <v>2</v>
      </c>
      <c r="B19" s="6">
        <f>'NonFin(dep)'!$F$11</f>
        <v>1255132.4529088698</v>
      </c>
      <c r="C19" s="6">
        <f>IF(ISERROR(INDEX('NonFin(dep)'!$B$10:$M$37,MATCH($A$1,'NonFin(dep)'!$A$10:$A$37,0),6)),"–",INDEX('NonFin(dep)'!$A$10:$M$37,MATCH($A$1,'NonFin(dep)'!$A$10:$A$37,0),6))</f>
        <v>821054.61899997003</v>
      </c>
      <c r="D19" s="7">
        <f t="shared" si="3"/>
        <v>65.415774813017563</v>
      </c>
      <c r="E19" s="136">
        <f>IF(ISERROR(INDEX('NonFin(dep)'!$B$10:$M$37,MATCH($A$1,'NonFin(dep)'!$A$10:$A$37,0),7)),"–",INDEX('NonFin(dep)'!$A$10:$M$37,MATCH($A$1,'NonFin(dep)'!$A$10:$A$37,0),7))</f>
        <v>23.06833804350758</v>
      </c>
      <c r="F19" s="136">
        <f>IF(ISERROR(INDEX('NonFin(dep)'!$B$10:$M$37,MATCH($A$1,'NonFin(dep)'!$A$10:$A$37,0),8)),"–",INDEX('NonFin(dep)'!$A$10:$M$37,MATCH($A$1,'NonFin(dep)'!$A$10:$A$37,0),8))</f>
        <v>-3.2494951267373438</v>
      </c>
      <c r="G19" s="136">
        <f>IF(ISERROR(INDEX('NonFin(dep)'!$B$10:$M$37,MATCH($A$1,'NonFin(dep)'!$A$10:$A$37,0),9)),"–",INDEX('NonFin(dep)'!$A$10:$M$37,MATCH($A$1,'NonFin(dep)'!$A$10:$A$37,0),9))</f>
        <v>-3.2494951267373438</v>
      </c>
      <c r="J19" s="20" t="s">
        <v>26</v>
      </c>
    </row>
    <row r="20" spans="1:12">
      <c r="A20" s="135" t="s">
        <v>3</v>
      </c>
      <c r="B20" s="6">
        <f>'NonFin(dep)'!$J$11</f>
        <v>430367.98076041002</v>
      </c>
      <c r="C20" s="6">
        <f>IF(ISERROR(INDEX('NonFin(dep)'!$B$10:$M$37,MATCH($A$1,'NonFin(dep)'!$A$10:$A$37,0),10)),"–",INDEX('NonFin(dep)'!$A$10:$M$37,MATCH($A$1,'NonFin(dep)'!$A$10:$A$37,0),10))</f>
        <v>275807.62302932999</v>
      </c>
      <c r="D20" s="7">
        <f t="shared" si="3"/>
        <v>64.086464458162084</v>
      </c>
      <c r="E20" s="136">
        <f>IF(ISERROR(INDEX('NonFin(dep)'!$A$10:$M$37,MATCH($A$1,'NonFin(dep)'!$A$10:$A$37,0),11)),"–",INDEX('NonFin(dep)'!$A$10:$M$37,MATCH($A$1,'NonFin(dep)'!$A$10:$A$37,0),11))</f>
        <v>-2.605545819218662</v>
      </c>
      <c r="F20" s="136">
        <f>IF(ISERROR(INDEX('NonFin(dep)'!$A$10:$M$37,MATCH($A$1,'NonFin(dep)'!$A$10:$A$37,0),12)),"–",INDEX('NonFin(dep)'!$A$10:$M$37,MATCH($A$1,'NonFin(dep)'!$A$10:$A$37,0),12))</f>
        <v>0.41368287206049104</v>
      </c>
      <c r="G20" s="136">
        <f>IF(ISERROR(INDEX('NonFin(dep)'!$A$10:$M$37,MATCH($A$1,'NonFin(dep)'!$A$10:$A$37,0),13)),"–",INDEX('NonFin(dep)'!$A$10:$M$37,MATCH($A$1,'NonFin(dep)'!$A$10:$A$37,0),13))</f>
        <v>0.41368287206049104</v>
      </c>
      <c r="J20" s="20" t="s">
        <v>27</v>
      </c>
    </row>
    <row r="21" spans="1:12">
      <c r="A21" s="143" t="s">
        <v>64</v>
      </c>
      <c r="B21" s="155">
        <f>'HouseHolds(dep)'!$B$11</f>
        <v>1409211.3945597599</v>
      </c>
      <c r="C21" s="155">
        <f>IF(ISERROR(INDEX('HouseHolds(dep)'!$A$10:$M$37,MATCH($A$1,'HouseHolds(dep)'!$A$10:$A$37,0),2)),"–",INDEX('HouseHolds(dep)'!$A$10:$M$37,MATCH($A$1,'HouseHolds(dep)'!$A$10:$A$37,0),2))</f>
        <v>529600.61354388995</v>
      </c>
      <c r="D21" s="156">
        <f t="shared" si="3"/>
        <v>37.581346247156773</v>
      </c>
      <c r="E21" s="157">
        <f>IF(ISERROR(INDEX('HouseHolds(dep)'!$A$10:$M$37,MATCH($A$1,'HouseHolds(dep)'!$A$10:$A$37,0),3)),"–",INDEX('HouseHolds(dep)'!$A$10:$M$37,MATCH($A$1,'HouseHolds(dep)'!$A$10:$A$37,0),3))</f>
        <v>16.334669814849264</v>
      </c>
      <c r="F21" s="157">
        <f>IF(ISERROR(INDEX('HouseHolds(dep)'!$A$10:$M$37,MATCH($A$1,'HouseHolds(dep)'!$A$10:$A$37,0),4)),"–",INDEX('HouseHolds(dep)'!$A$10:$M$37,MATCH($A$1,'HouseHolds(dep)'!$A$10:$A$37,0),4))</f>
        <v>0.66000065938862917</v>
      </c>
      <c r="G21" s="157">
        <f>IF(ISERROR(INDEX('HouseHolds(dep)'!$A$10:$M$37,MATCH($A$1,'HouseHolds(dep)'!$A$10:$A$37,0),5)),"–",INDEX('HouseHolds(dep)'!$A$10:$M$37,MATCH($A$1,'HouseHolds(dep)'!$A$10:$A$37,0),5))</f>
        <v>0.66000065938862917</v>
      </c>
      <c r="J21" s="20" t="s">
        <v>28</v>
      </c>
    </row>
    <row r="22" spans="1:12">
      <c r="A22" s="135" t="s">
        <v>2</v>
      </c>
      <c r="B22" s="6">
        <f>'HouseHolds(dep)'!$F$11</f>
        <v>940463.55322334007</v>
      </c>
      <c r="C22" s="6">
        <f>IF(ISERROR(INDEX('HouseHolds(dep)'!$A$10:$M$37,MATCH($A$1,'HouseHolds(dep)'!$A$10:$A$37,0),6)),"–",INDEX('HouseHolds(dep)'!$A$10:$M$37,MATCH($A$1,'HouseHolds(dep)'!$A$10:$A$37,0),6))</f>
        <v>313705.98708405998</v>
      </c>
      <c r="D22" s="7">
        <f t="shared" si="3"/>
        <v>33.356527853617038</v>
      </c>
      <c r="E22" s="136">
        <f>IF(ISERROR(INDEX('HouseHolds(dep)'!$A$10:$M$37,MATCH($A$1,'HouseHolds(dep)'!$A$10:$A$37,0),7)),"–",INDEX('HouseHolds(dep)'!$A$10:$M$37,MATCH($A$1,'HouseHolds(dep)'!$A$10:$A$37,0),7))</f>
        <v>19.670866637381621</v>
      </c>
      <c r="F22" s="136">
        <f>IF(ISERROR(INDEX('HouseHolds(dep)'!$A$10:$M$37,MATCH($A$1,'HouseHolds(dep)'!$A$10:$A$37,0),8)),"–",INDEX('HouseHolds(dep)'!$A$10:$M$37,MATCH($A$1,'HouseHolds(dep)'!$A$10:$A$37,0),8))</f>
        <v>-0.47360947278139065</v>
      </c>
      <c r="G22" s="136">
        <f>IF(ISERROR(INDEX('HouseHolds(dep)'!$A$10:$M$37,MATCH($A$1,'HouseHolds(dep)'!$A$10:$A$37,0),9)),"–",INDEX('HouseHolds(dep)'!$A$10:$M$37,MATCH($A$1,'HouseHolds(dep)'!$A$10:$A$37,0),9))</f>
        <v>-0.47360947278139065</v>
      </c>
      <c r="J22" s="20" t="s">
        <v>29</v>
      </c>
    </row>
    <row r="23" spans="1:12">
      <c r="A23" s="61" t="s">
        <v>3</v>
      </c>
      <c r="B23" s="62">
        <f>'HouseHolds(dep)'!$J$11</f>
        <v>468747.84133641998</v>
      </c>
      <c r="C23" s="62">
        <f>IF(ISERROR(INDEX('HouseHolds(dep)'!$A$10:$M$37,MATCH($A$1,'HouseHolds(dep)'!$A$10:$A$37,0),10)),"–",INDEX('HouseHolds(dep)'!$A$10:$M$37,MATCH($A$1,'HouseHolds(dep)'!$A$10:$A$37,0),10))</f>
        <v>215894.62645983</v>
      </c>
      <c r="D23" s="63">
        <f t="shared" si="3"/>
        <v>46.05773241414942</v>
      </c>
      <c r="E23" s="137">
        <f>IF(ISERROR(INDEX('HouseHolds(dep)'!$A$10:$M$37,MATCH($A$1,'HouseHolds(dep)'!$A$10:$A$37,0),11)),"–",INDEX('HouseHolds(dep)'!$A$10:$M$37,MATCH($A$1,'HouseHolds(dep)'!$A$10:$A$37,0),11))</f>
        <v>11.805612590481942</v>
      </c>
      <c r="F23" s="137">
        <f>IF(ISERROR(INDEX('HouseHolds(dep)'!$A$10:$M$37,MATCH($A$1,'HouseHolds(dep)'!$A$10:$A$37,0),12)),"–",INDEX('HouseHolds(dep)'!$A$10:$M$37,MATCH($A$1,'HouseHolds(dep)'!$A$10:$A$37,0),12))</f>
        <v>2.3539921542195259</v>
      </c>
      <c r="G23" s="137">
        <f>IF(ISERROR(INDEX('HouseHolds(dep)'!$A$10:$M$37,MATCH($A$1,'HouseHolds(dep)'!$A$10:$A$37,0),13)),"–",INDEX('HouseHolds(dep)'!$A$10:$M$37,MATCH($A$1,'HouseHolds(dep)'!$A$10:$A$37,0),13))</f>
        <v>2.3539921542195259</v>
      </c>
      <c r="J23" s="20" t="s">
        <v>30</v>
      </c>
    </row>
    <row r="24" spans="1:12">
      <c r="A24" s="166"/>
      <c r="B24" s="9"/>
      <c r="C24" s="64"/>
      <c r="D24" s="64"/>
      <c r="E24" s="65"/>
      <c r="F24" s="65"/>
      <c r="G24" s="54"/>
      <c r="J24" s="20" t="s">
        <v>31</v>
      </c>
    </row>
    <row r="25" spans="1:12" s="57" customFormat="1" ht="26.25" customHeight="1">
      <c r="A25" s="208" t="s">
        <v>51</v>
      </c>
      <c r="B25" s="209"/>
      <c r="C25" s="209"/>
      <c r="D25" s="209"/>
      <c r="E25" s="210" t="s">
        <v>58</v>
      </c>
      <c r="F25" s="210"/>
      <c r="G25" s="211"/>
      <c r="J25" s="20" t="s">
        <v>32</v>
      </c>
    </row>
    <row r="26" spans="1:12" s="57" customFormat="1" ht="27.75" customHeight="1">
      <c r="A26" s="208"/>
      <c r="B26" s="209"/>
      <c r="C26" s="209"/>
      <c r="D26" s="209"/>
      <c r="E26" s="49" t="s">
        <v>54</v>
      </c>
      <c r="F26" s="49" t="s">
        <v>55</v>
      </c>
      <c r="G26" s="47" t="s">
        <v>59</v>
      </c>
      <c r="J26" s="20" t="s">
        <v>33</v>
      </c>
    </row>
    <row r="27" spans="1:12" ht="36.75" customHeight="1">
      <c r="A27" s="154" t="s">
        <v>89</v>
      </c>
      <c r="B27" s="154"/>
      <c r="C27" s="154"/>
      <c r="D27" s="154"/>
      <c r="E27" s="145">
        <f>'Total(inter_r_cred)'!$D$11</f>
        <v>19.167226048260599</v>
      </c>
      <c r="F27" s="145">
        <f>IF(ISERROR(INDEX('Total(inter_r_cred)'!A10:S37,MATCH($A$1,'Total(inter_r_cred)'!A10:A37,0),4)),"–",INDEX('Total(inter_r_cred)'!A10:S37,MATCH($A$1,'Total(inter_r_cred)'!A10:A37,0),4))</f>
        <v>16.834887839294769</v>
      </c>
      <c r="G27" s="145">
        <f>IF(ISERROR(IF(F27=0,"–",F27-E27)),"–",IF(F27=0,"–",F27-E27))</f>
        <v>-2.3323382089658296</v>
      </c>
      <c r="H27" s="167"/>
      <c r="J27" s="20"/>
      <c r="K27" s="170"/>
      <c r="L27" s="169"/>
    </row>
    <row r="28" spans="1:12" ht="17.399999999999999">
      <c r="A28" s="144" t="s">
        <v>63</v>
      </c>
      <c r="B28" s="158"/>
      <c r="C28" s="158"/>
      <c r="D28" s="158"/>
      <c r="E28" s="157">
        <f>'Inter_r_cred(NonFin)'!$D$11</f>
        <v>15.2402</v>
      </c>
      <c r="F28" s="157">
        <f>IF(ISERROR(INDEX('Inter_r_cred(NonFin)'!$A$10:$S$37,MATCH($A$1,'Inter_r_cred(NonFin)'!$A$10:$A$37,0),4)),"–",INDEX('Inter_r_cred(NonFin)'!$A$10:$S$37,MATCH($A$1,'Inter_r_cred(NonFin)'!$A$10:$A$37,0),4))</f>
        <v>14.185600000000001</v>
      </c>
      <c r="G28" s="157">
        <f>IF(ISERROR(IF(F28=0,"–",F28-E28)),"–",IF(F28=0,"–",F28-E28))</f>
        <v>-1.0545999999999989</v>
      </c>
      <c r="H28" s="167"/>
      <c r="K28" s="170"/>
      <c r="L28" s="169"/>
    </row>
    <row r="29" spans="1:12">
      <c r="A29" s="135" t="s">
        <v>2</v>
      </c>
      <c r="B29" s="65"/>
      <c r="C29" s="65"/>
      <c r="D29" s="65"/>
      <c r="E29" s="145">
        <f>'Inter_r_cred(NonFin)'!$J$11</f>
        <v>16.523800000000001</v>
      </c>
      <c r="F29" s="145">
        <f>IF(ISERROR(INDEX('Inter_r_cred(NonFin)'!$A$10:$S$37,MATCH($A$1,'Inter_r_cred(NonFin)'!$A$10:$A$37,0),10)),"–",INDEX('Inter_r_cred(NonFin)'!$A$10:$S$37,MATCH($A$1,'Inter_r_cred(NonFin)'!$A$10:$A$37,0),10))</f>
        <v>15.4711</v>
      </c>
      <c r="G29" s="145">
        <f t="shared" ref="G29:G33" si="4">IF(ISERROR(IF(F29=0,"–",F29-E29)),"–",IF(F29=0,"–",F29-E29))</f>
        <v>-1.0527000000000015</v>
      </c>
      <c r="H29" s="167"/>
      <c r="K29" s="170"/>
      <c r="L29" s="169"/>
    </row>
    <row r="30" spans="1:12">
      <c r="A30" s="135" t="s">
        <v>3</v>
      </c>
      <c r="B30" s="65"/>
      <c r="C30" s="65"/>
      <c r="D30" s="65"/>
      <c r="E30" s="145">
        <f>'Inter_r_cred(NonFin)'!$P$11</f>
        <v>5.9233000000000002</v>
      </c>
      <c r="F30" s="145">
        <f>IF(ISERROR(INDEX('Inter_r_cred(NonFin)'!$A$10:$S$37,MATCH($A$1,'Inter_r_cred(NonFin)'!$A$10:$A$37,0),16)),"–",INDEX('Inter_r_cred(NonFin)'!$A$10:$S$37,MATCH($A$1,'Inter_r_cred(NonFin)'!$A$10:$A$37,0),16))</f>
        <v>5.9996</v>
      </c>
      <c r="G30" s="145">
        <f t="shared" si="4"/>
        <v>7.6299999999999812E-2</v>
      </c>
      <c r="H30" s="167"/>
      <c r="K30" s="170"/>
      <c r="L30" s="169"/>
    </row>
    <row r="31" spans="1:12">
      <c r="A31" s="143" t="s">
        <v>64</v>
      </c>
      <c r="B31" s="158"/>
      <c r="C31" s="158"/>
      <c r="D31" s="158"/>
      <c r="E31" s="157">
        <f>'Inter_r_cred(HouseHolds)'!$D$11</f>
        <v>36.968200000000003</v>
      </c>
      <c r="F31" s="157">
        <f>IF(ISERROR(INDEX('Inter_r_cred(HouseHolds)'!A10:S38,MATCH($A$1,'Inter_r_cred(HouseHolds)'!A10:A38,0),4)),"–",INDEX('Inter_r_cred(HouseHolds)'!A10:S38,MATCH($A$1,'Inter_r_cred(HouseHolds)'!A10:A38,0),4))</f>
        <v>36.890099999999997</v>
      </c>
      <c r="G31" s="157">
        <f t="shared" si="4"/>
        <v>-7.8100000000006276E-2</v>
      </c>
      <c r="H31" s="167"/>
      <c r="K31" s="170"/>
      <c r="L31" s="169"/>
    </row>
    <row r="32" spans="1:12">
      <c r="A32" s="135" t="s">
        <v>2</v>
      </c>
      <c r="B32" s="65"/>
      <c r="C32" s="65"/>
      <c r="D32" s="65"/>
      <c r="E32" s="145">
        <f>'Inter_r_cred(HouseHolds)'!$J$11</f>
        <v>36.970199999999998</v>
      </c>
      <c r="F32" s="145">
        <f>IF(ISERROR(INDEX('Inter_r_cred(HouseHolds)'!A11:S39,MATCH($A$1,'Inter_r_cred(HouseHolds)'!A11:A39,0),10)),"–",INDEX('Inter_r_cred(HouseHolds)'!A11:S39,MATCH($A$1,'Inter_r_cred(HouseHolds)'!A11:A39,0),10))</f>
        <v>36.890099999999997</v>
      </c>
      <c r="G32" s="145">
        <f t="shared" si="4"/>
        <v>-8.0100000000001614E-2</v>
      </c>
      <c r="H32" s="167"/>
      <c r="K32" s="170"/>
      <c r="L32" s="169"/>
    </row>
    <row r="33" spans="1:12">
      <c r="A33" s="61" t="s">
        <v>3</v>
      </c>
      <c r="B33" s="65"/>
      <c r="C33" s="65"/>
      <c r="D33" s="65"/>
      <c r="E33" s="146">
        <f>'Inter_r_cred(HouseHolds)'!$P$11</f>
        <v>9.5097000000000005</v>
      </c>
      <c r="F33" s="146">
        <f>IF(ISERROR(INDEX('Inter_r_cred(HouseHolds)'!A12:S40,MATCH($A$1,'Inter_r_cred(HouseHolds)'!A12:A40,0),16)),"–",INDEX('Inter_r_cred(HouseHolds)'!A12:S40,MATCH($A$1,'Inter_r_cred(HouseHolds)'!A12:A40,0),16))</f>
        <v>52</v>
      </c>
      <c r="G33" s="146">
        <f t="shared" si="4"/>
        <v>42.490299999999998</v>
      </c>
      <c r="H33" s="167"/>
      <c r="K33" s="170"/>
      <c r="L33" s="169"/>
    </row>
    <row r="34" spans="1:12" ht="21.75" customHeight="1">
      <c r="A34" s="154" t="s">
        <v>66</v>
      </c>
      <c r="B34" s="154"/>
      <c r="C34" s="154"/>
      <c r="D34" s="154"/>
      <c r="E34" s="145">
        <f>'Total(inter_r_dep)'!$B$11</f>
        <v>9.2425075323237706</v>
      </c>
      <c r="F34" s="145">
        <f>IF(ISERROR(INDEX('Total(inter_r_dep)'!A10:P38,MATCH($A$1,'Total(inter_r_dep)'!A10:A38,0),2)),"–",INDEX('Total(inter_r_dep)'!A10:P38,MATCH($A$1,'Total(inter_r_dep)'!A10:A38,0),2))</f>
        <v>8.7699452650545506</v>
      </c>
      <c r="G34" s="145">
        <f>IF(ISERROR(IF(F34=0,"–",F34-E34)),"–",IF(F34=0,"–",F34-E34))</f>
        <v>-0.47256226726922002</v>
      </c>
      <c r="H34" s="167"/>
      <c r="K34" s="170"/>
      <c r="L34" s="169"/>
    </row>
    <row r="35" spans="1:12" ht="17.399999999999999">
      <c r="A35" s="143" t="s">
        <v>63</v>
      </c>
      <c r="B35" s="158"/>
      <c r="C35" s="158"/>
      <c r="D35" s="158"/>
      <c r="E35" s="157">
        <f>'Inter_r_dep(NonFin)'!$B$11</f>
        <v>9.3720180859814306</v>
      </c>
      <c r="F35" s="157">
        <f>IF(ISERROR(INDEX('Inter_r_dep(NonFin)'!A10:P38,MATCH($A$1,'Inter_r_dep(NonFin)'!A10:A38,0),2)),"–",INDEX('Inter_r_dep(NonFin)'!A10:P38,MATCH($A$1,'Inter_r_dep(NonFin)'!A10:A38,0),2))</f>
        <v>8.8926703242085807</v>
      </c>
      <c r="G35" s="157">
        <f>IF(ISERROR(IF(F35=0,"–",F35-E35)),"–",IF(F35=0,"–",F35-E35))</f>
        <v>-0.47934776177284988</v>
      </c>
      <c r="H35" s="167"/>
      <c r="K35" s="170"/>
      <c r="L35" s="169"/>
    </row>
    <row r="36" spans="1:12">
      <c r="A36" s="135" t="s">
        <v>2</v>
      </c>
      <c r="B36" s="65"/>
      <c r="C36" s="65"/>
      <c r="D36" s="65"/>
      <c r="E36" s="145">
        <f>'Inter_r_dep(NonFin)'!$G$11</f>
        <v>10.218010740216901</v>
      </c>
      <c r="F36" s="145">
        <f>IF(ISERROR(INDEX('Inter_r_dep(NonFin)'!A11:P39,MATCH($A$1,'Inter_r_dep(NonFin)'!A11:A39,0),7)),"–",INDEX('Inter_r_dep(NonFin)'!A11:P39,MATCH($A$1,'Inter_r_dep(NonFin)'!A11:A39,0),7))</f>
        <v>9.8226451449636603</v>
      </c>
      <c r="G36" s="145">
        <f t="shared" ref="G36:G40" si="5">IF(ISERROR(IF(F36=0,"–",F36-E36)),"–",IF(F36=0,"–",F36-E36))</f>
        <v>-0.39536559525324044</v>
      </c>
      <c r="H36" s="167"/>
      <c r="K36" s="170"/>
      <c r="L36" s="169"/>
    </row>
    <row r="37" spans="1:12">
      <c r="A37" s="135" t="s">
        <v>3</v>
      </c>
      <c r="B37" s="65"/>
      <c r="C37" s="65"/>
      <c r="D37" s="65"/>
      <c r="E37" s="145">
        <f>'Inter_r_dep(NonFin)'!$L$11</f>
        <v>0.58177493479085896</v>
      </c>
      <c r="F37" s="145">
        <f>IF(ISERROR(INDEX('Inter_r_dep(NonFin)'!A12:P40,MATCH($A$1,'Inter_r_dep(NonFin)'!A12:A40,0),12)),"–",INDEX('Inter_r_dep(NonFin)'!A12:P40,MATCH($A$1,'Inter_r_dep(NonFin)'!A12:A40,0),12))</f>
        <v>0.50781981756498995</v>
      </c>
      <c r="G37" s="145">
        <f t="shared" si="5"/>
        <v>-7.3955117225869005E-2</v>
      </c>
      <c r="H37" s="167"/>
      <c r="K37" s="170"/>
      <c r="L37" s="169"/>
    </row>
    <row r="38" spans="1:12">
      <c r="A38" s="143" t="s">
        <v>64</v>
      </c>
      <c r="B38" s="158"/>
      <c r="C38" s="158"/>
      <c r="D38" s="158"/>
      <c r="E38" s="157">
        <f>'Inter_r_dep(HouseHolds)'!$B$11</f>
        <v>7.9713019308050104</v>
      </c>
      <c r="F38" s="157">
        <f>IF(ISERROR(INDEX('Inter_r_dep(HouseHolds)'!A10:P38,MATCH($A$1,'Inter_r_dep(HouseHolds)'!A10:A38,0),2)),"–",INDEX('Inter_r_dep(HouseHolds)'!A10:P38,MATCH($A$1,'Inter_r_dep(HouseHolds)'!A10:A38,0),2))</f>
        <v>6.9080308971023099</v>
      </c>
      <c r="G38" s="157">
        <f t="shared" si="5"/>
        <v>-1.0632710337027005</v>
      </c>
      <c r="H38" s="167"/>
      <c r="K38" s="170"/>
      <c r="L38" s="169"/>
    </row>
    <row r="39" spans="1:12">
      <c r="A39" s="8" t="s">
        <v>2</v>
      </c>
      <c r="B39" s="65"/>
      <c r="C39" s="65"/>
      <c r="D39" s="65"/>
      <c r="E39" s="145">
        <f>'Inter_r_dep(HouseHolds)'!$G$11</f>
        <v>10.7623632850972</v>
      </c>
      <c r="F39" s="145">
        <f>IF(ISERROR(INDEX('Inter_r_dep(HouseHolds)'!A11:P39,MATCH($A$1,'Inter_r_dep(HouseHolds)'!A11:A39,0),7)),"–",INDEX('Inter_r_dep(HouseHolds)'!A11:P39,MATCH($A$1,'Inter_r_dep(HouseHolds)'!A11:A39,0),7))</f>
        <v>9.5149815704673006</v>
      </c>
      <c r="G39" s="145">
        <f t="shared" si="5"/>
        <v>-1.2473817146298991</v>
      </c>
      <c r="H39" s="167"/>
      <c r="K39" s="170"/>
      <c r="L39" s="169"/>
    </row>
    <row r="40" spans="1:12">
      <c r="A40" s="61" t="s">
        <v>3</v>
      </c>
      <c r="B40" s="125"/>
      <c r="C40" s="125"/>
      <c r="D40" s="125"/>
      <c r="E40" s="146">
        <f>'Inter_r_dep(HouseHolds)'!L11</f>
        <v>0.88275031550056704</v>
      </c>
      <c r="F40" s="146">
        <f>IF(ISERROR(INDEX('Inter_r_dep(HouseHolds)'!A12:P39,MATCH($A$1,'Inter_r_dep(HouseHolds)'!A12:A39,0),12)),"–",INDEX('Inter_r_dep(HouseHolds)'!A12:P39,MATCH($A$1,'Inter_r_dep(HouseHolds)'!A12:A39,0),12))</f>
        <v>0.799750023576418</v>
      </c>
      <c r="G40" s="146">
        <f t="shared" si="5"/>
        <v>-8.3000291924149039E-2</v>
      </c>
      <c r="H40" s="167"/>
      <c r="K40" s="170"/>
      <c r="L40" s="169"/>
    </row>
    <row r="41" spans="1:12" ht="53.25" customHeight="1">
      <c r="A41" s="206" t="s">
        <v>67</v>
      </c>
      <c r="B41" s="206"/>
      <c r="C41" s="206"/>
      <c r="D41" s="206"/>
      <c r="E41" s="206"/>
      <c r="F41" s="206"/>
      <c r="G41" s="54"/>
    </row>
    <row r="42" spans="1:12" ht="42" customHeight="1">
      <c r="A42" s="207" t="s">
        <v>68</v>
      </c>
      <c r="B42" s="207"/>
      <c r="C42" s="207"/>
      <c r="D42" s="207"/>
      <c r="E42" s="207"/>
      <c r="F42" s="207"/>
    </row>
  </sheetData>
  <sheetProtection formatCells="0" formatColumns="0" formatRows="0" insertColumns="0" insertRows="0" insertHyperlinks="0" deleteColumns="0" deleteRows="0" sort="0" autoFilter="0" pivotTables="0"/>
  <mergeCells count="12">
    <mergeCell ref="A41:F41"/>
    <mergeCell ref="A42:F42"/>
    <mergeCell ref="A25:D26"/>
    <mergeCell ref="E25:G25"/>
    <mergeCell ref="A8:A9"/>
    <mergeCell ref="B8:D8"/>
    <mergeCell ref="E8:G8"/>
    <mergeCell ref="F2:G2"/>
    <mergeCell ref="A3:G3"/>
    <mergeCell ref="A4:G4"/>
    <mergeCell ref="A5:G5"/>
    <mergeCell ref="A6:G6"/>
  </mergeCells>
  <dataValidations xWindow="485" yWindow="219" count="1">
    <dataValidation type="list" allowBlank="1" showInputMessage="1" showErrorMessage="1" prompt="Для вибору регіону натисніть кнопку зі стрілкою" sqref="A1">
      <formula1>Region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70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S41"/>
  <sheetViews>
    <sheetView showGridLines="0" zoomScaleNormal="100" zoomScaleSheetLayoutView="100" workbookViewId="0">
      <selection activeCell="A2" sqref="A2"/>
    </sheetView>
  </sheetViews>
  <sheetFormatPr defaultRowHeight="13.8"/>
  <cols>
    <col min="1" max="1" width="17.88671875" style="93" customWidth="1"/>
    <col min="2" max="2" width="7.5546875" style="94" customWidth="1"/>
    <col min="3" max="3" width="6.88671875" style="94" customWidth="1"/>
    <col min="4" max="4" width="9.44140625" style="94" customWidth="1"/>
    <col min="5" max="5" width="6.88671875" style="94" customWidth="1"/>
    <col min="6" max="6" width="9.6640625" style="94" customWidth="1"/>
    <col min="7" max="9" width="6.88671875" style="94" customWidth="1"/>
    <col min="10" max="10" width="9.44140625" style="94" customWidth="1"/>
    <col min="11" max="11" width="6.88671875" style="94" customWidth="1"/>
    <col min="12" max="12" width="9.6640625" style="94" customWidth="1"/>
    <col min="13" max="15" width="6.88671875" style="94" customWidth="1"/>
    <col min="16" max="16" width="9.44140625" style="94" customWidth="1"/>
    <col min="17" max="17" width="6.88671875" style="94" customWidth="1"/>
    <col min="18" max="18" width="9.6640625" style="94" customWidth="1"/>
    <col min="19" max="19" width="6.88671875" style="94" customWidth="1"/>
    <col min="20" max="237" width="9.109375" style="94"/>
    <col min="238" max="238" width="3" style="94" bestFit="1" customWidth="1"/>
    <col min="239" max="239" width="17.88671875" style="94" customWidth="1"/>
    <col min="240" max="240" width="7.5546875" style="94" customWidth="1"/>
    <col min="241" max="241" width="6.88671875" style="94" customWidth="1"/>
    <col min="242" max="242" width="9.44140625" style="94" customWidth="1"/>
    <col min="243" max="243" width="6.88671875" style="94" customWidth="1"/>
    <col min="244" max="244" width="9.6640625" style="94" customWidth="1"/>
    <col min="245" max="247" width="6.88671875" style="94" customWidth="1"/>
    <col min="248" max="248" width="9.44140625" style="94" customWidth="1"/>
    <col min="249" max="249" width="6.88671875" style="94" customWidth="1"/>
    <col min="250" max="250" width="9.6640625" style="94" customWidth="1"/>
    <col min="251" max="253" width="6.88671875" style="94" customWidth="1"/>
    <col min="254" max="254" width="9.44140625" style="94" customWidth="1"/>
    <col min="255" max="255" width="6.88671875" style="94" customWidth="1"/>
    <col min="256" max="256" width="9.6640625" style="94" customWidth="1"/>
    <col min="257" max="257" width="6.88671875" style="94" customWidth="1"/>
    <col min="258" max="493" width="9.109375" style="94"/>
    <col min="494" max="494" width="3" style="94" bestFit="1" customWidth="1"/>
    <col min="495" max="495" width="17.88671875" style="94" customWidth="1"/>
    <col min="496" max="496" width="7.5546875" style="94" customWidth="1"/>
    <col min="497" max="497" width="6.88671875" style="94" customWidth="1"/>
    <col min="498" max="498" width="9.44140625" style="94" customWidth="1"/>
    <col min="499" max="499" width="6.88671875" style="94" customWidth="1"/>
    <col min="500" max="500" width="9.6640625" style="94" customWidth="1"/>
    <col min="501" max="503" width="6.88671875" style="94" customWidth="1"/>
    <col min="504" max="504" width="9.44140625" style="94" customWidth="1"/>
    <col min="505" max="505" width="6.88671875" style="94" customWidth="1"/>
    <col min="506" max="506" width="9.6640625" style="94" customWidth="1"/>
    <col min="507" max="509" width="6.88671875" style="94" customWidth="1"/>
    <col min="510" max="510" width="9.44140625" style="94" customWidth="1"/>
    <col min="511" max="511" width="6.88671875" style="94" customWidth="1"/>
    <col min="512" max="512" width="9.6640625" style="94" customWidth="1"/>
    <col min="513" max="513" width="6.88671875" style="94" customWidth="1"/>
    <col min="514" max="749" width="9.109375" style="94"/>
    <col min="750" max="750" width="3" style="94" bestFit="1" customWidth="1"/>
    <col min="751" max="751" width="17.88671875" style="94" customWidth="1"/>
    <col min="752" max="752" width="7.5546875" style="94" customWidth="1"/>
    <col min="753" max="753" width="6.88671875" style="94" customWidth="1"/>
    <col min="754" max="754" width="9.44140625" style="94" customWidth="1"/>
    <col min="755" max="755" width="6.88671875" style="94" customWidth="1"/>
    <col min="756" max="756" width="9.6640625" style="94" customWidth="1"/>
    <col min="757" max="759" width="6.88671875" style="94" customWidth="1"/>
    <col min="760" max="760" width="9.44140625" style="94" customWidth="1"/>
    <col min="761" max="761" width="6.88671875" style="94" customWidth="1"/>
    <col min="762" max="762" width="9.6640625" style="94" customWidth="1"/>
    <col min="763" max="765" width="6.88671875" style="94" customWidth="1"/>
    <col min="766" max="766" width="9.44140625" style="94" customWidth="1"/>
    <col min="767" max="767" width="6.88671875" style="94" customWidth="1"/>
    <col min="768" max="768" width="9.6640625" style="94" customWidth="1"/>
    <col min="769" max="769" width="6.88671875" style="94" customWidth="1"/>
    <col min="770" max="1005" width="9.109375" style="94"/>
    <col min="1006" max="1006" width="3" style="94" bestFit="1" customWidth="1"/>
    <col min="1007" max="1007" width="17.88671875" style="94" customWidth="1"/>
    <col min="1008" max="1008" width="7.5546875" style="94" customWidth="1"/>
    <col min="1009" max="1009" width="6.88671875" style="94" customWidth="1"/>
    <col min="1010" max="1010" width="9.44140625" style="94" customWidth="1"/>
    <col min="1011" max="1011" width="6.88671875" style="94" customWidth="1"/>
    <col min="1012" max="1012" width="9.6640625" style="94" customWidth="1"/>
    <col min="1013" max="1015" width="6.88671875" style="94" customWidth="1"/>
    <col min="1016" max="1016" width="9.44140625" style="94" customWidth="1"/>
    <col min="1017" max="1017" width="6.88671875" style="94" customWidth="1"/>
    <col min="1018" max="1018" width="9.6640625" style="94" customWidth="1"/>
    <col min="1019" max="1021" width="6.88671875" style="94" customWidth="1"/>
    <col min="1022" max="1022" width="9.44140625" style="94" customWidth="1"/>
    <col min="1023" max="1023" width="6.88671875" style="94" customWidth="1"/>
    <col min="1024" max="1024" width="9.6640625" style="94" customWidth="1"/>
    <col min="1025" max="1025" width="6.88671875" style="94" customWidth="1"/>
    <col min="1026" max="1261" width="9.109375" style="94"/>
    <col min="1262" max="1262" width="3" style="94" bestFit="1" customWidth="1"/>
    <col min="1263" max="1263" width="17.88671875" style="94" customWidth="1"/>
    <col min="1264" max="1264" width="7.5546875" style="94" customWidth="1"/>
    <col min="1265" max="1265" width="6.88671875" style="94" customWidth="1"/>
    <col min="1266" max="1266" width="9.44140625" style="94" customWidth="1"/>
    <col min="1267" max="1267" width="6.88671875" style="94" customWidth="1"/>
    <col min="1268" max="1268" width="9.6640625" style="94" customWidth="1"/>
    <col min="1269" max="1271" width="6.88671875" style="94" customWidth="1"/>
    <col min="1272" max="1272" width="9.44140625" style="94" customWidth="1"/>
    <col min="1273" max="1273" width="6.88671875" style="94" customWidth="1"/>
    <col min="1274" max="1274" width="9.6640625" style="94" customWidth="1"/>
    <col min="1275" max="1277" width="6.88671875" style="94" customWidth="1"/>
    <col min="1278" max="1278" width="9.44140625" style="94" customWidth="1"/>
    <col min="1279" max="1279" width="6.88671875" style="94" customWidth="1"/>
    <col min="1280" max="1280" width="9.6640625" style="94" customWidth="1"/>
    <col min="1281" max="1281" width="6.88671875" style="94" customWidth="1"/>
    <col min="1282" max="1517" width="9.109375" style="94"/>
    <col min="1518" max="1518" width="3" style="94" bestFit="1" customWidth="1"/>
    <col min="1519" max="1519" width="17.88671875" style="94" customWidth="1"/>
    <col min="1520" max="1520" width="7.5546875" style="94" customWidth="1"/>
    <col min="1521" max="1521" width="6.88671875" style="94" customWidth="1"/>
    <col min="1522" max="1522" width="9.44140625" style="94" customWidth="1"/>
    <col min="1523" max="1523" width="6.88671875" style="94" customWidth="1"/>
    <col min="1524" max="1524" width="9.6640625" style="94" customWidth="1"/>
    <col min="1525" max="1527" width="6.88671875" style="94" customWidth="1"/>
    <col min="1528" max="1528" width="9.44140625" style="94" customWidth="1"/>
    <col min="1529" max="1529" width="6.88671875" style="94" customWidth="1"/>
    <col min="1530" max="1530" width="9.6640625" style="94" customWidth="1"/>
    <col min="1531" max="1533" width="6.88671875" style="94" customWidth="1"/>
    <col min="1534" max="1534" width="9.44140625" style="94" customWidth="1"/>
    <col min="1535" max="1535" width="6.88671875" style="94" customWidth="1"/>
    <col min="1536" max="1536" width="9.6640625" style="94" customWidth="1"/>
    <col min="1537" max="1537" width="6.88671875" style="94" customWidth="1"/>
    <col min="1538" max="1773" width="9.109375" style="94"/>
    <col min="1774" max="1774" width="3" style="94" bestFit="1" customWidth="1"/>
    <col min="1775" max="1775" width="17.88671875" style="94" customWidth="1"/>
    <col min="1776" max="1776" width="7.5546875" style="94" customWidth="1"/>
    <col min="1777" max="1777" width="6.88671875" style="94" customWidth="1"/>
    <col min="1778" max="1778" width="9.44140625" style="94" customWidth="1"/>
    <col min="1779" max="1779" width="6.88671875" style="94" customWidth="1"/>
    <col min="1780" max="1780" width="9.6640625" style="94" customWidth="1"/>
    <col min="1781" max="1783" width="6.88671875" style="94" customWidth="1"/>
    <col min="1784" max="1784" width="9.44140625" style="94" customWidth="1"/>
    <col min="1785" max="1785" width="6.88671875" style="94" customWidth="1"/>
    <col min="1786" max="1786" width="9.6640625" style="94" customWidth="1"/>
    <col min="1787" max="1789" width="6.88671875" style="94" customWidth="1"/>
    <col min="1790" max="1790" width="9.44140625" style="94" customWidth="1"/>
    <col min="1791" max="1791" width="6.88671875" style="94" customWidth="1"/>
    <col min="1792" max="1792" width="9.6640625" style="94" customWidth="1"/>
    <col min="1793" max="1793" width="6.88671875" style="94" customWidth="1"/>
    <col min="1794" max="2029" width="9.109375" style="94"/>
    <col min="2030" max="2030" width="3" style="94" bestFit="1" customWidth="1"/>
    <col min="2031" max="2031" width="17.88671875" style="94" customWidth="1"/>
    <col min="2032" max="2032" width="7.5546875" style="94" customWidth="1"/>
    <col min="2033" max="2033" width="6.88671875" style="94" customWidth="1"/>
    <col min="2034" max="2034" width="9.44140625" style="94" customWidth="1"/>
    <col min="2035" max="2035" width="6.88671875" style="94" customWidth="1"/>
    <col min="2036" max="2036" width="9.6640625" style="94" customWidth="1"/>
    <col min="2037" max="2039" width="6.88671875" style="94" customWidth="1"/>
    <col min="2040" max="2040" width="9.44140625" style="94" customWidth="1"/>
    <col min="2041" max="2041" width="6.88671875" style="94" customWidth="1"/>
    <col min="2042" max="2042" width="9.6640625" style="94" customWidth="1"/>
    <col min="2043" max="2045" width="6.88671875" style="94" customWidth="1"/>
    <col min="2046" max="2046" width="9.44140625" style="94" customWidth="1"/>
    <col min="2047" max="2047" width="6.88671875" style="94" customWidth="1"/>
    <col min="2048" max="2048" width="9.6640625" style="94" customWidth="1"/>
    <col min="2049" max="2049" width="6.88671875" style="94" customWidth="1"/>
    <col min="2050" max="2285" width="9.109375" style="94"/>
    <col min="2286" max="2286" width="3" style="94" bestFit="1" customWidth="1"/>
    <col min="2287" max="2287" width="17.88671875" style="94" customWidth="1"/>
    <col min="2288" max="2288" width="7.5546875" style="94" customWidth="1"/>
    <col min="2289" max="2289" width="6.88671875" style="94" customWidth="1"/>
    <col min="2290" max="2290" width="9.44140625" style="94" customWidth="1"/>
    <col min="2291" max="2291" width="6.88671875" style="94" customWidth="1"/>
    <col min="2292" max="2292" width="9.6640625" style="94" customWidth="1"/>
    <col min="2293" max="2295" width="6.88671875" style="94" customWidth="1"/>
    <col min="2296" max="2296" width="9.44140625" style="94" customWidth="1"/>
    <col min="2297" max="2297" width="6.88671875" style="94" customWidth="1"/>
    <col min="2298" max="2298" width="9.6640625" style="94" customWidth="1"/>
    <col min="2299" max="2301" width="6.88671875" style="94" customWidth="1"/>
    <col min="2302" max="2302" width="9.44140625" style="94" customWidth="1"/>
    <col min="2303" max="2303" width="6.88671875" style="94" customWidth="1"/>
    <col min="2304" max="2304" width="9.6640625" style="94" customWidth="1"/>
    <col min="2305" max="2305" width="6.88671875" style="94" customWidth="1"/>
    <col min="2306" max="2541" width="9.109375" style="94"/>
    <col min="2542" max="2542" width="3" style="94" bestFit="1" customWidth="1"/>
    <col min="2543" max="2543" width="17.88671875" style="94" customWidth="1"/>
    <col min="2544" max="2544" width="7.5546875" style="94" customWidth="1"/>
    <col min="2545" max="2545" width="6.88671875" style="94" customWidth="1"/>
    <col min="2546" max="2546" width="9.44140625" style="94" customWidth="1"/>
    <col min="2547" max="2547" width="6.88671875" style="94" customWidth="1"/>
    <col min="2548" max="2548" width="9.6640625" style="94" customWidth="1"/>
    <col min="2549" max="2551" width="6.88671875" style="94" customWidth="1"/>
    <col min="2552" max="2552" width="9.44140625" style="94" customWidth="1"/>
    <col min="2553" max="2553" width="6.88671875" style="94" customWidth="1"/>
    <col min="2554" max="2554" width="9.6640625" style="94" customWidth="1"/>
    <col min="2555" max="2557" width="6.88671875" style="94" customWidth="1"/>
    <col min="2558" max="2558" width="9.44140625" style="94" customWidth="1"/>
    <col min="2559" max="2559" width="6.88671875" style="94" customWidth="1"/>
    <col min="2560" max="2560" width="9.6640625" style="94" customWidth="1"/>
    <col min="2561" max="2561" width="6.88671875" style="94" customWidth="1"/>
    <col min="2562" max="2797" width="9.109375" style="94"/>
    <col min="2798" max="2798" width="3" style="94" bestFit="1" customWidth="1"/>
    <col min="2799" max="2799" width="17.88671875" style="94" customWidth="1"/>
    <col min="2800" max="2800" width="7.5546875" style="94" customWidth="1"/>
    <col min="2801" max="2801" width="6.88671875" style="94" customWidth="1"/>
    <col min="2802" max="2802" width="9.44140625" style="94" customWidth="1"/>
    <col min="2803" max="2803" width="6.88671875" style="94" customWidth="1"/>
    <col min="2804" max="2804" width="9.6640625" style="94" customWidth="1"/>
    <col min="2805" max="2807" width="6.88671875" style="94" customWidth="1"/>
    <col min="2808" max="2808" width="9.44140625" style="94" customWidth="1"/>
    <col min="2809" max="2809" width="6.88671875" style="94" customWidth="1"/>
    <col min="2810" max="2810" width="9.6640625" style="94" customWidth="1"/>
    <col min="2811" max="2813" width="6.88671875" style="94" customWidth="1"/>
    <col min="2814" max="2814" width="9.44140625" style="94" customWidth="1"/>
    <col min="2815" max="2815" width="6.88671875" style="94" customWidth="1"/>
    <col min="2816" max="2816" width="9.6640625" style="94" customWidth="1"/>
    <col min="2817" max="2817" width="6.88671875" style="94" customWidth="1"/>
    <col min="2818" max="3053" width="9.109375" style="94"/>
    <col min="3054" max="3054" width="3" style="94" bestFit="1" customWidth="1"/>
    <col min="3055" max="3055" width="17.88671875" style="94" customWidth="1"/>
    <col min="3056" max="3056" width="7.5546875" style="94" customWidth="1"/>
    <col min="3057" max="3057" width="6.88671875" style="94" customWidth="1"/>
    <col min="3058" max="3058" width="9.44140625" style="94" customWidth="1"/>
    <col min="3059" max="3059" width="6.88671875" style="94" customWidth="1"/>
    <col min="3060" max="3060" width="9.6640625" style="94" customWidth="1"/>
    <col min="3061" max="3063" width="6.88671875" style="94" customWidth="1"/>
    <col min="3064" max="3064" width="9.44140625" style="94" customWidth="1"/>
    <col min="3065" max="3065" width="6.88671875" style="94" customWidth="1"/>
    <col min="3066" max="3066" width="9.6640625" style="94" customWidth="1"/>
    <col min="3067" max="3069" width="6.88671875" style="94" customWidth="1"/>
    <col min="3070" max="3070" width="9.44140625" style="94" customWidth="1"/>
    <col min="3071" max="3071" width="6.88671875" style="94" customWidth="1"/>
    <col min="3072" max="3072" width="9.6640625" style="94" customWidth="1"/>
    <col min="3073" max="3073" width="6.88671875" style="94" customWidth="1"/>
    <col min="3074" max="3309" width="9.109375" style="94"/>
    <col min="3310" max="3310" width="3" style="94" bestFit="1" customWidth="1"/>
    <col min="3311" max="3311" width="17.88671875" style="94" customWidth="1"/>
    <col min="3312" max="3312" width="7.5546875" style="94" customWidth="1"/>
    <col min="3313" max="3313" width="6.88671875" style="94" customWidth="1"/>
    <col min="3314" max="3314" width="9.44140625" style="94" customWidth="1"/>
    <col min="3315" max="3315" width="6.88671875" style="94" customWidth="1"/>
    <col min="3316" max="3316" width="9.6640625" style="94" customWidth="1"/>
    <col min="3317" max="3319" width="6.88671875" style="94" customWidth="1"/>
    <col min="3320" max="3320" width="9.44140625" style="94" customWidth="1"/>
    <col min="3321" max="3321" width="6.88671875" style="94" customWidth="1"/>
    <col min="3322" max="3322" width="9.6640625" style="94" customWidth="1"/>
    <col min="3323" max="3325" width="6.88671875" style="94" customWidth="1"/>
    <col min="3326" max="3326" width="9.44140625" style="94" customWidth="1"/>
    <col min="3327" max="3327" width="6.88671875" style="94" customWidth="1"/>
    <col min="3328" max="3328" width="9.6640625" style="94" customWidth="1"/>
    <col min="3329" max="3329" width="6.88671875" style="94" customWidth="1"/>
    <col min="3330" max="3565" width="9.109375" style="94"/>
    <col min="3566" max="3566" width="3" style="94" bestFit="1" customWidth="1"/>
    <col min="3567" max="3567" width="17.88671875" style="94" customWidth="1"/>
    <col min="3568" max="3568" width="7.5546875" style="94" customWidth="1"/>
    <col min="3569" max="3569" width="6.88671875" style="94" customWidth="1"/>
    <col min="3570" max="3570" width="9.44140625" style="94" customWidth="1"/>
    <col min="3571" max="3571" width="6.88671875" style="94" customWidth="1"/>
    <col min="3572" max="3572" width="9.6640625" style="94" customWidth="1"/>
    <col min="3573" max="3575" width="6.88671875" style="94" customWidth="1"/>
    <col min="3576" max="3576" width="9.44140625" style="94" customWidth="1"/>
    <col min="3577" max="3577" width="6.88671875" style="94" customWidth="1"/>
    <col min="3578" max="3578" width="9.6640625" style="94" customWidth="1"/>
    <col min="3579" max="3581" width="6.88671875" style="94" customWidth="1"/>
    <col min="3582" max="3582" width="9.44140625" style="94" customWidth="1"/>
    <col min="3583" max="3583" width="6.88671875" style="94" customWidth="1"/>
    <col min="3584" max="3584" width="9.6640625" style="94" customWidth="1"/>
    <col min="3585" max="3585" width="6.88671875" style="94" customWidth="1"/>
    <col min="3586" max="3821" width="9.109375" style="94"/>
    <col min="3822" max="3822" width="3" style="94" bestFit="1" customWidth="1"/>
    <col min="3823" max="3823" width="17.88671875" style="94" customWidth="1"/>
    <col min="3824" max="3824" width="7.5546875" style="94" customWidth="1"/>
    <col min="3825" max="3825" width="6.88671875" style="94" customWidth="1"/>
    <col min="3826" max="3826" width="9.44140625" style="94" customWidth="1"/>
    <col min="3827" max="3827" width="6.88671875" style="94" customWidth="1"/>
    <col min="3828" max="3828" width="9.6640625" style="94" customWidth="1"/>
    <col min="3829" max="3831" width="6.88671875" style="94" customWidth="1"/>
    <col min="3832" max="3832" width="9.44140625" style="94" customWidth="1"/>
    <col min="3833" max="3833" width="6.88671875" style="94" customWidth="1"/>
    <col min="3834" max="3834" width="9.6640625" style="94" customWidth="1"/>
    <col min="3835" max="3837" width="6.88671875" style="94" customWidth="1"/>
    <col min="3838" max="3838" width="9.44140625" style="94" customWidth="1"/>
    <col min="3839" max="3839" width="6.88671875" style="94" customWidth="1"/>
    <col min="3840" max="3840" width="9.6640625" style="94" customWidth="1"/>
    <col min="3841" max="3841" width="6.88671875" style="94" customWidth="1"/>
    <col min="3842" max="4077" width="9.109375" style="94"/>
    <col min="4078" max="4078" width="3" style="94" bestFit="1" customWidth="1"/>
    <col min="4079" max="4079" width="17.88671875" style="94" customWidth="1"/>
    <col min="4080" max="4080" width="7.5546875" style="94" customWidth="1"/>
    <col min="4081" max="4081" width="6.88671875" style="94" customWidth="1"/>
    <col min="4082" max="4082" width="9.44140625" style="94" customWidth="1"/>
    <col min="4083" max="4083" width="6.88671875" style="94" customWidth="1"/>
    <col min="4084" max="4084" width="9.6640625" style="94" customWidth="1"/>
    <col min="4085" max="4087" width="6.88671875" style="94" customWidth="1"/>
    <col min="4088" max="4088" width="9.44140625" style="94" customWidth="1"/>
    <col min="4089" max="4089" width="6.88671875" style="94" customWidth="1"/>
    <col min="4090" max="4090" width="9.6640625" style="94" customWidth="1"/>
    <col min="4091" max="4093" width="6.88671875" style="94" customWidth="1"/>
    <col min="4094" max="4094" width="9.44140625" style="94" customWidth="1"/>
    <col min="4095" max="4095" width="6.88671875" style="94" customWidth="1"/>
    <col min="4096" max="4096" width="9.6640625" style="94" customWidth="1"/>
    <col min="4097" max="4097" width="6.88671875" style="94" customWidth="1"/>
    <col min="4098" max="4333" width="9.109375" style="94"/>
    <col min="4334" max="4334" width="3" style="94" bestFit="1" customWidth="1"/>
    <col min="4335" max="4335" width="17.88671875" style="94" customWidth="1"/>
    <col min="4336" max="4336" width="7.5546875" style="94" customWidth="1"/>
    <col min="4337" max="4337" width="6.88671875" style="94" customWidth="1"/>
    <col min="4338" max="4338" width="9.44140625" style="94" customWidth="1"/>
    <col min="4339" max="4339" width="6.88671875" style="94" customWidth="1"/>
    <col min="4340" max="4340" width="9.6640625" style="94" customWidth="1"/>
    <col min="4341" max="4343" width="6.88671875" style="94" customWidth="1"/>
    <col min="4344" max="4344" width="9.44140625" style="94" customWidth="1"/>
    <col min="4345" max="4345" width="6.88671875" style="94" customWidth="1"/>
    <col min="4346" max="4346" width="9.6640625" style="94" customWidth="1"/>
    <col min="4347" max="4349" width="6.88671875" style="94" customWidth="1"/>
    <col min="4350" max="4350" width="9.44140625" style="94" customWidth="1"/>
    <col min="4351" max="4351" width="6.88671875" style="94" customWidth="1"/>
    <col min="4352" max="4352" width="9.6640625" style="94" customWidth="1"/>
    <col min="4353" max="4353" width="6.88671875" style="94" customWidth="1"/>
    <col min="4354" max="4589" width="9.109375" style="94"/>
    <col min="4590" max="4590" width="3" style="94" bestFit="1" customWidth="1"/>
    <col min="4591" max="4591" width="17.88671875" style="94" customWidth="1"/>
    <col min="4592" max="4592" width="7.5546875" style="94" customWidth="1"/>
    <col min="4593" max="4593" width="6.88671875" style="94" customWidth="1"/>
    <col min="4594" max="4594" width="9.44140625" style="94" customWidth="1"/>
    <col min="4595" max="4595" width="6.88671875" style="94" customWidth="1"/>
    <col min="4596" max="4596" width="9.6640625" style="94" customWidth="1"/>
    <col min="4597" max="4599" width="6.88671875" style="94" customWidth="1"/>
    <col min="4600" max="4600" width="9.44140625" style="94" customWidth="1"/>
    <col min="4601" max="4601" width="6.88671875" style="94" customWidth="1"/>
    <col min="4602" max="4602" width="9.6640625" style="94" customWidth="1"/>
    <col min="4603" max="4605" width="6.88671875" style="94" customWidth="1"/>
    <col min="4606" max="4606" width="9.44140625" style="94" customWidth="1"/>
    <col min="4607" max="4607" width="6.88671875" style="94" customWidth="1"/>
    <col min="4608" max="4608" width="9.6640625" style="94" customWidth="1"/>
    <col min="4609" max="4609" width="6.88671875" style="94" customWidth="1"/>
    <col min="4610" max="4845" width="9.109375" style="94"/>
    <col min="4846" max="4846" width="3" style="94" bestFit="1" customWidth="1"/>
    <col min="4847" max="4847" width="17.88671875" style="94" customWidth="1"/>
    <col min="4848" max="4848" width="7.5546875" style="94" customWidth="1"/>
    <col min="4849" max="4849" width="6.88671875" style="94" customWidth="1"/>
    <col min="4850" max="4850" width="9.44140625" style="94" customWidth="1"/>
    <col min="4851" max="4851" width="6.88671875" style="94" customWidth="1"/>
    <col min="4852" max="4852" width="9.6640625" style="94" customWidth="1"/>
    <col min="4853" max="4855" width="6.88671875" style="94" customWidth="1"/>
    <col min="4856" max="4856" width="9.44140625" style="94" customWidth="1"/>
    <col min="4857" max="4857" width="6.88671875" style="94" customWidth="1"/>
    <col min="4858" max="4858" width="9.6640625" style="94" customWidth="1"/>
    <col min="4859" max="4861" width="6.88671875" style="94" customWidth="1"/>
    <col min="4862" max="4862" width="9.44140625" style="94" customWidth="1"/>
    <col min="4863" max="4863" width="6.88671875" style="94" customWidth="1"/>
    <col min="4864" max="4864" width="9.6640625" style="94" customWidth="1"/>
    <col min="4865" max="4865" width="6.88671875" style="94" customWidth="1"/>
    <col min="4866" max="5101" width="9.109375" style="94"/>
    <col min="5102" max="5102" width="3" style="94" bestFit="1" customWidth="1"/>
    <col min="5103" max="5103" width="17.88671875" style="94" customWidth="1"/>
    <col min="5104" max="5104" width="7.5546875" style="94" customWidth="1"/>
    <col min="5105" max="5105" width="6.88671875" style="94" customWidth="1"/>
    <col min="5106" max="5106" width="9.44140625" style="94" customWidth="1"/>
    <col min="5107" max="5107" width="6.88671875" style="94" customWidth="1"/>
    <col min="5108" max="5108" width="9.6640625" style="94" customWidth="1"/>
    <col min="5109" max="5111" width="6.88671875" style="94" customWidth="1"/>
    <col min="5112" max="5112" width="9.44140625" style="94" customWidth="1"/>
    <col min="5113" max="5113" width="6.88671875" style="94" customWidth="1"/>
    <col min="5114" max="5114" width="9.6640625" style="94" customWidth="1"/>
    <col min="5115" max="5117" width="6.88671875" style="94" customWidth="1"/>
    <col min="5118" max="5118" width="9.44140625" style="94" customWidth="1"/>
    <col min="5119" max="5119" width="6.88671875" style="94" customWidth="1"/>
    <col min="5120" max="5120" width="9.6640625" style="94" customWidth="1"/>
    <col min="5121" max="5121" width="6.88671875" style="94" customWidth="1"/>
    <col min="5122" max="5357" width="9.109375" style="94"/>
    <col min="5358" max="5358" width="3" style="94" bestFit="1" customWidth="1"/>
    <col min="5359" max="5359" width="17.88671875" style="94" customWidth="1"/>
    <col min="5360" max="5360" width="7.5546875" style="94" customWidth="1"/>
    <col min="5361" max="5361" width="6.88671875" style="94" customWidth="1"/>
    <col min="5362" max="5362" width="9.44140625" style="94" customWidth="1"/>
    <col min="5363" max="5363" width="6.88671875" style="94" customWidth="1"/>
    <col min="5364" max="5364" width="9.6640625" style="94" customWidth="1"/>
    <col min="5365" max="5367" width="6.88671875" style="94" customWidth="1"/>
    <col min="5368" max="5368" width="9.44140625" style="94" customWidth="1"/>
    <col min="5369" max="5369" width="6.88671875" style="94" customWidth="1"/>
    <col min="5370" max="5370" width="9.6640625" style="94" customWidth="1"/>
    <col min="5371" max="5373" width="6.88671875" style="94" customWidth="1"/>
    <col min="5374" max="5374" width="9.44140625" style="94" customWidth="1"/>
    <col min="5375" max="5375" width="6.88671875" style="94" customWidth="1"/>
    <col min="5376" max="5376" width="9.6640625" style="94" customWidth="1"/>
    <col min="5377" max="5377" width="6.88671875" style="94" customWidth="1"/>
    <col min="5378" max="5613" width="9.109375" style="94"/>
    <col min="5614" max="5614" width="3" style="94" bestFit="1" customWidth="1"/>
    <col min="5615" max="5615" width="17.88671875" style="94" customWidth="1"/>
    <col min="5616" max="5616" width="7.5546875" style="94" customWidth="1"/>
    <col min="5617" max="5617" width="6.88671875" style="94" customWidth="1"/>
    <col min="5618" max="5618" width="9.44140625" style="94" customWidth="1"/>
    <col min="5619" max="5619" width="6.88671875" style="94" customWidth="1"/>
    <col min="5620" max="5620" width="9.6640625" style="94" customWidth="1"/>
    <col min="5621" max="5623" width="6.88671875" style="94" customWidth="1"/>
    <col min="5624" max="5624" width="9.44140625" style="94" customWidth="1"/>
    <col min="5625" max="5625" width="6.88671875" style="94" customWidth="1"/>
    <col min="5626" max="5626" width="9.6640625" style="94" customWidth="1"/>
    <col min="5627" max="5629" width="6.88671875" style="94" customWidth="1"/>
    <col min="5630" max="5630" width="9.44140625" style="94" customWidth="1"/>
    <col min="5631" max="5631" width="6.88671875" style="94" customWidth="1"/>
    <col min="5632" max="5632" width="9.6640625" style="94" customWidth="1"/>
    <col min="5633" max="5633" width="6.88671875" style="94" customWidth="1"/>
    <col min="5634" max="5869" width="9.109375" style="94"/>
    <col min="5870" max="5870" width="3" style="94" bestFit="1" customWidth="1"/>
    <col min="5871" max="5871" width="17.88671875" style="94" customWidth="1"/>
    <col min="5872" max="5872" width="7.5546875" style="94" customWidth="1"/>
    <col min="5873" max="5873" width="6.88671875" style="94" customWidth="1"/>
    <col min="5874" max="5874" width="9.44140625" style="94" customWidth="1"/>
    <col min="5875" max="5875" width="6.88671875" style="94" customWidth="1"/>
    <col min="5876" max="5876" width="9.6640625" style="94" customWidth="1"/>
    <col min="5877" max="5879" width="6.88671875" style="94" customWidth="1"/>
    <col min="5880" max="5880" width="9.44140625" style="94" customWidth="1"/>
    <col min="5881" max="5881" width="6.88671875" style="94" customWidth="1"/>
    <col min="5882" max="5882" width="9.6640625" style="94" customWidth="1"/>
    <col min="5883" max="5885" width="6.88671875" style="94" customWidth="1"/>
    <col min="5886" max="5886" width="9.44140625" style="94" customWidth="1"/>
    <col min="5887" max="5887" width="6.88671875" style="94" customWidth="1"/>
    <col min="5888" max="5888" width="9.6640625" style="94" customWidth="1"/>
    <col min="5889" max="5889" width="6.88671875" style="94" customWidth="1"/>
    <col min="5890" max="6125" width="9.109375" style="94"/>
    <col min="6126" max="6126" width="3" style="94" bestFit="1" customWidth="1"/>
    <col min="6127" max="6127" width="17.88671875" style="94" customWidth="1"/>
    <col min="6128" max="6128" width="7.5546875" style="94" customWidth="1"/>
    <col min="6129" max="6129" width="6.88671875" style="94" customWidth="1"/>
    <col min="6130" max="6130" width="9.44140625" style="94" customWidth="1"/>
    <col min="6131" max="6131" width="6.88671875" style="94" customWidth="1"/>
    <col min="6132" max="6132" width="9.6640625" style="94" customWidth="1"/>
    <col min="6133" max="6135" width="6.88671875" style="94" customWidth="1"/>
    <col min="6136" max="6136" width="9.44140625" style="94" customWidth="1"/>
    <col min="6137" max="6137" width="6.88671875" style="94" customWidth="1"/>
    <col min="6138" max="6138" width="9.6640625" style="94" customWidth="1"/>
    <col min="6139" max="6141" width="6.88671875" style="94" customWidth="1"/>
    <col min="6142" max="6142" width="9.44140625" style="94" customWidth="1"/>
    <col min="6143" max="6143" width="6.88671875" style="94" customWidth="1"/>
    <col min="6144" max="6144" width="9.6640625" style="94" customWidth="1"/>
    <col min="6145" max="6145" width="6.88671875" style="94" customWidth="1"/>
    <col min="6146" max="6381" width="9.109375" style="94"/>
    <col min="6382" max="6382" width="3" style="94" bestFit="1" customWidth="1"/>
    <col min="6383" max="6383" width="17.88671875" style="94" customWidth="1"/>
    <col min="6384" max="6384" width="7.5546875" style="94" customWidth="1"/>
    <col min="6385" max="6385" width="6.88671875" style="94" customWidth="1"/>
    <col min="6386" max="6386" width="9.44140625" style="94" customWidth="1"/>
    <col min="6387" max="6387" width="6.88671875" style="94" customWidth="1"/>
    <col min="6388" max="6388" width="9.6640625" style="94" customWidth="1"/>
    <col min="6389" max="6391" width="6.88671875" style="94" customWidth="1"/>
    <col min="6392" max="6392" width="9.44140625" style="94" customWidth="1"/>
    <col min="6393" max="6393" width="6.88671875" style="94" customWidth="1"/>
    <col min="6394" max="6394" width="9.6640625" style="94" customWidth="1"/>
    <col min="6395" max="6397" width="6.88671875" style="94" customWidth="1"/>
    <col min="6398" max="6398" width="9.44140625" style="94" customWidth="1"/>
    <col min="6399" max="6399" width="6.88671875" style="94" customWidth="1"/>
    <col min="6400" max="6400" width="9.6640625" style="94" customWidth="1"/>
    <col min="6401" max="6401" width="6.88671875" style="94" customWidth="1"/>
    <col min="6402" max="6637" width="9.109375" style="94"/>
    <col min="6638" max="6638" width="3" style="94" bestFit="1" customWidth="1"/>
    <col min="6639" max="6639" width="17.88671875" style="94" customWidth="1"/>
    <col min="6640" max="6640" width="7.5546875" style="94" customWidth="1"/>
    <col min="6641" max="6641" width="6.88671875" style="94" customWidth="1"/>
    <col min="6642" max="6642" width="9.44140625" style="94" customWidth="1"/>
    <col min="6643" max="6643" width="6.88671875" style="94" customWidth="1"/>
    <col min="6644" max="6644" width="9.6640625" style="94" customWidth="1"/>
    <col min="6645" max="6647" width="6.88671875" style="94" customWidth="1"/>
    <col min="6648" max="6648" width="9.44140625" style="94" customWidth="1"/>
    <col min="6649" max="6649" width="6.88671875" style="94" customWidth="1"/>
    <col min="6650" max="6650" width="9.6640625" style="94" customWidth="1"/>
    <col min="6651" max="6653" width="6.88671875" style="94" customWidth="1"/>
    <col min="6654" max="6654" width="9.44140625" style="94" customWidth="1"/>
    <col min="6655" max="6655" width="6.88671875" style="94" customWidth="1"/>
    <col min="6656" max="6656" width="9.6640625" style="94" customWidth="1"/>
    <col min="6657" max="6657" width="6.88671875" style="94" customWidth="1"/>
    <col min="6658" max="6893" width="9.109375" style="94"/>
    <col min="6894" max="6894" width="3" style="94" bestFit="1" customWidth="1"/>
    <col min="6895" max="6895" width="17.88671875" style="94" customWidth="1"/>
    <col min="6896" max="6896" width="7.5546875" style="94" customWidth="1"/>
    <col min="6897" max="6897" width="6.88671875" style="94" customWidth="1"/>
    <col min="6898" max="6898" width="9.44140625" style="94" customWidth="1"/>
    <col min="6899" max="6899" width="6.88671875" style="94" customWidth="1"/>
    <col min="6900" max="6900" width="9.6640625" style="94" customWidth="1"/>
    <col min="6901" max="6903" width="6.88671875" style="94" customWidth="1"/>
    <col min="6904" max="6904" width="9.44140625" style="94" customWidth="1"/>
    <col min="6905" max="6905" width="6.88671875" style="94" customWidth="1"/>
    <col min="6906" max="6906" width="9.6640625" style="94" customWidth="1"/>
    <col min="6907" max="6909" width="6.88671875" style="94" customWidth="1"/>
    <col min="6910" max="6910" width="9.44140625" style="94" customWidth="1"/>
    <col min="6911" max="6911" width="6.88671875" style="94" customWidth="1"/>
    <col min="6912" max="6912" width="9.6640625" style="94" customWidth="1"/>
    <col min="6913" max="6913" width="6.88671875" style="94" customWidth="1"/>
    <col min="6914" max="7149" width="9.109375" style="94"/>
    <col min="7150" max="7150" width="3" style="94" bestFit="1" customWidth="1"/>
    <col min="7151" max="7151" width="17.88671875" style="94" customWidth="1"/>
    <col min="7152" max="7152" width="7.5546875" style="94" customWidth="1"/>
    <col min="7153" max="7153" width="6.88671875" style="94" customWidth="1"/>
    <col min="7154" max="7154" width="9.44140625" style="94" customWidth="1"/>
    <col min="7155" max="7155" width="6.88671875" style="94" customWidth="1"/>
    <col min="7156" max="7156" width="9.6640625" style="94" customWidth="1"/>
    <col min="7157" max="7159" width="6.88671875" style="94" customWidth="1"/>
    <col min="7160" max="7160" width="9.44140625" style="94" customWidth="1"/>
    <col min="7161" max="7161" width="6.88671875" style="94" customWidth="1"/>
    <col min="7162" max="7162" width="9.6640625" style="94" customWidth="1"/>
    <col min="7163" max="7165" width="6.88671875" style="94" customWidth="1"/>
    <col min="7166" max="7166" width="9.44140625" style="94" customWidth="1"/>
    <col min="7167" max="7167" width="6.88671875" style="94" customWidth="1"/>
    <col min="7168" max="7168" width="9.6640625" style="94" customWidth="1"/>
    <col min="7169" max="7169" width="6.88671875" style="94" customWidth="1"/>
    <col min="7170" max="7405" width="9.109375" style="94"/>
    <col min="7406" max="7406" width="3" style="94" bestFit="1" customWidth="1"/>
    <col min="7407" max="7407" width="17.88671875" style="94" customWidth="1"/>
    <col min="7408" max="7408" width="7.5546875" style="94" customWidth="1"/>
    <col min="7409" max="7409" width="6.88671875" style="94" customWidth="1"/>
    <col min="7410" max="7410" width="9.44140625" style="94" customWidth="1"/>
    <col min="7411" max="7411" width="6.88671875" style="94" customWidth="1"/>
    <col min="7412" max="7412" width="9.6640625" style="94" customWidth="1"/>
    <col min="7413" max="7415" width="6.88671875" style="94" customWidth="1"/>
    <col min="7416" max="7416" width="9.44140625" style="94" customWidth="1"/>
    <col min="7417" max="7417" width="6.88671875" style="94" customWidth="1"/>
    <col min="7418" max="7418" width="9.6640625" style="94" customWidth="1"/>
    <col min="7419" max="7421" width="6.88671875" style="94" customWidth="1"/>
    <col min="7422" max="7422" width="9.44140625" style="94" customWidth="1"/>
    <col min="7423" max="7423" width="6.88671875" style="94" customWidth="1"/>
    <col min="7424" max="7424" width="9.6640625" style="94" customWidth="1"/>
    <col min="7425" max="7425" width="6.88671875" style="94" customWidth="1"/>
    <col min="7426" max="7661" width="9.109375" style="94"/>
    <col min="7662" max="7662" width="3" style="94" bestFit="1" customWidth="1"/>
    <col min="7663" max="7663" width="17.88671875" style="94" customWidth="1"/>
    <col min="7664" max="7664" width="7.5546875" style="94" customWidth="1"/>
    <col min="7665" max="7665" width="6.88671875" style="94" customWidth="1"/>
    <col min="7666" max="7666" width="9.44140625" style="94" customWidth="1"/>
    <col min="7667" max="7667" width="6.88671875" style="94" customWidth="1"/>
    <col min="7668" max="7668" width="9.6640625" style="94" customWidth="1"/>
    <col min="7669" max="7671" width="6.88671875" style="94" customWidth="1"/>
    <col min="7672" max="7672" width="9.44140625" style="94" customWidth="1"/>
    <col min="7673" max="7673" width="6.88671875" style="94" customWidth="1"/>
    <col min="7674" max="7674" width="9.6640625" style="94" customWidth="1"/>
    <col min="7675" max="7677" width="6.88671875" style="94" customWidth="1"/>
    <col min="7678" max="7678" width="9.44140625" style="94" customWidth="1"/>
    <col min="7679" max="7679" width="6.88671875" style="94" customWidth="1"/>
    <col min="7680" max="7680" width="9.6640625" style="94" customWidth="1"/>
    <col min="7681" max="7681" width="6.88671875" style="94" customWidth="1"/>
    <col min="7682" max="7917" width="9.109375" style="94"/>
    <col min="7918" max="7918" width="3" style="94" bestFit="1" customWidth="1"/>
    <col min="7919" max="7919" width="17.88671875" style="94" customWidth="1"/>
    <col min="7920" max="7920" width="7.5546875" style="94" customWidth="1"/>
    <col min="7921" max="7921" width="6.88671875" style="94" customWidth="1"/>
    <col min="7922" max="7922" width="9.44140625" style="94" customWidth="1"/>
    <col min="7923" max="7923" width="6.88671875" style="94" customWidth="1"/>
    <col min="7924" max="7924" width="9.6640625" style="94" customWidth="1"/>
    <col min="7925" max="7927" width="6.88671875" style="94" customWidth="1"/>
    <col min="7928" max="7928" width="9.44140625" style="94" customWidth="1"/>
    <col min="7929" max="7929" width="6.88671875" style="94" customWidth="1"/>
    <col min="7930" max="7930" width="9.6640625" style="94" customWidth="1"/>
    <col min="7931" max="7933" width="6.88671875" style="94" customWidth="1"/>
    <col min="7934" max="7934" width="9.44140625" style="94" customWidth="1"/>
    <col min="7935" max="7935" width="6.88671875" style="94" customWidth="1"/>
    <col min="7936" max="7936" width="9.6640625" style="94" customWidth="1"/>
    <col min="7937" max="7937" width="6.88671875" style="94" customWidth="1"/>
    <col min="7938" max="8173" width="9.109375" style="94"/>
    <col min="8174" max="8174" width="3" style="94" bestFit="1" customWidth="1"/>
    <col min="8175" max="8175" width="17.88671875" style="94" customWidth="1"/>
    <col min="8176" max="8176" width="7.5546875" style="94" customWidth="1"/>
    <col min="8177" max="8177" width="6.88671875" style="94" customWidth="1"/>
    <col min="8178" max="8178" width="9.44140625" style="94" customWidth="1"/>
    <col min="8179" max="8179" width="6.88671875" style="94" customWidth="1"/>
    <col min="8180" max="8180" width="9.6640625" style="94" customWidth="1"/>
    <col min="8181" max="8183" width="6.88671875" style="94" customWidth="1"/>
    <col min="8184" max="8184" width="9.44140625" style="94" customWidth="1"/>
    <col min="8185" max="8185" width="6.88671875" style="94" customWidth="1"/>
    <col min="8186" max="8186" width="9.6640625" style="94" customWidth="1"/>
    <col min="8187" max="8189" width="6.88671875" style="94" customWidth="1"/>
    <col min="8190" max="8190" width="9.44140625" style="94" customWidth="1"/>
    <col min="8191" max="8191" width="6.88671875" style="94" customWidth="1"/>
    <col min="8192" max="8192" width="9.6640625" style="94" customWidth="1"/>
    <col min="8193" max="8193" width="6.88671875" style="94" customWidth="1"/>
    <col min="8194" max="8429" width="9.109375" style="94"/>
    <col min="8430" max="8430" width="3" style="94" bestFit="1" customWidth="1"/>
    <col min="8431" max="8431" width="17.88671875" style="94" customWidth="1"/>
    <col min="8432" max="8432" width="7.5546875" style="94" customWidth="1"/>
    <col min="8433" max="8433" width="6.88671875" style="94" customWidth="1"/>
    <col min="8434" max="8434" width="9.44140625" style="94" customWidth="1"/>
    <col min="8435" max="8435" width="6.88671875" style="94" customWidth="1"/>
    <col min="8436" max="8436" width="9.6640625" style="94" customWidth="1"/>
    <col min="8437" max="8439" width="6.88671875" style="94" customWidth="1"/>
    <col min="8440" max="8440" width="9.44140625" style="94" customWidth="1"/>
    <col min="8441" max="8441" width="6.88671875" style="94" customWidth="1"/>
    <col min="8442" max="8442" width="9.6640625" style="94" customWidth="1"/>
    <col min="8443" max="8445" width="6.88671875" style="94" customWidth="1"/>
    <col min="8446" max="8446" width="9.44140625" style="94" customWidth="1"/>
    <col min="8447" max="8447" width="6.88671875" style="94" customWidth="1"/>
    <col min="8448" max="8448" width="9.6640625" style="94" customWidth="1"/>
    <col min="8449" max="8449" width="6.88671875" style="94" customWidth="1"/>
    <col min="8450" max="8685" width="9.109375" style="94"/>
    <col min="8686" max="8686" width="3" style="94" bestFit="1" customWidth="1"/>
    <col min="8687" max="8687" width="17.88671875" style="94" customWidth="1"/>
    <col min="8688" max="8688" width="7.5546875" style="94" customWidth="1"/>
    <col min="8689" max="8689" width="6.88671875" style="94" customWidth="1"/>
    <col min="8690" max="8690" width="9.44140625" style="94" customWidth="1"/>
    <col min="8691" max="8691" width="6.88671875" style="94" customWidth="1"/>
    <col min="8692" max="8692" width="9.6640625" style="94" customWidth="1"/>
    <col min="8693" max="8695" width="6.88671875" style="94" customWidth="1"/>
    <col min="8696" max="8696" width="9.44140625" style="94" customWidth="1"/>
    <col min="8697" max="8697" width="6.88671875" style="94" customWidth="1"/>
    <col min="8698" max="8698" width="9.6640625" style="94" customWidth="1"/>
    <col min="8699" max="8701" width="6.88671875" style="94" customWidth="1"/>
    <col min="8702" max="8702" width="9.44140625" style="94" customWidth="1"/>
    <col min="8703" max="8703" width="6.88671875" style="94" customWidth="1"/>
    <col min="8704" max="8704" width="9.6640625" style="94" customWidth="1"/>
    <col min="8705" max="8705" width="6.88671875" style="94" customWidth="1"/>
    <col min="8706" max="8941" width="9.109375" style="94"/>
    <col min="8942" max="8942" width="3" style="94" bestFit="1" customWidth="1"/>
    <col min="8943" max="8943" width="17.88671875" style="94" customWidth="1"/>
    <col min="8944" max="8944" width="7.5546875" style="94" customWidth="1"/>
    <col min="8945" max="8945" width="6.88671875" style="94" customWidth="1"/>
    <col min="8946" max="8946" width="9.44140625" style="94" customWidth="1"/>
    <col min="8947" max="8947" width="6.88671875" style="94" customWidth="1"/>
    <col min="8948" max="8948" width="9.6640625" style="94" customWidth="1"/>
    <col min="8949" max="8951" width="6.88671875" style="94" customWidth="1"/>
    <col min="8952" max="8952" width="9.44140625" style="94" customWidth="1"/>
    <col min="8953" max="8953" width="6.88671875" style="94" customWidth="1"/>
    <col min="8954" max="8954" width="9.6640625" style="94" customWidth="1"/>
    <col min="8955" max="8957" width="6.88671875" style="94" customWidth="1"/>
    <col min="8958" max="8958" width="9.44140625" style="94" customWidth="1"/>
    <col min="8959" max="8959" width="6.88671875" style="94" customWidth="1"/>
    <col min="8960" max="8960" width="9.6640625" style="94" customWidth="1"/>
    <col min="8961" max="8961" width="6.88671875" style="94" customWidth="1"/>
    <col min="8962" max="9197" width="9.109375" style="94"/>
    <col min="9198" max="9198" width="3" style="94" bestFit="1" customWidth="1"/>
    <col min="9199" max="9199" width="17.88671875" style="94" customWidth="1"/>
    <col min="9200" max="9200" width="7.5546875" style="94" customWidth="1"/>
    <col min="9201" max="9201" width="6.88671875" style="94" customWidth="1"/>
    <col min="9202" max="9202" width="9.44140625" style="94" customWidth="1"/>
    <col min="9203" max="9203" width="6.88671875" style="94" customWidth="1"/>
    <col min="9204" max="9204" width="9.6640625" style="94" customWidth="1"/>
    <col min="9205" max="9207" width="6.88671875" style="94" customWidth="1"/>
    <col min="9208" max="9208" width="9.44140625" style="94" customWidth="1"/>
    <col min="9209" max="9209" width="6.88671875" style="94" customWidth="1"/>
    <col min="9210" max="9210" width="9.6640625" style="94" customWidth="1"/>
    <col min="9211" max="9213" width="6.88671875" style="94" customWidth="1"/>
    <col min="9214" max="9214" width="9.44140625" style="94" customWidth="1"/>
    <col min="9215" max="9215" width="6.88671875" style="94" customWidth="1"/>
    <col min="9216" max="9216" width="9.6640625" style="94" customWidth="1"/>
    <col min="9217" max="9217" width="6.88671875" style="94" customWidth="1"/>
    <col min="9218" max="9453" width="9.109375" style="94"/>
    <col min="9454" max="9454" width="3" style="94" bestFit="1" customWidth="1"/>
    <col min="9455" max="9455" width="17.88671875" style="94" customWidth="1"/>
    <col min="9456" max="9456" width="7.5546875" style="94" customWidth="1"/>
    <col min="9457" max="9457" width="6.88671875" style="94" customWidth="1"/>
    <col min="9458" max="9458" width="9.44140625" style="94" customWidth="1"/>
    <col min="9459" max="9459" width="6.88671875" style="94" customWidth="1"/>
    <col min="9460" max="9460" width="9.6640625" style="94" customWidth="1"/>
    <col min="9461" max="9463" width="6.88671875" style="94" customWidth="1"/>
    <col min="9464" max="9464" width="9.44140625" style="94" customWidth="1"/>
    <col min="9465" max="9465" width="6.88671875" style="94" customWidth="1"/>
    <col min="9466" max="9466" width="9.6640625" style="94" customWidth="1"/>
    <col min="9467" max="9469" width="6.88671875" style="94" customWidth="1"/>
    <col min="9470" max="9470" width="9.44140625" style="94" customWidth="1"/>
    <col min="9471" max="9471" width="6.88671875" style="94" customWidth="1"/>
    <col min="9472" max="9472" width="9.6640625" style="94" customWidth="1"/>
    <col min="9473" max="9473" width="6.88671875" style="94" customWidth="1"/>
    <col min="9474" max="9709" width="9.109375" style="94"/>
    <col min="9710" max="9710" width="3" style="94" bestFit="1" customWidth="1"/>
    <col min="9711" max="9711" width="17.88671875" style="94" customWidth="1"/>
    <col min="9712" max="9712" width="7.5546875" style="94" customWidth="1"/>
    <col min="9713" max="9713" width="6.88671875" style="94" customWidth="1"/>
    <col min="9714" max="9714" width="9.44140625" style="94" customWidth="1"/>
    <col min="9715" max="9715" width="6.88671875" style="94" customWidth="1"/>
    <col min="9716" max="9716" width="9.6640625" style="94" customWidth="1"/>
    <col min="9717" max="9719" width="6.88671875" style="94" customWidth="1"/>
    <col min="9720" max="9720" width="9.44140625" style="94" customWidth="1"/>
    <col min="9721" max="9721" width="6.88671875" style="94" customWidth="1"/>
    <col min="9722" max="9722" width="9.6640625" style="94" customWidth="1"/>
    <col min="9723" max="9725" width="6.88671875" style="94" customWidth="1"/>
    <col min="9726" max="9726" width="9.44140625" style="94" customWidth="1"/>
    <col min="9727" max="9727" width="6.88671875" style="94" customWidth="1"/>
    <col min="9728" max="9728" width="9.6640625" style="94" customWidth="1"/>
    <col min="9729" max="9729" width="6.88671875" style="94" customWidth="1"/>
    <col min="9730" max="9965" width="9.109375" style="94"/>
    <col min="9966" max="9966" width="3" style="94" bestFit="1" customWidth="1"/>
    <col min="9967" max="9967" width="17.88671875" style="94" customWidth="1"/>
    <col min="9968" max="9968" width="7.5546875" style="94" customWidth="1"/>
    <col min="9969" max="9969" width="6.88671875" style="94" customWidth="1"/>
    <col min="9970" max="9970" width="9.44140625" style="94" customWidth="1"/>
    <col min="9971" max="9971" width="6.88671875" style="94" customWidth="1"/>
    <col min="9972" max="9972" width="9.6640625" style="94" customWidth="1"/>
    <col min="9973" max="9975" width="6.88671875" style="94" customWidth="1"/>
    <col min="9976" max="9976" width="9.44140625" style="94" customWidth="1"/>
    <col min="9977" max="9977" width="6.88671875" style="94" customWidth="1"/>
    <col min="9978" max="9978" width="9.6640625" style="94" customWidth="1"/>
    <col min="9979" max="9981" width="6.88671875" style="94" customWidth="1"/>
    <col min="9982" max="9982" width="9.44140625" style="94" customWidth="1"/>
    <col min="9983" max="9983" width="6.88671875" style="94" customWidth="1"/>
    <col min="9984" max="9984" width="9.6640625" style="94" customWidth="1"/>
    <col min="9985" max="9985" width="6.88671875" style="94" customWidth="1"/>
    <col min="9986" max="10221" width="9.109375" style="94"/>
    <col min="10222" max="10222" width="3" style="94" bestFit="1" customWidth="1"/>
    <col min="10223" max="10223" width="17.88671875" style="94" customWidth="1"/>
    <col min="10224" max="10224" width="7.5546875" style="94" customWidth="1"/>
    <col min="10225" max="10225" width="6.88671875" style="94" customWidth="1"/>
    <col min="10226" max="10226" width="9.44140625" style="94" customWidth="1"/>
    <col min="10227" max="10227" width="6.88671875" style="94" customWidth="1"/>
    <col min="10228" max="10228" width="9.6640625" style="94" customWidth="1"/>
    <col min="10229" max="10231" width="6.88671875" style="94" customWidth="1"/>
    <col min="10232" max="10232" width="9.44140625" style="94" customWidth="1"/>
    <col min="10233" max="10233" width="6.88671875" style="94" customWidth="1"/>
    <col min="10234" max="10234" width="9.6640625" style="94" customWidth="1"/>
    <col min="10235" max="10237" width="6.88671875" style="94" customWidth="1"/>
    <col min="10238" max="10238" width="9.44140625" style="94" customWidth="1"/>
    <col min="10239" max="10239" width="6.88671875" style="94" customWidth="1"/>
    <col min="10240" max="10240" width="9.6640625" style="94" customWidth="1"/>
    <col min="10241" max="10241" width="6.88671875" style="94" customWidth="1"/>
    <col min="10242" max="10477" width="9.109375" style="94"/>
    <col min="10478" max="10478" width="3" style="94" bestFit="1" customWidth="1"/>
    <col min="10479" max="10479" width="17.88671875" style="94" customWidth="1"/>
    <col min="10480" max="10480" width="7.5546875" style="94" customWidth="1"/>
    <col min="10481" max="10481" width="6.88671875" style="94" customWidth="1"/>
    <col min="10482" max="10482" width="9.44140625" style="94" customWidth="1"/>
    <col min="10483" max="10483" width="6.88671875" style="94" customWidth="1"/>
    <col min="10484" max="10484" width="9.6640625" style="94" customWidth="1"/>
    <col min="10485" max="10487" width="6.88671875" style="94" customWidth="1"/>
    <col min="10488" max="10488" width="9.44140625" style="94" customWidth="1"/>
    <col min="10489" max="10489" width="6.88671875" style="94" customWidth="1"/>
    <col min="10490" max="10490" width="9.6640625" style="94" customWidth="1"/>
    <col min="10491" max="10493" width="6.88671875" style="94" customWidth="1"/>
    <col min="10494" max="10494" width="9.44140625" style="94" customWidth="1"/>
    <col min="10495" max="10495" width="6.88671875" style="94" customWidth="1"/>
    <col min="10496" max="10496" width="9.6640625" style="94" customWidth="1"/>
    <col min="10497" max="10497" width="6.88671875" style="94" customWidth="1"/>
    <col min="10498" max="10733" width="9.109375" style="94"/>
    <col min="10734" max="10734" width="3" style="94" bestFit="1" customWidth="1"/>
    <col min="10735" max="10735" width="17.88671875" style="94" customWidth="1"/>
    <col min="10736" max="10736" width="7.5546875" style="94" customWidth="1"/>
    <col min="10737" max="10737" width="6.88671875" style="94" customWidth="1"/>
    <col min="10738" max="10738" width="9.44140625" style="94" customWidth="1"/>
    <col min="10739" max="10739" width="6.88671875" style="94" customWidth="1"/>
    <col min="10740" max="10740" width="9.6640625" style="94" customWidth="1"/>
    <col min="10741" max="10743" width="6.88671875" style="94" customWidth="1"/>
    <col min="10744" max="10744" width="9.44140625" style="94" customWidth="1"/>
    <col min="10745" max="10745" width="6.88671875" style="94" customWidth="1"/>
    <col min="10746" max="10746" width="9.6640625" style="94" customWidth="1"/>
    <col min="10747" max="10749" width="6.88671875" style="94" customWidth="1"/>
    <col min="10750" max="10750" width="9.44140625" style="94" customWidth="1"/>
    <col min="10751" max="10751" width="6.88671875" style="94" customWidth="1"/>
    <col min="10752" max="10752" width="9.6640625" style="94" customWidth="1"/>
    <col min="10753" max="10753" width="6.88671875" style="94" customWidth="1"/>
    <col min="10754" max="10989" width="9.109375" style="94"/>
    <col min="10990" max="10990" width="3" style="94" bestFit="1" customWidth="1"/>
    <col min="10991" max="10991" width="17.88671875" style="94" customWidth="1"/>
    <col min="10992" max="10992" width="7.5546875" style="94" customWidth="1"/>
    <col min="10993" max="10993" width="6.88671875" style="94" customWidth="1"/>
    <col min="10994" max="10994" width="9.44140625" style="94" customWidth="1"/>
    <col min="10995" max="10995" width="6.88671875" style="94" customWidth="1"/>
    <col min="10996" max="10996" width="9.6640625" style="94" customWidth="1"/>
    <col min="10997" max="10999" width="6.88671875" style="94" customWidth="1"/>
    <col min="11000" max="11000" width="9.44140625" style="94" customWidth="1"/>
    <col min="11001" max="11001" width="6.88671875" style="94" customWidth="1"/>
    <col min="11002" max="11002" width="9.6640625" style="94" customWidth="1"/>
    <col min="11003" max="11005" width="6.88671875" style="94" customWidth="1"/>
    <col min="11006" max="11006" width="9.44140625" style="94" customWidth="1"/>
    <col min="11007" max="11007" width="6.88671875" style="94" customWidth="1"/>
    <col min="11008" max="11008" width="9.6640625" style="94" customWidth="1"/>
    <col min="11009" max="11009" width="6.88671875" style="94" customWidth="1"/>
    <col min="11010" max="11245" width="9.109375" style="94"/>
    <col min="11246" max="11246" width="3" style="94" bestFit="1" customWidth="1"/>
    <col min="11247" max="11247" width="17.88671875" style="94" customWidth="1"/>
    <col min="11248" max="11248" width="7.5546875" style="94" customWidth="1"/>
    <col min="11249" max="11249" width="6.88671875" style="94" customWidth="1"/>
    <col min="11250" max="11250" width="9.44140625" style="94" customWidth="1"/>
    <col min="11251" max="11251" width="6.88671875" style="94" customWidth="1"/>
    <col min="11252" max="11252" width="9.6640625" style="94" customWidth="1"/>
    <col min="11253" max="11255" width="6.88671875" style="94" customWidth="1"/>
    <col min="11256" max="11256" width="9.44140625" style="94" customWidth="1"/>
    <col min="11257" max="11257" width="6.88671875" style="94" customWidth="1"/>
    <col min="11258" max="11258" width="9.6640625" style="94" customWidth="1"/>
    <col min="11259" max="11261" width="6.88671875" style="94" customWidth="1"/>
    <col min="11262" max="11262" width="9.44140625" style="94" customWidth="1"/>
    <col min="11263" max="11263" width="6.88671875" style="94" customWidth="1"/>
    <col min="11264" max="11264" width="9.6640625" style="94" customWidth="1"/>
    <col min="11265" max="11265" width="6.88671875" style="94" customWidth="1"/>
    <col min="11266" max="11501" width="9.109375" style="94"/>
    <col min="11502" max="11502" width="3" style="94" bestFit="1" customWidth="1"/>
    <col min="11503" max="11503" width="17.88671875" style="94" customWidth="1"/>
    <col min="11504" max="11504" width="7.5546875" style="94" customWidth="1"/>
    <col min="11505" max="11505" width="6.88671875" style="94" customWidth="1"/>
    <col min="11506" max="11506" width="9.44140625" style="94" customWidth="1"/>
    <col min="11507" max="11507" width="6.88671875" style="94" customWidth="1"/>
    <col min="11508" max="11508" width="9.6640625" style="94" customWidth="1"/>
    <col min="11509" max="11511" width="6.88671875" style="94" customWidth="1"/>
    <col min="11512" max="11512" width="9.44140625" style="94" customWidth="1"/>
    <col min="11513" max="11513" width="6.88671875" style="94" customWidth="1"/>
    <col min="11514" max="11514" width="9.6640625" style="94" customWidth="1"/>
    <col min="11515" max="11517" width="6.88671875" style="94" customWidth="1"/>
    <col min="11518" max="11518" width="9.44140625" style="94" customWidth="1"/>
    <col min="11519" max="11519" width="6.88671875" style="94" customWidth="1"/>
    <col min="11520" max="11520" width="9.6640625" style="94" customWidth="1"/>
    <col min="11521" max="11521" width="6.88671875" style="94" customWidth="1"/>
    <col min="11522" max="11757" width="9.109375" style="94"/>
    <col min="11758" max="11758" width="3" style="94" bestFit="1" customWidth="1"/>
    <col min="11759" max="11759" width="17.88671875" style="94" customWidth="1"/>
    <col min="11760" max="11760" width="7.5546875" style="94" customWidth="1"/>
    <col min="11761" max="11761" width="6.88671875" style="94" customWidth="1"/>
    <col min="11762" max="11762" width="9.44140625" style="94" customWidth="1"/>
    <col min="11763" max="11763" width="6.88671875" style="94" customWidth="1"/>
    <col min="11764" max="11764" width="9.6640625" style="94" customWidth="1"/>
    <col min="11765" max="11767" width="6.88671875" style="94" customWidth="1"/>
    <col min="11768" max="11768" width="9.44140625" style="94" customWidth="1"/>
    <col min="11769" max="11769" width="6.88671875" style="94" customWidth="1"/>
    <col min="11770" max="11770" width="9.6640625" style="94" customWidth="1"/>
    <col min="11771" max="11773" width="6.88671875" style="94" customWidth="1"/>
    <col min="11774" max="11774" width="9.44140625" style="94" customWidth="1"/>
    <col min="11775" max="11775" width="6.88671875" style="94" customWidth="1"/>
    <col min="11776" max="11776" width="9.6640625" style="94" customWidth="1"/>
    <col min="11777" max="11777" width="6.88671875" style="94" customWidth="1"/>
    <col min="11778" max="12013" width="9.109375" style="94"/>
    <col min="12014" max="12014" width="3" style="94" bestFit="1" customWidth="1"/>
    <col min="12015" max="12015" width="17.88671875" style="94" customWidth="1"/>
    <col min="12016" max="12016" width="7.5546875" style="94" customWidth="1"/>
    <col min="12017" max="12017" width="6.88671875" style="94" customWidth="1"/>
    <col min="12018" max="12018" width="9.44140625" style="94" customWidth="1"/>
    <col min="12019" max="12019" width="6.88671875" style="94" customWidth="1"/>
    <col min="12020" max="12020" width="9.6640625" style="94" customWidth="1"/>
    <col min="12021" max="12023" width="6.88671875" style="94" customWidth="1"/>
    <col min="12024" max="12024" width="9.44140625" style="94" customWidth="1"/>
    <col min="12025" max="12025" width="6.88671875" style="94" customWidth="1"/>
    <col min="12026" max="12026" width="9.6640625" style="94" customWidth="1"/>
    <col min="12027" max="12029" width="6.88671875" style="94" customWidth="1"/>
    <col min="12030" max="12030" width="9.44140625" style="94" customWidth="1"/>
    <col min="12031" max="12031" width="6.88671875" style="94" customWidth="1"/>
    <col min="12032" max="12032" width="9.6640625" style="94" customWidth="1"/>
    <col min="12033" max="12033" width="6.88671875" style="94" customWidth="1"/>
    <col min="12034" max="12269" width="9.109375" style="94"/>
    <col min="12270" max="12270" width="3" style="94" bestFit="1" customWidth="1"/>
    <col min="12271" max="12271" width="17.88671875" style="94" customWidth="1"/>
    <col min="12272" max="12272" width="7.5546875" style="94" customWidth="1"/>
    <col min="12273" max="12273" width="6.88671875" style="94" customWidth="1"/>
    <col min="12274" max="12274" width="9.44140625" style="94" customWidth="1"/>
    <col min="12275" max="12275" width="6.88671875" style="94" customWidth="1"/>
    <col min="12276" max="12276" width="9.6640625" style="94" customWidth="1"/>
    <col min="12277" max="12279" width="6.88671875" style="94" customWidth="1"/>
    <col min="12280" max="12280" width="9.44140625" style="94" customWidth="1"/>
    <col min="12281" max="12281" width="6.88671875" style="94" customWidth="1"/>
    <col min="12282" max="12282" width="9.6640625" style="94" customWidth="1"/>
    <col min="12283" max="12285" width="6.88671875" style="94" customWidth="1"/>
    <col min="12286" max="12286" width="9.44140625" style="94" customWidth="1"/>
    <col min="12287" max="12287" width="6.88671875" style="94" customWidth="1"/>
    <col min="12288" max="12288" width="9.6640625" style="94" customWidth="1"/>
    <col min="12289" max="12289" width="6.88671875" style="94" customWidth="1"/>
    <col min="12290" max="12525" width="9.109375" style="94"/>
    <col min="12526" max="12526" width="3" style="94" bestFit="1" customWidth="1"/>
    <col min="12527" max="12527" width="17.88671875" style="94" customWidth="1"/>
    <col min="12528" max="12528" width="7.5546875" style="94" customWidth="1"/>
    <col min="12529" max="12529" width="6.88671875" style="94" customWidth="1"/>
    <col min="12530" max="12530" width="9.44140625" style="94" customWidth="1"/>
    <col min="12531" max="12531" width="6.88671875" style="94" customWidth="1"/>
    <col min="12532" max="12532" width="9.6640625" style="94" customWidth="1"/>
    <col min="12533" max="12535" width="6.88671875" style="94" customWidth="1"/>
    <col min="12536" max="12536" width="9.44140625" style="94" customWidth="1"/>
    <col min="12537" max="12537" width="6.88671875" style="94" customWidth="1"/>
    <col min="12538" max="12538" width="9.6640625" style="94" customWidth="1"/>
    <col min="12539" max="12541" width="6.88671875" style="94" customWidth="1"/>
    <col min="12542" max="12542" width="9.44140625" style="94" customWidth="1"/>
    <col min="12543" max="12543" width="6.88671875" style="94" customWidth="1"/>
    <col min="12544" max="12544" width="9.6640625" style="94" customWidth="1"/>
    <col min="12545" max="12545" width="6.88671875" style="94" customWidth="1"/>
    <col min="12546" max="12781" width="9.109375" style="94"/>
    <col min="12782" max="12782" width="3" style="94" bestFit="1" customWidth="1"/>
    <col min="12783" max="12783" width="17.88671875" style="94" customWidth="1"/>
    <col min="12784" max="12784" width="7.5546875" style="94" customWidth="1"/>
    <col min="12785" max="12785" width="6.88671875" style="94" customWidth="1"/>
    <col min="12786" max="12786" width="9.44140625" style="94" customWidth="1"/>
    <col min="12787" max="12787" width="6.88671875" style="94" customWidth="1"/>
    <col min="12788" max="12788" width="9.6640625" style="94" customWidth="1"/>
    <col min="12789" max="12791" width="6.88671875" style="94" customWidth="1"/>
    <col min="12792" max="12792" width="9.44140625" style="94" customWidth="1"/>
    <col min="12793" max="12793" width="6.88671875" style="94" customWidth="1"/>
    <col min="12794" max="12794" width="9.6640625" style="94" customWidth="1"/>
    <col min="12795" max="12797" width="6.88671875" style="94" customWidth="1"/>
    <col min="12798" max="12798" width="9.44140625" style="94" customWidth="1"/>
    <col min="12799" max="12799" width="6.88671875" style="94" customWidth="1"/>
    <col min="12800" max="12800" width="9.6640625" style="94" customWidth="1"/>
    <col min="12801" max="12801" width="6.88671875" style="94" customWidth="1"/>
    <col min="12802" max="13037" width="9.109375" style="94"/>
    <col min="13038" max="13038" width="3" style="94" bestFit="1" customWidth="1"/>
    <col min="13039" max="13039" width="17.88671875" style="94" customWidth="1"/>
    <col min="13040" max="13040" width="7.5546875" style="94" customWidth="1"/>
    <col min="13041" max="13041" width="6.88671875" style="94" customWidth="1"/>
    <col min="13042" max="13042" width="9.44140625" style="94" customWidth="1"/>
    <col min="13043" max="13043" width="6.88671875" style="94" customWidth="1"/>
    <col min="13044" max="13044" width="9.6640625" style="94" customWidth="1"/>
    <col min="13045" max="13047" width="6.88671875" style="94" customWidth="1"/>
    <col min="13048" max="13048" width="9.44140625" style="94" customWidth="1"/>
    <col min="13049" max="13049" width="6.88671875" style="94" customWidth="1"/>
    <col min="13050" max="13050" width="9.6640625" style="94" customWidth="1"/>
    <col min="13051" max="13053" width="6.88671875" style="94" customWidth="1"/>
    <col min="13054" max="13054" width="9.44140625" style="94" customWidth="1"/>
    <col min="13055" max="13055" width="6.88671875" style="94" customWidth="1"/>
    <col min="13056" max="13056" width="9.6640625" style="94" customWidth="1"/>
    <col min="13057" max="13057" width="6.88671875" style="94" customWidth="1"/>
    <col min="13058" max="13293" width="9.109375" style="94"/>
    <col min="13294" max="13294" width="3" style="94" bestFit="1" customWidth="1"/>
    <col min="13295" max="13295" width="17.88671875" style="94" customWidth="1"/>
    <col min="13296" max="13296" width="7.5546875" style="94" customWidth="1"/>
    <col min="13297" max="13297" width="6.88671875" style="94" customWidth="1"/>
    <col min="13298" max="13298" width="9.44140625" style="94" customWidth="1"/>
    <col min="13299" max="13299" width="6.88671875" style="94" customWidth="1"/>
    <col min="13300" max="13300" width="9.6640625" style="94" customWidth="1"/>
    <col min="13301" max="13303" width="6.88671875" style="94" customWidth="1"/>
    <col min="13304" max="13304" width="9.44140625" style="94" customWidth="1"/>
    <col min="13305" max="13305" width="6.88671875" style="94" customWidth="1"/>
    <col min="13306" max="13306" width="9.6640625" style="94" customWidth="1"/>
    <col min="13307" max="13309" width="6.88671875" style="94" customWidth="1"/>
    <col min="13310" max="13310" width="9.44140625" style="94" customWidth="1"/>
    <col min="13311" max="13311" width="6.88671875" style="94" customWidth="1"/>
    <col min="13312" max="13312" width="9.6640625" style="94" customWidth="1"/>
    <col min="13313" max="13313" width="6.88671875" style="94" customWidth="1"/>
    <col min="13314" max="13549" width="9.109375" style="94"/>
    <col min="13550" max="13550" width="3" style="94" bestFit="1" customWidth="1"/>
    <col min="13551" max="13551" width="17.88671875" style="94" customWidth="1"/>
    <col min="13552" max="13552" width="7.5546875" style="94" customWidth="1"/>
    <col min="13553" max="13553" width="6.88671875" style="94" customWidth="1"/>
    <col min="13554" max="13554" width="9.44140625" style="94" customWidth="1"/>
    <col min="13555" max="13555" width="6.88671875" style="94" customWidth="1"/>
    <col min="13556" max="13556" width="9.6640625" style="94" customWidth="1"/>
    <col min="13557" max="13559" width="6.88671875" style="94" customWidth="1"/>
    <col min="13560" max="13560" width="9.44140625" style="94" customWidth="1"/>
    <col min="13561" max="13561" width="6.88671875" style="94" customWidth="1"/>
    <col min="13562" max="13562" width="9.6640625" style="94" customWidth="1"/>
    <col min="13563" max="13565" width="6.88671875" style="94" customWidth="1"/>
    <col min="13566" max="13566" width="9.44140625" style="94" customWidth="1"/>
    <col min="13567" max="13567" width="6.88671875" style="94" customWidth="1"/>
    <col min="13568" max="13568" width="9.6640625" style="94" customWidth="1"/>
    <col min="13569" max="13569" width="6.88671875" style="94" customWidth="1"/>
    <col min="13570" max="13805" width="9.109375" style="94"/>
    <col min="13806" max="13806" width="3" style="94" bestFit="1" customWidth="1"/>
    <col min="13807" max="13807" width="17.88671875" style="94" customWidth="1"/>
    <col min="13808" max="13808" width="7.5546875" style="94" customWidth="1"/>
    <col min="13809" max="13809" width="6.88671875" style="94" customWidth="1"/>
    <col min="13810" max="13810" width="9.44140625" style="94" customWidth="1"/>
    <col min="13811" max="13811" width="6.88671875" style="94" customWidth="1"/>
    <col min="13812" max="13812" width="9.6640625" style="94" customWidth="1"/>
    <col min="13813" max="13815" width="6.88671875" style="94" customWidth="1"/>
    <col min="13816" max="13816" width="9.44140625" style="94" customWidth="1"/>
    <col min="13817" max="13817" width="6.88671875" style="94" customWidth="1"/>
    <col min="13818" max="13818" width="9.6640625" style="94" customWidth="1"/>
    <col min="13819" max="13821" width="6.88671875" style="94" customWidth="1"/>
    <col min="13822" max="13822" width="9.44140625" style="94" customWidth="1"/>
    <col min="13823" max="13823" width="6.88671875" style="94" customWidth="1"/>
    <col min="13824" max="13824" width="9.6640625" style="94" customWidth="1"/>
    <col min="13825" max="13825" width="6.88671875" style="94" customWidth="1"/>
    <col min="13826" max="14061" width="9.109375" style="94"/>
    <col min="14062" max="14062" width="3" style="94" bestFit="1" customWidth="1"/>
    <col min="14063" max="14063" width="17.88671875" style="94" customWidth="1"/>
    <col min="14064" max="14064" width="7.5546875" style="94" customWidth="1"/>
    <col min="14065" max="14065" width="6.88671875" style="94" customWidth="1"/>
    <col min="14066" max="14066" width="9.44140625" style="94" customWidth="1"/>
    <col min="14067" max="14067" width="6.88671875" style="94" customWidth="1"/>
    <col min="14068" max="14068" width="9.6640625" style="94" customWidth="1"/>
    <col min="14069" max="14071" width="6.88671875" style="94" customWidth="1"/>
    <col min="14072" max="14072" width="9.44140625" style="94" customWidth="1"/>
    <col min="14073" max="14073" width="6.88671875" style="94" customWidth="1"/>
    <col min="14074" max="14074" width="9.6640625" style="94" customWidth="1"/>
    <col min="14075" max="14077" width="6.88671875" style="94" customWidth="1"/>
    <col min="14078" max="14078" width="9.44140625" style="94" customWidth="1"/>
    <col min="14079" max="14079" width="6.88671875" style="94" customWidth="1"/>
    <col min="14080" max="14080" width="9.6640625" style="94" customWidth="1"/>
    <col min="14081" max="14081" width="6.88671875" style="94" customWidth="1"/>
    <col min="14082" max="14317" width="9.109375" style="94"/>
    <col min="14318" max="14318" width="3" style="94" bestFit="1" customWidth="1"/>
    <col min="14319" max="14319" width="17.88671875" style="94" customWidth="1"/>
    <col min="14320" max="14320" width="7.5546875" style="94" customWidth="1"/>
    <col min="14321" max="14321" width="6.88671875" style="94" customWidth="1"/>
    <col min="14322" max="14322" width="9.44140625" style="94" customWidth="1"/>
    <col min="14323" max="14323" width="6.88671875" style="94" customWidth="1"/>
    <col min="14324" max="14324" width="9.6640625" style="94" customWidth="1"/>
    <col min="14325" max="14327" width="6.88671875" style="94" customWidth="1"/>
    <col min="14328" max="14328" width="9.44140625" style="94" customWidth="1"/>
    <col min="14329" max="14329" width="6.88671875" style="94" customWidth="1"/>
    <col min="14330" max="14330" width="9.6640625" style="94" customWidth="1"/>
    <col min="14331" max="14333" width="6.88671875" style="94" customWidth="1"/>
    <col min="14334" max="14334" width="9.44140625" style="94" customWidth="1"/>
    <col min="14335" max="14335" width="6.88671875" style="94" customWidth="1"/>
    <col min="14336" max="14336" width="9.6640625" style="94" customWidth="1"/>
    <col min="14337" max="14337" width="6.88671875" style="94" customWidth="1"/>
    <col min="14338" max="14573" width="9.109375" style="94"/>
    <col min="14574" max="14574" width="3" style="94" bestFit="1" customWidth="1"/>
    <col min="14575" max="14575" width="17.88671875" style="94" customWidth="1"/>
    <col min="14576" max="14576" width="7.5546875" style="94" customWidth="1"/>
    <col min="14577" max="14577" width="6.88671875" style="94" customWidth="1"/>
    <col min="14578" max="14578" width="9.44140625" style="94" customWidth="1"/>
    <col min="14579" max="14579" width="6.88671875" style="94" customWidth="1"/>
    <col min="14580" max="14580" width="9.6640625" style="94" customWidth="1"/>
    <col min="14581" max="14583" width="6.88671875" style="94" customWidth="1"/>
    <col min="14584" max="14584" width="9.44140625" style="94" customWidth="1"/>
    <col min="14585" max="14585" width="6.88671875" style="94" customWidth="1"/>
    <col min="14586" max="14586" width="9.6640625" style="94" customWidth="1"/>
    <col min="14587" max="14589" width="6.88671875" style="94" customWidth="1"/>
    <col min="14590" max="14590" width="9.44140625" style="94" customWidth="1"/>
    <col min="14591" max="14591" width="6.88671875" style="94" customWidth="1"/>
    <col min="14592" max="14592" width="9.6640625" style="94" customWidth="1"/>
    <col min="14593" max="14593" width="6.88671875" style="94" customWidth="1"/>
    <col min="14594" max="14829" width="9.109375" style="94"/>
    <col min="14830" max="14830" width="3" style="94" bestFit="1" customWidth="1"/>
    <col min="14831" max="14831" width="17.88671875" style="94" customWidth="1"/>
    <col min="14832" max="14832" width="7.5546875" style="94" customWidth="1"/>
    <col min="14833" max="14833" width="6.88671875" style="94" customWidth="1"/>
    <col min="14834" max="14834" width="9.44140625" style="94" customWidth="1"/>
    <col min="14835" max="14835" width="6.88671875" style="94" customWidth="1"/>
    <col min="14836" max="14836" width="9.6640625" style="94" customWidth="1"/>
    <col min="14837" max="14839" width="6.88671875" style="94" customWidth="1"/>
    <col min="14840" max="14840" width="9.44140625" style="94" customWidth="1"/>
    <col min="14841" max="14841" width="6.88671875" style="94" customWidth="1"/>
    <col min="14842" max="14842" width="9.6640625" style="94" customWidth="1"/>
    <col min="14843" max="14845" width="6.88671875" style="94" customWidth="1"/>
    <col min="14846" max="14846" width="9.44140625" style="94" customWidth="1"/>
    <col min="14847" max="14847" width="6.88671875" style="94" customWidth="1"/>
    <col min="14848" max="14848" width="9.6640625" style="94" customWidth="1"/>
    <col min="14849" max="14849" width="6.88671875" style="94" customWidth="1"/>
    <col min="14850" max="15085" width="9.109375" style="94"/>
    <col min="15086" max="15086" width="3" style="94" bestFit="1" customWidth="1"/>
    <col min="15087" max="15087" width="17.88671875" style="94" customWidth="1"/>
    <col min="15088" max="15088" width="7.5546875" style="94" customWidth="1"/>
    <col min="15089" max="15089" width="6.88671875" style="94" customWidth="1"/>
    <col min="15090" max="15090" width="9.44140625" style="94" customWidth="1"/>
    <col min="15091" max="15091" width="6.88671875" style="94" customWidth="1"/>
    <col min="15092" max="15092" width="9.6640625" style="94" customWidth="1"/>
    <col min="15093" max="15095" width="6.88671875" style="94" customWidth="1"/>
    <col min="15096" max="15096" width="9.44140625" style="94" customWidth="1"/>
    <col min="15097" max="15097" width="6.88671875" style="94" customWidth="1"/>
    <col min="15098" max="15098" width="9.6640625" style="94" customWidth="1"/>
    <col min="15099" max="15101" width="6.88671875" style="94" customWidth="1"/>
    <col min="15102" max="15102" width="9.44140625" style="94" customWidth="1"/>
    <col min="15103" max="15103" width="6.88671875" style="94" customWidth="1"/>
    <col min="15104" max="15104" width="9.6640625" style="94" customWidth="1"/>
    <col min="15105" max="15105" width="6.88671875" style="94" customWidth="1"/>
    <col min="15106" max="15341" width="9.109375" style="94"/>
    <col min="15342" max="15342" width="3" style="94" bestFit="1" customWidth="1"/>
    <col min="15343" max="15343" width="17.88671875" style="94" customWidth="1"/>
    <col min="15344" max="15344" width="7.5546875" style="94" customWidth="1"/>
    <col min="15345" max="15345" width="6.88671875" style="94" customWidth="1"/>
    <col min="15346" max="15346" width="9.44140625" style="94" customWidth="1"/>
    <col min="15347" max="15347" width="6.88671875" style="94" customWidth="1"/>
    <col min="15348" max="15348" width="9.6640625" style="94" customWidth="1"/>
    <col min="15349" max="15351" width="6.88671875" style="94" customWidth="1"/>
    <col min="15352" max="15352" width="9.44140625" style="94" customWidth="1"/>
    <col min="15353" max="15353" width="6.88671875" style="94" customWidth="1"/>
    <col min="15354" max="15354" width="9.6640625" style="94" customWidth="1"/>
    <col min="15355" max="15357" width="6.88671875" style="94" customWidth="1"/>
    <col min="15358" max="15358" width="9.44140625" style="94" customWidth="1"/>
    <col min="15359" max="15359" width="6.88671875" style="94" customWidth="1"/>
    <col min="15360" max="15360" width="9.6640625" style="94" customWidth="1"/>
    <col min="15361" max="15361" width="6.88671875" style="94" customWidth="1"/>
    <col min="15362" max="15597" width="9.109375" style="94"/>
    <col min="15598" max="15598" width="3" style="94" bestFit="1" customWidth="1"/>
    <col min="15599" max="15599" width="17.88671875" style="94" customWidth="1"/>
    <col min="15600" max="15600" width="7.5546875" style="94" customWidth="1"/>
    <col min="15601" max="15601" width="6.88671875" style="94" customWidth="1"/>
    <col min="15602" max="15602" width="9.44140625" style="94" customWidth="1"/>
    <col min="15603" max="15603" width="6.88671875" style="94" customWidth="1"/>
    <col min="15604" max="15604" width="9.6640625" style="94" customWidth="1"/>
    <col min="15605" max="15607" width="6.88671875" style="94" customWidth="1"/>
    <col min="15608" max="15608" width="9.44140625" style="94" customWidth="1"/>
    <col min="15609" max="15609" width="6.88671875" style="94" customWidth="1"/>
    <col min="15610" max="15610" width="9.6640625" style="94" customWidth="1"/>
    <col min="15611" max="15613" width="6.88671875" style="94" customWidth="1"/>
    <col min="15614" max="15614" width="9.44140625" style="94" customWidth="1"/>
    <col min="15615" max="15615" width="6.88671875" style="94" customWidth="1"/>
    <col min="15616" max="15616" width="9.6640625" style="94" customWidth="1"/>
    <col min="15617" max="15617" width="6.88671875" style="94" customWidth="1"/>
    <col min="15618" max="15853" width="9.109375" style="94"/>
    <col min="15854" max="15854" width="3" style="94" bestFit="1" customWidth="1"/>
    <col min="15855" max="15855" width="17.88671875" style="94" customWidth="1"/>
    <col min="15856" max="15856" width="7.5546875" style="94" customWidth="1"/>
    <col min="15857" max="15857" width="6.88671875" style="94" customWidth="1"/>
    <col min="15858" max="15858" width="9.44140625" style="94" customWidth="1"/>
    <col min="15859" max="15859" width="6.88671875" style="94" customWidth="1"/>
    <col min="15860" max="15860" width="9.6640625" style="94" customWidth="1"/>
    <col min="15861" max="15863" width="6.88671875" style="94" customWidth="1"/>
    <col min="15864" max="15864" width="9.44140625" style="94" customWidth="1"/>
    <col min="15865" max="15865" width="6.88671875" style="94" customWidth="1"/>
    <col min="15866" max="15866" width="9.6640625" style="94" customWidth="1"/>
    <col min="15867" max="15869" width="6.88671875" style="94" customWidth="1"/>
    <col min="15870" max="15870" width="9.44140625" style="94" customWidth="1"/>
    <col min="15871" max="15871" width="6.88671875" style="94" customWidth="1"/>
    <col min="15872" max="15872" width="9.6640625" style="94" customWidth="1"/>
    <col min="15873" max="15873" width="6.88671875" style="94" customWidth="1"/>
    <col min="15874" max="16109" width="9.109375" style="94"/>
    <col min="16110" max="16110" width="3" style="94" bestFit="1" customWidth="1"/>
    <col min="16111" max="16111" width="17.88671875" style="94" customWidth="1"/>
    <col min="16112" max="16112" width="7.5546875" style="94" customWidth="1"/>
    <col min="16113" max="16113" width="6.88671875" style="94" customWidth="1"/>
    <col min="16114" max="16114" width="9.44140625" style="94" customWidth="1"/>
    <col min="16115" max="16115" width="6.88671875" style="94" customWidth="1"/>
    <col min="16116" max="16116" width="9.6640625" style="94" customWidth="1"/>
    <col min="16117" max="16119" width="6.88671875" style="94" customWidth="1"/>
    <col min="16120" max="16120" width="9.44140625" style="94" customWidth="1"/>
    <col min="16121" max="16121" width="6.88671875" style="94" customWidth="1"/>
    <col min="16122" max="16122" width="9.6640625" style="94" customWidth="1"/>
    <col min="16123" max="16125" width="6.88671875" style="94" customWidth="1"/>
    <col min="16126" max="16126" width="9.44140625" style="94" customWidth="1"/>
    <col min="16127" max="16127" width="6.88671875" style="94" customWidth="1"/>
    <col min="16128" max="16128" width="9.6640625" style="94" customWidth="1"/>
    <col min="16129" max="16129" width="6.88671875" style="94" customWidth="1"/>
    <col min="16130" max="16384" width="9.109375" style="94"/>
  </cols>
  <sheetData>
    <row r="1" spans="1:19">
      <c r="R1" s="245" t="s">
        <v>61</v>
      </c>
      <c r="S1" s="245"/>
    </row>
    <row r="2" spans="1:19" s="90" customFormat="1" ht="16.5" customHeight="1">
      <c r="A2" s="268" t="s">
        <v>81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 s="27" customFormat="1">
      <c r="A3" s="89" t="s">
        <v>100</v>
      </c>
      <c r="B3" s="76"/>
    </row>
    <row r="4" spans="1:19" s="77" customFormat="1">
      <c r="A4" s="228" t="s">
        <v>5</v>
      </c>
      <c r="B4" s="267" t="s">
        <v>6</v>
      </c>
      <c r="C4" s="267" t="s">
        <v>36</v>
      </c>
      <c r="D4" s="267"/>
      <c r="E4" s="267"/>
      <c r="F4" s="267"/>
      <c r="G4" s="267"/>
      <c r="H4" s="267" t="s">
        <v>37</v>
      </c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35"/>
    </row>
    <row r="5" spans="1:19" s="78" customFormat="1">
      <c r="A5" s="228"/>
      <c r="B5" s="267"/>
      <c r="C5" s="267"/>
      <c r="D5" s="267"/>
      <c r="E5" s="267"/>
      <c r="F5" s="267"/>
      <c r="G5" s="267"/>
      <c r="H5" s="267" t="s">
        <v>2</v>
      </c>
      <c r="I5" s="267"/>
      <c r="J5" s="267"/>
      <c r="K5" s="267"/>
      <c r="L5" s="267"/>
      <c r="M5" s="267"/>
      <c r="N5" s="267" t="s">
        <v>3</v>
      </c>
      <c r="O5" s="267"/>
      <c r="P5" s="267"/>
      <c r="Q5" s="267"/>
      <c r="R5" s="267"/>
      <c r="S5" s="235"/>
    </row>
    <row r="6" spans="1:19" s="78" customFormat="1" ht="12.75" customHeight="1">
      <c r="A6" s="228"/>
      <c r="B6" s="267"/>
      <c r="C6" s="267"/>
      <c r="D6" s="267"/>
      <c r="E6" s="267"/>
      <c r="F6" s="267"/>
      <c r="G6" s="267"/>
      <c r="H6" s="267" t="s">
        <v>38</v>
      </c>
      <c r="I6" s="267" t="s">
        <v>36</v>
      </c>
      <c r="J6" s="267"/>
      <c r="K6" s="267"/>
      <c r="L6" s="267"/>
      <c r="M6" s="267"/>
      <c r="N6" s="267" t="s">
        <v>38</v>
      </c>
      <c r="O6" s="267" t="s">
        <v>36</v>
      </c>
      <c r="P6" s="267"/>
      <c r="Q6" s="267"/>
      <c r="R6" s="267"/>
      <c r="S6" s="235"/>
    </row>
    <row r="7" spans="1:19" s="78" customFormat="1" ht="12.75" customHeight="1">
      <c r="A7" s="228"/>
      <c r="B7" s="267"/>
      <c r="C7" s="267" t="s">
        <v>39</v>
      </c>
      <c r="D7" s="267" t="s">
        <v>40</v>
      </c>
      <c r="E7" s="267" t="s">
        <v>41</v>
      </c>
      <c r="F7" s="267"/>
      <c r="G7" s="267"/>
      <c r="H7" s="267"/>
      <c r="I7" s="267" t="s">
        <v>39</v>
      </c>
      <c r="J7" s="267" t="s">
        <v>40</v>
      </c>
      <c r="K7" s="267" t="s">
        <v>41</v>
      </c>
      <c r="L7" s="267"/>
      <c r="M7" s="267"/>
      <c r="N7" s="267"/>
      <c r="O7" s="267" t="s">
        <v>39</v>
      </c>
      <c r="P7" s="267" t="s">
        <v>40</v>
      </c>
      <c r="Q7" s="267" t="s">
        <v>41</v>
      </c>
      <c r="R7" s="267"/>
      <c r="S7" s="235"/>
    </row>
    <row r="8" spans="1:19" s="78" customFormat="1" ht="37.5" customHeight="1">
      <c r="A8" s="228"/>
      <c r="B8" s="267"/>
      <c r="C8" s="267"/>
      <c r="D8" s="267"/>
      <c r="E8" s="79" t="s">
        <v>42</v>
      </c>
      <c r="F8" s="79" t="s">
        <v>43</v>
      </c>
      <c r="G8" s="79" t="s">
        <v>35</v>
      </c>
      <c r="H8" s="267"/>
      <c r="I8" s="267"/>
      <c r="J8" s="267"/>
      <c r="K8" s="79" t="s">
        <v>42</v>
      </c>
      <c r="L8" s="79" t="s">
        <v>43</v>
      </c>
      <c r="M8" s="79" t="s">
        <v>35</v>
      </c>
      <c r="N8" s="267"/>
      <c r="O8" s="267"/>
      <c r="P8" s="267"/>
      <c r="Q8" s="79" t="s">
        <v>42</v>
      </c>
      <c r="R8" s="79" t="s">
        <v>43</v>
      </c>
      <c r="S8" s="80" t="s">
        <v>35</v>
      </c>
    </row>
    <row r="9" spans="1:19" s="84" customFormat="1" ht="12">
      <c r="A9" s="81">
        <v>1</v>
      </c>
      <c r="B9" s="127">
        <v>2</v>
      </c>
      <c r="C9" s="127">
        <v>3</v>
      </c>
      <c r="D9" s="127">
        <v>4</v>
      </c>
      <c r="E9" s="127">
        <v>5</v>
      </c>
      <c r="F9" s="127">
        <v>6</v>
      </c>
      <c r="G9" s="127">
        <v>7</v>
      </c>
      <c r="H9" s="127">
        <v>8</v>
      </c>
      <c r="I9" s="127">
        <v>9</v>
      </c>
      <c r="J9" s="127">
        <v>10</v>
      </c>
      <c r="K9" s="127">
        <v>11</v>
      </c>
      <c r="L9" s="127">
        <v>12</v>
      </c>
      <c r="M9" s="127">
        <v>13</v>
      </c>
      <c r="N9" s="127">
        <v>14</v>
      </c>
      <c r="O9" s="127">
        <v>15</v>
      </c>
      <c r="P9" s="127">
        <v>16</v>
      </c>
      <c r="Q9" s="127">
        <v>17</v>
      </c>
      <c r="R9" s="127">
        <v>18</v>
      </c>
      <c r="S9" s="128">
        <v>19</v>
      </c>
    </row>
    <row r="10" spans="1:19" s="84" customFormat="1" ht="21.9" customHeight="1">
      <c r="A10" s="91"/>
      <c r="B10" s="129" t="s">
        <v>44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s="34" customFormat="1">
      <c r="A11" s="15" t="s">
        <v>6</v>
      </c>
      <c r="B11" s="161">
        <v>29.670100000000001</v>
      </c>
      <c r="C11" s="161">
        <v>14.3203</v>
      </c>
      <c r="D11" s="161">
        <v>36.968200000000003</v>
      </c>
      <c r="E11" s="161">
        <v>38.472499999999997</v>
      </c>
      <c r="F11" s="161">
        <v>31.000900000000001</v>
      </c>
      <c r="G11" s="161">
        <v>29.311499999999999</v>
      </c>
      <c r="H11" s="161">
        <v>29.671500000000002</v>
      </c>
      <c r="I11" s="161">
        <v>14.311199999999999</v>
      </c>
      <c r="J11" s="161">
        <v>36.970199999999998</v>
      </c>
      <c r="K11" s="161">
        <v>38.472499999999997</v>
      </c>
      <c r="L11" s="161">
        <v>31.002700000000001</v>
      </c>
      <c r="M11" s="161">
        <v>29.330400000000001</v>
      </c>
      <c r="N11" s="161">
        <v>24.2531</v>
      </c>
      <c r="O11" s="161">
        <v>27.5334</v>
      </c>
      <c r="P11" s="161">
        <v>9.5097000000000005</v>
      </c>
      <c r="Q11" s="161">
        <v>52</v>
      </c>
      <c r="R11" s="161">
        <v>9.5</v>
      </c>
      <c r="S11" s="161">
        <v>9.5</v>
      </c>
    </row>
    <row r="12" spans="1:19" s="34" customFormat="1" ht="41.4">
      <c r="A12" s="35" t="s">
        <v>9</v>
      </c>
      <c r="B12" s="103" t="s">
        <v>99</v>
      </c>
      <c r="C12" s="103" t="s">
        <v>99</v>
      </c>
      <c r="D12" s="103" t="s">
        <v>99</v>
      </c>
      <c r="E12" s="103" t="s">
        <v>99</v>
      </c>
      <c r="F12" s="103" t="s">
        <v>99</v>
      </c>
      <c r="G12" s="103" t="s">
        <v>99</v>
      </c>
      <c r="H12" s="103" t="s">
        <v>99</v>
      </c>
      <c r="I12" s="103" t="s">
        <v>99</v>
      </c>
      <c r="J12" s="103" t="s">
        <v>99</v>
      </c>
      <c r="K12" s="103" t="s">
        <v>99</v>
      </c>
      <c r="L12" s="103" t="s">
        <v>99</v>
      </c>
      <c r="M12" s="103" t="s">
        <v>99</v>
      </c>
      <c r="N12" s="103" t="s">
        <v>99</v>
      </c>
      <c r="O12" s="103" t="s">
        <v>99</v>
      </c>
      <c r="P12" s="103" t="s">
        <v>99</v>
      </c>
      <c r="Q12" s="103" t="s">
        <v>99</v>
      </c>
      <c r="R12" s="103" t="s">
        <v>99</v>
      </c>
      <c r="S12" s="103" t="s">
        <v>99</v>
      </c>
    </row>
    <row r="13" spans="1:19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</row>
    <row r="14" spans="1:19" s="34" customFormat="1">
      <c r="A14" s="37" t="s">
        <v>11</v>
      </c>
      <c r="B14" s="103">
        <v>37.153500000000001</v>
      </c>
      <c r="C14" s="103">
        <v>36.8003</v>
      </c>
      <c r="D14" s="103">
        <v>37.170299999999997</v>
      </c>
      <c r="E14" s="103">
        <v>37.568300000000001</v>
      </c>
      <c r="F14" s="103">
        <v>37.884599999999999</v>
      </c>
      <c r="G14" s="103">
        <v>31.9527</v>
      </c>
      <c r="H14" s="103">
        <v>37.158200000000001</v>
      </c>
      <c r="I14" s="103">
        <v>36.900399999999998</v>
      </c>
      <c r="J14" s="103">
        <v>37.170299999999997</v>
      </c>
      <c r="K14" s="103">
        <v>37.568300000000001</v>
      </c>
      <c r="L14" s="103">
        <v>37.884599999999999</v>
      </c>
      <c r="M14" s="103">
        <v>31.9527</v>
      </c>
      <c r="N14" s="103">
        <v>26.6173</v>
      </c>
      <c r="O14" s="103">
        <v>26.6173</v>
      </c>
      <c r="P14" s="103">
        <v>0</v>
      </c>
      <c r="Q14" s="103">
        <v>0</v>
      </c>
      <c r="R14" s="103">
        <v>0</v>
      </c>
      <c r="S14" s="103">
        <v>0</v>
      </c>
    </row>
    <row r="15" spans="1:19" s="28" customFormat="1">
      <c r="A15" s="37" t="s">
        <v>12</v>
      </c>
      <c r="B15" s="103">
        <v>36.263300000000001</v>
      </c>
      <c r="C15" s="103">
        <v>41.0321</v>
      </c>
      <c r="D15" s="103">
        <v>36.089300000000001</v>
      </c>
      <c r="E15" s="103">
        <v>37.776200000000003</v>
      </c>
      <c r="F15" s="103">
        <v>31.203800000000001</v>
      </c>
      <c r="G15" s="103">
        <v>17.877800000000001</v>
      </c>
      <c r="H15" s="103">
        <v>36.263800000000003</v>
      </c>
      <c r="I15" s="103">
        <v>41.057000000000002</v>
      </c>
      <c r="J15" s="103">
        <v>36.089300000000001</v>
      </c>
      <c r="K15" s="103">
        <v>37.776200000000003</v>
      </c>
      <c r="L15" s="103">
        <v>31.203800000000001</v>
      </c>
      <c r="M15" s="103">
        <v>17.877800000000001</v>
      </c>
      <c r="N15" s="103">
        <v>29.7288</v>
      </c>
      <c r="O15" s="103">
        <v>29.7288</v>
      </c>
      <c r="P15" s="103">
        <v>0</v>
      </c>
      <c r="Q15" s="103">
        <v>0</v>
      </c>
      <c r="R15" s="103">
        <v>0</v>
      </c>
      <c r="S15" s="103">
        <v>0</v>
      </c>
    </row>
    <row r="16" spans="1:19" s="28" customFormat="1">
      <c r="A16" s="37" t="s">
        <v>13</v>
      </c>
      <c r="B16" s="103">
        <v>37.1524</v>
      </c>
      <c r="C16" s="103">
        <v>37.892400000000002</v>
      </c>
      <c r="D16" s="103">
        <v>37.098799999999997</v>
      </c>
      <c r="E16" s="103">
        <v>37.058500000000002</v>
      </c>
      <c r="F16" s="103">
        <v>37.274900000000002</v>
      </c>
      <c r="G16" s="103">
        <v>37.520000000000003</v>
      </c>
      <c r="H16" s="103">
        <v>37.153399999999998</v>
      </c>
      <c r="I16" s="103">
        <v>37.908299999999997</v>
      </c>
      <c r="J16" s="103">
        <v>37.098799999999997</v>
      </c>
      <c r="K16" s="103">
        <v>37.058500000000002</v>
      </c>
      <c r="L16" s="103">
        <v>37.274900000000002</v>
      </c>
      <c r="M16" s="103">
        <v>37.520000000000003</v>
      </c>
      <c r="N16" s="103">
        <v>28.550999999999998</v>
      </c>
      <c r="O16" s="103">
        <v>28.550999999999998</v>
      </c>
      <c r="P16" s="103">
        <v>0</v>
      </c>
      <c r="Q16" s="103">
        <v>0</v>
      </c>
      <c r="R16" s="103">
        <v>0</v>
      </c>
      <c r="S16" s="103">
        <v>0</v>
      </c>
    </row>
    <row r="17" spans="1:19" s="28" customFormat="1">
      <c r="A17" s="37" t="s">
        <v>14</v>
      </c>
      <c r="B17" s="103">
        <v>37.085700000000003</v>
      </c>
      <c r="C17" s="103">
        <v>46.810200000000002</v>
      </c>
      <c r="D17" s="103">
        <v>36.8902</v>
      </c>
      <c r="E17" s="103">
        <v>37.455500000000001</v>
      </c>
      <c r="F17" s="103">
        <v>8.0202000000000009</v>
      </c>
      <c r="G17" s="103">
        <v>7.5853000000000002</v>
      </c>
      <c r="H17" s="103">
        <v>37.084499999999998</v>
      </c>
      <c r="I17" s="103">
        <v>46.7821</v>
      </c>
      <c r="J17" s="103">
        <v>36.8902</v>
      </c>
      <c r="K17" s="103">
        <v>37.455500000000001</v>
      </c>
      <c r="L17" s="103">
        <v>8.0202000000000009</v>
      </c>
      <c r="M17" s="103">
        <v>7.5853000000000002</v>
      </c>
      <c r="N17" s="103">
        <v>55.490699999999997</v>
      </c>
      <c r="O17" s="103">
        <v>55.490699999999997</v>
      </c>
      <c r="P17" s="103">
        <v>0</v>
      </c>
      <c r="Q17" s="103">
        <v>0</v>
      </c>
      <c r="R17" s="103">
        <v>0</v>
      </c>
      <c r="S17" s="103">
        <v>0</v>
      </c>
    </row>
    <row r="18" spans="1:19" s="28" customFormat="1">
      <c r="A18" s="37" t="s">
        <v>15</v>
      </c>
      <c r="B18" s="103">
        <v>36.729900000000001</v>
      </c>
      <c r="C18" s="103">
        <v>38.005099999999999</v>
      </c>
      <c r="D18" s="103">
        <v>36.659700000000001</v>
      </c>
      <c r="E18" s="103">
        <v>37.292299999999997</v>
      </c>
      <c r="F18" s="103">
        <v>33.144500000000001</v>
      </c>
      <c r="G18" s="103">
        <v>32.926400000000001</v>
      </c>
      <c r="H18" s="103">
        <v>36.741100000000003</v>
      </c>
      <c r="I18" s="103">
        <v>38.233499999999999</v>
      </c>
      <c r="J18" s="103">
        <v>36.659700000000001</v>
      </c>
      <c r="K18" s="103">
        <v>37.292299999999997</v>
      </c>
      <c r="L18" s="103">
        <v>33.144500000000001</v>
      </c>
      <c r="M18" s="103">
        <v>32.926400000000001</v>
      </c>
      <c r="N18" s="103">
        <v>13.310700000000001</v>
      </c>
      <c r="O18" s="103">
        <v>13.310700000000001</v>
      </c>
      <c r="P18" s="103">
        <v>0</v>
      </c>
      <c r="Q18" s="103">
        <v>0</v>
      </c>
      <c r="R18" s="103">
        <v>0</v>
      </c>
      <c r="S18" s="103">
        <v>0</v>
      </c>
    </row>
    <row r="19" spans="1:19" s="28" customFormat="1">
      <c r="A19" s="37" t="s">
        <v>16</v>
      </c>
      <c r="B19" s="103">
        <v>36.406100000000002</v>
      </c>
      <c r="C19" s="103">
        <v>41.541400000000003</v>
      </c>
      <c r="D19" s="103">
        <v>36.1631</v>
      </c>
      <c r="E19" s="103">
        <v>38.315800000000003</v>
      </c>
      <c r="F19" s="103">
        <v>30.574400000000001</v>
      </c>
      <c r="G19" s="103">
        <v>21.066299999999998</v>
      </c>
      <c r="H19" s="103">
        <v>36.412599999999998</v>
      </c>
      <c r="I19" s="103">
        <v>41.717399999999998</v>
      </c>
      <c r="J19" s="103">
        <v>36.1631</v>
      </c>
      <c r="K19" s="103">
        <v>38.315800000000003</v>
      </c>
      <c r="L19" s="103">
        <v>30.574400000000001</v>
      </c>
      <c r="M19" s="103">
        <v>21.066299999999998</v>
      </c>
      <c r="N19" s="103">
        <v>12.351900000000001</v>
      </c>
      <c r="O19" s="103">
        <v>12.351900000000001</v>
      </c>
      <c r="P19" s="103">
        <v>0</v>
      </c>
      <c r="Q19" s="103">
        <v>0</v>
      </c>
      <c r="R19" s="103">
        <v>0</v>
      </c>
      <c r="S19" s="103">
        <v>0</v>
      </c>
    </row>
    <row r="20" spans="1:19" s="28" customFormat="1">
      <c r="A20" s="37" t="s">
        <v>17</v>
      </c>
      <c r="B20" s="103">
        <v>36.875399999999999</v>
      </c>
      <c r="C20" s="103">
        <v>41.8568</v>
      </c>
      <c r="D20" s="103">
        <v>36.243699999999997</v>
      </c>
      <c r="E20" s="103">
        <v>36.9786</v>
      </c>
      <c r="F20" s="103">
        <v>27.540099999999999</v>
      </c>
      <c r="G20" s="103">
        <v>31.289200000000001</v>
      </c>
      <c r="H20" s="103">
        <v>36.877499999999998</v>
      </c>
      <c r="I20" s="103">
        <v>41.887999999999998</v>
      </c>
      <c r="J20" s="103">
        <v>36.243699999999997</v>
      </c>
      <c r="K20" s="103">
        <v>36.9786</v>
      </c>
      <c r="L20" s="103">
        <v>27.540099999999999</v>
      </c>
      <c r="M20" s="103">
        <v>31.289200000000001</v>
      </c>
      <c r="N20" s="103">
        <v>29.028500000000001</v>
      </c>
      <c r="O20" s="103">
        <v>29.028500000000001</v>
      </c>
      <c r="P20" s="103">
        <v>0</v>
      </c>
      <c r="Q20" s="103">
        <v>0</v>
      </c>
      <c r="R20" s="103">
        <v>0</v>
      </c>
      <c r="S20" s="103">
        <v>0</v>
      </c>
    </row>
    <row r="21" spans="1:19" s="28" customFormat="1">
      <c r="A21" s="37" t="s">
        <v>18</v>
      </c>
      <c r="B21" s="103">
        <v>36.3245</v>
      </c>
      <c r="C21" s="103">
        <v>35.533099999999997</v>
      </c>
      <c r="D21" s="103">
        <v>36.353000000000002</v>
      </c>
      <c r="E21" s="103">
        <v>37.646999999999998</v>
      </c>
      <c r="F21" s="103">
        <v>33.331200000000003</v>
      </c>
      <c r="G21" s="103">
        <v>22.9605</v>
      </c>
      <c r="H21" s="103">
        <v>36.3371</v>
      </c>
      <c r="I21" s="103">
        <v>35.8904</v>
      </c>
      <c r="J21" s="103">
        <v>36.353000000000002</v>
      </c>
      <c r="K21" s="103">
        <v>37.646999999999998</v>
      </c>
      <c r="L21" s="103">
        <v>33.331200000000003</v>
      </c>
      <c r="M21" s="103">
        <v>22.9605</v>
      </c>
      <c r="N21" s="103">
        <v>4.2912999999999997</v>
      </c>
      <c r="O21" s="103">
        <v>4.2912999999999997</v>
      </c>
      <c r="P21" s="103">
        <v>0</v>
      </c>
      <c r="Q21" s="103">
        <v>0</v>
      </c>
      <c r="R21" s="103">
        <v>0</v>
      </c>
      <c r="S21" s="103">
        <v>0</v>
      </c>
    </row>
    <row r="22" spans="1:19" s="28" customFormat="1">
      <c r="A22" s="37" t="s">
        <v>19</v>
      </c>
      <c r="B22" s="103">
        <v>23.960699999999999</v>
      </c>
      <c r="C22" s="103">
        <v>12.352600000000001</v>
      </c>
      <c r="D22" s="103">
        <v>36.890099999999997</v>
      </c>
      <c r="E22" s="103">
        <v>39.794600000000003</v>
      </c>
      <c r="F22" s="103">
        <v>26.180199999999999</v>
      </c>
      <c r="G22" s="103">
        <v>29.577100000000002</v>
      </c>
      <c r="H22" s="103">
        <v>23.9587</v>
      </c>
      <c r="I22" s="103">
        <v>12.3452</v>
      </c>
      <c r="J22" s="103">
        <v>36.890099999999997</v>
      </c>
      <c r="K22" s="103">
        <v>39.794499999999999</v>
      </c>
      <c r="L22" s="103">
        <v>26.180199999999999</v>
      </c>
      <c r="M22" s="103">
        <v>29.577100000000002</v>
      </c>
      <c r="N22" s="103">
        <v>36.112000000000002</v>
      </c>
      <c r="O22" s="103">
        <v>36.110100000000003</v>
      </c>
      <c r="P22" s="103">
        <v>52</v>
      </c>
      <c r="Q22" s="103">
        <v>52</v>
      </c>
      <c r="R22" s="103">
        <v>0</v>
      </c>
      <c r="S22" s="103">
        <v>0</v>
      </c>
    </row>
    <row r="23" spans="1:19" s="28" customFormat="1">
      <c r="A23" s="20" t="s">
        <v>20</v>
      </c>
      <c r="B23" s="103">
        <v>36.372999999999998</v>
      </c>
      <c r="C23" s="103">
        <v>36.830300000000001</v>
      </c>
      <c r="D23" s="103">
        <v>36.352800000000002</v>
      </c>
      <c r="E23" s="103">
        <v>37.093400000000003</v>
      </c>
      <c r="F23" s="103">
        <v>31.383299999999998</v>
      </c>
      <c r="G23" s="103">
        <v>33.542200000000001</v>
      </c>
      <c r="H23" s="103">
        <v>36.379899999999999</v>
      </c>
      <c r="I23" s="103">
        <v>36.997999999999998</v>
      </c>
      <c r="J23" s="103">
        <v>36.352800000000002</v>
      </c>
      <c r="K23" s="103">
        <v>37.093400000000003</v>
      </c>
      <c r="L23" s="103">
        <v>31.383299999999998</v>
      </c>
      <c r="M23" s="103">
        <v>33.542200000000001</v>
      </c>
      <c r="N23" s="103">
        <v>9.7584</v>
      </c>
      <c r="O23" s="103">
        <v>9.7584</v>
      </c>
      <c r="P23" s="103">
        <v>0</v>
      </c>
      <c r="Q23" s="103">
        <v>0</v>
      </c>
      <c r="R23" s="103">
        <v>0</v>
      </c>
      <c r="S23" s="103">
        <v>0</v>
      </c>
    </row>
    <row r="24" spans="1:19" s="28" customFormat="1">
      <c r="A24" s="20" t="s">
        <v>21</v>
      </c>
      <c r="B24" s="103">
        <v>39.818600000000004</v>
      </c>
      <c r="C24" s="103">
        <v>36.456800000000001</v>
      </c>
      <c r="D24" s="103">
        <v>39.933999999999997</v>
      </c>
      <c r="E24" s="103">
        <v>38.002899999999997</v>
      </c>
      <c r="F24" s="103">
        <v>40.189599999999999</v>
      </c>
      <c r="G24" s="103">
        <v>0</v>
      </c>
      <c r="H24" s="103">
        <v>39.818600000000004</v>
      </c>
      <c r="I24" s="103">
        <v>36.456800000000001</v>
      </c>
      <c r="J24" s="103">
        <v>39.933999999999997</v>
      </c>
      <c r="K24" s="103">
        <v>38.002899999999997</v>
      </c>
      <c r="L24" s="103">
        <v>40.189599999999999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</row>
    <row r="25" spans="1:19" s="28" customFormat="1">
      <c r="A25" s="20" t="s">
        <v>22</v>
      </c>
      <c r="B25" s="103">
        <v>39.902099999999997</v>
      </c>
      <c r="C25" s="103">
        <v>37.730899999999998</v>
      </c>
      <c r="D25" s="103">
        <v>40.012900000000002</v>
      </c>
      <c r="E25" s="103">
        <v>40.629100000000001</v>
      </c>
      <c r="F25" s="103">
        <v>43.408200000000001</v>
      </c>
      <c r="G25" s="103">
        <v>25.2698</v>
      </c>
      <c r="H25" s="103">
        <v>39.936500000000002</v>
      </c>
      <c r="I25" s="103">
        <v>37.7898</v>
      </c>
      <c r="J25" s="103">
        <v>40.045900000000003</v>
      </c>
      <c r="K25" s="103">
        <v>40.629100000000001</v>
      </c>
      <c r="L25" s="103">
        <v>43.442700000000002</v>
      </c>
      <c r="M25" s="103">
        <v>25.492100000000001</v>
      </c>
      <c r="N25" s="103">
        <v>10.664999999999999</v>
      </c>
      <c r="O25" s="103">
        <v>18.669799999999999</v>
      </c>
      <c r="P25" s="103">
        <v>9.5</v>
      </c>
      <c r="Q25" s="103">
        <v>0</v>
      </c>
      <c r="R25" s="103">
        <v>9.5</v>
      </c>
      <c r="S25" s="103">
        <v>9.5</v>
      </c>
    </row>
    <row r="26" spans="1:19" s="28" customFormat="1">
      <c r="A26" s="20" t="s">
        <v>23</v>
      </c>
      <c r="B26" s="103">
        <v>37.190100000000001</v>
      </c>
      <c r="C26" s="103">
        <v>36.244599999999998</v>
      </c>
      <c r="D26" s="103">
        <v>37.253599999999999</v>
      </c>
      <c r="E26" s="103">
        <v>37.532299999999999</v>
      </c>
      <c r="F26" s="103">
        <v>37.6509</v>
      </c>
      <c r="G26" s="103">
        <v>32.905299999999997</v>
      </c>
      <c r="H26" s="103">
        <v>37.199599999999997</v>
      </c>
      <c r="I26" s="103">
        <v>36.391199999999998</v>
      </c>
      <c r="J26" s="103">
        <v>37.253599999999999</v>
      </c>
      <c r="K26" s="103">
        <v>37.532299999999999</v>
      </c>
      <c r="L26" s="103">
        <v>37.6509</v>
      </c>
      <c r="M26" s="103">
        <v>32.905299999999997</v>
      </c>
      <c r="N26" s="103">
        <v>13.181699999999999</v>
      </c>
      <c r="O26" s="103">
        <v>13.181699999999999</v>
      </c>
      <c r="P26" s="103">
        <v>0</v>
      </c>
      <c r="Q26" s="103">
        <v>0</v>
      </c>
      <c r="R26" s="103">
        <v>0</v>
      </c>
      <c r="S26" s="103">
        <v>0</v>
      </c>
    </row>
    <row r="27" spans="1:19" s="28" customFormat="1">
      <c r="A27" s="20" t="s">
        <v>24</v>
      </c>
      <c r="B27" s="103">
        <v>36.369999999999997</v>
      </c>
      <c r="C27" s="103">
        <v>33.339500000000001</v>
      </c>
      <c r="D27" s="103">
        <v>36.744</v>
      </c>
      <c r="E27" s="103">
        <v>37.794800000000002</v>
      </c>
      <c r="F27" s="103">
        <v>31.177600000000002</v>
      </c>
      <c r="G27" s="103">
        <v>31.404900000000001</v>
      </c>
      <c r="H27" s="103">
        <v>36.3797</v>
      </c>
      <c r="I27" s="103">
        <v>33.392000000000003</v>
      </c>
      <c r="J27" s="103">
        <v>36.744</v>
      </c>
      <c r="K27" s="103">
        <v>37.794800000000002</v>
      </c>
      <c r="L27" s="103">
        <v>31.177600000000002</v>
      </c>
      <c r="M27" s="103">
        <v>31.404900000000001</v>
      </c>
      <c r="N27" s="103">
        <v>29.090699999999998</v>
      </c>
      <c r="O27" s="103">
        <v>29.090699999999998</v>
      </c>
      <c r="P27" s="103">
        <v>0</v>
      </c>
      <c r="Q27" s="103">
        <v>0</v>
      </c>
      <c r="R27" s="103">
        <v>0</v>
      </c>
      <c r="S27" s="103">
        <v>0</v>
      </c>
    </row>
    <row r="28" spans="1:19" s="28" customFormat="1">
      <c r="A28" s="20" t="s">
        <v>25</v>
      </c>
      <c r="B28" s="103">
        <v>36.704599999999999</v>
      </c>
      <c r="C28" s="103">
        <v>37.970199999999998</v>
      </c>
      <c r="D28" s="103">
        <v>36.629399999999997</v>
      </c>
      <c r="E28" s="103">
        <v>36.943100000000001</v>
      </c>
      <c r="F28" s="103">
        <v>34.586100000000002</v>
      </c>
      <c r="G28" s="103">
        <v>36.118400000000001</v>
      </c>
      <c r="H28" s="103">
        <v>36.708399999999997</v>
      </c>
      <c r="I28" s="103">
        <v>38.042900000000003</v>
      </c>
      <c r="J28" s="103">
        <v>36.629399999999997</v>
      </c>
      <c r="K28" s="103">
        <v>36.943100000000001</v>
      </c>
      <c r="L28" s="103">
        <v>34.586100000000002</v>
      </c>
      <c r="M28" s="103">
        <v>36.118400000000001</v>
      </c>
      <c r="N28" s="103">
        <v>19.070499999999999</v>
      </c>
      <c r="O28" s="103">
        <v>19.070499999999999</v>
      </c>
      <c r="P28" s="103">
        <v>0</v>
      </c>
      <c r="Q28" s="103">
        <v>0</v>
      </c>
      <c r="R28" s="103">
        <v>0</v>
      </c>
      <c r="S28" s="103">
        <v>0</v>
      </c>
    </row>
    <row r="29" spans="1:19" s="28" customFormat="1">
      <c r="A29" s="20" t="s">
        <v>26</v>
      </c>
      <c r="B29" s="103">
        <v>36.623899999999999</v>
      </c>
      <c r="C29" s="103">
        <v>40.729100000000003</v>
      </c>
      <c r="D29" s="103">
        <v>36.440300000000001</v>
      </c>
      <c r="E29" s="103">
        <v>37.569200000000002</v>
      </c>
      <c r="F29" s="103">
        <v>33.0167</v>
      </c>
      <c r="G29" s="103">
        <v>22.062899999999999</v>
      </c>
      <c r="H29" s="103">
        <v>36.627600000000001</v>
      </c>
      <c r="I29" s="103">
        <v>40.825899999999997</v>
      </c>
      <c r="J29" s="103">
        <v>36.440300000000001</v>
      </c>
      <c r="K29" s="103">
        <v>37.569200000000002</v>
      </c>
      <c r="L29" s="103">
        <v>33.0167</v>
      </c>
      <c r="M29" s="103">
        <v>22.062899999999999</v>
      </c>
      <c r="N29" s="103">
        <v>6.8703000000000003</v>
      </c>
      <c r="O29" s="103">
        <v>6.8703000000000003</v>
      </c>
      <c r="P29" s="103">
        <v>0</v>
      </c>
      <c r="Q29" s="103">
        <v>0</v>
      </c>
      <c r="R29" s="103">
        <v>0</v>
      </c>
      <c r="S29" s="103">
        <v>0</v>
      </c>
    </row>
    <row r="30" spans="1:19" s="28" customFormat="1">
      <c r="A30" s="20" t="s">
        <v>27</v>
      </c>
      <c r="B30" s="103">
        <v>36.290500000000002</v>
      </c>
      <c r="C30" s="103">
        <v>38.546900000000001</v>
      </c>
      <c r="D30" s="103">
        <v>36.170900000000003</v>
      </c>
      <c r="E30" s="103">
        <v>37.184199999999997</v>
      </c>
      <c r="F30" s="103">
        <v>28.669899999999998</v>
      </c>
      <c r="G30" s="103">
        <v>29.334399999999999</v>
      </c>
      <c r="H30" s="103">
        <v>36.292200000000001</v>
      </c>
      <c r="I30" s="103">
        <v>38.585799999999999</v>
      </c>
      <c r="J30" s="103">
        <v>36.170900000000003</v>
      </c>
      <c r="K30" s="103">
        <v>37.184199999999997</v>
      </c>
      <c r="L30" s="103">
        <v>28.669899999999998</v>
      </c>
      <c r="M30" s="103">
        <v>29.334399999999999</v>
      </c>
      <c r="N30" s="103">
        <v>24.005400000000002</v>
      </c>
      <c r="O30" s="103">
        <v>24.005400000000002</v>
      </c>
      <c r="P30" s="103">
        <v>0</v>
      </c>
      <c r="Q30" s="103">
        <v>0</v>
      </c>
      <c r="R30" s="103">
        <v>0</v>
      </c>
      <c r="S30" s="103">
        <v>0</v>
      </c>
    </row>
    <row r="31" spans="1:19" s="28" customFormat="1">
      <c r="A31" s="20" t="s">
        <v>28</v>
      </c>
      <c r="B31" s="103">
        <v>36.585299999999997</v>
      </c>
      <c r="C31" s="103">
        <v>35.227200000000003</v>
      </c>
      <c r="D31" s="103">
        <v>36.651499999999999</v>
      </c>
      <c r="E31" s="103">
        <v>38.130800000000001</v>
      </c>
      <c r="F31" s="103">
        <v>30.599399999999999</v>
      </c>
      <c r="G31" s="103">
        <v>26.4513</v>
      </c>
      <c r="H31" s="103">
        <v>36.588099999999997</v>
      </c>
      <c r="I31" s="103">
        <v>35.280500000000004</v>
      </c>
      <c r="J31" s="103">
        <v>36.651499999999999</v>
      </c>
      <c r="K31" s="103">
        <v>38.130800000000001</v>
      </c>
      <c r="L31" s="103">
        <v>30.599399999999999</v>
      </c>
      <c r="M31" s="103">
        <v>26.4513</v>
      </c>
      <c r="N31" s="103">
        <v>22.814299999999999</v>
      </c>
      <c r="O31" s="103">
        <v>22.814299999999999</v>
      </c>
      <c r="P31" s="103">
        <v>0</v>
      </c>
      <c r="Q31" s="103">
        <v>0</v>
      </c>
      <c r="R31" s="103">
        <v>0</v>
      </c>
      <c r="S31" s="103">
        <v>0</v>
      </c>
    </row>
    <row r="32" spans="1:19" s="28" customFormat="1">
      <c r="A32" s="20" t="s">
        <v>29</v>
      </c>
      <c r="B32" s="103">
        <v>36.430500000000002</v>
      </c>
      <c r="C32" s="103">
        <v>39.428699999999999</v>
      </c>
      <c r="D32" s="103">
        <v>36.256500000000003</v>
      </c>
      <c r="E32" s="103">
        <v>37.140500000000003</v>
      </c>
      <c r="F32" s="103">
        <v>28.161200000000001</v>
      </c>
      <c r="G32" s="103">
        <v>28.090399999999999</v>
      </c>
      <c r="H32" s="103">
        <v>36.433500000000002</v>
      </c>
      <c r="I32" s="103">
        <v>39.491799999999998</v>
      </c>
      <c r="J32" s="103">
        <v>36.256500000000003</v>
      </c>
      <c r="K32" s="103">
        <v>37.140500000000003</v>
      </c>
      <c r="L32" s="103">
        <v>28.161200000000001</v>
      </c>
      <c r="M32" s="103">
        <v>28.090399999999999</v>
      </c>
      <c r="N32" s="103">
        <v>13.3682</v>
      </c>
      <c r="O32" s="103">
        <v>13.3682</v>
      </c>
      <c r="P32" s="103">
        <v>0</v>
      </c>
      <c r="Q32" s="103">
        <v>0</v>
      </c>
      <c r="R32" s="103">
        <v>0</v>
      </c>
      <c r="S32" s="103">
        <v>0</v>
      </c>
    </row>
    <row r="33" spans="1:19" s="28" customFormat="1">
      <c r="A33" s="20" t="s">
        <v>30</v>
      </c>
      <c r="B33" s="103">
        <v>37.8369</v>
      </c>
      <c r="C33" s="103">
        <v>39.906500000000001</v>
      </c>
      <c r="D33" s="103">
        <v>37.7759</v>
      </c>
      <c r="E33" s="103">
        <v>38.381799999999998</v>
      </c>
      <c r="F33" s="103">
        <v>21.3447</v>
      </c>
      <c r="G33" s="103">
        <v>34.415100000000002</v>
      </c>
      <c r="H33" s="103">
        <v>37.858899999999998</v>
      </c>
      <c r="I33" s="103">
        <v>40.784199999999998</v>
      </c>
      <c r="J33" s="103">
        <v>37.7759</v>
      </c>
      <c r="K33" s="103">
        <v>38.381799999999998</v>
      </c>
      <c r="L33" s="103">
        <v>21.3447</v>
      </c>
      <c r="M33" s="103">
        <v>34.415100000000002</v>
      </c>
      <c r="N33" s="103">
        <v>17.964700000000001</v>
      </c>
      <c r="O33" s="103">
        <v>17.964700000000001</v>
      </c>
      <c r="P33" s="103">
        <v>0</v>
      </c>
      <c r="Q33" s="103">
        <v>0</v>
      </c>
      <c r="R33" s="103">
        <v>0</v>
      </c>
      <c r="S33" s="103">
        <v>0</v>
      </c>
    </row>
    <row r="34" spans="1:19" s="28" customFormat="1">
      <c r="A34" s="20" t="s">
        <v>31</v>
      </c>
      <c r="B34" s="103">
        <v>35.863</v>
      </c>
      <c r="C34" s="103">
        <v>37.857700000000001</v>
      </c>
      <c r="D34" s="103">
        <v>35.787100000000002</v>
      </c>
      <c r="E34" s="103">
        <v>36.987099999999998</v>
      </c>
      <c r="F34" s="103">
        <v>29.101199999999999</v>
      </c>
      <c r="G34" s="103">
        <v>28.199200000000001</v>
      </c>
      <c r="H34" s="103">
        <v>35.866599999999998</v>
      </c>
      <c r="I34" s="103">
        <v>37.970700000000001</v>
      </c>
      <c r="J34" s="103">
        <v>35.787100000000002</v>
      </c>
      <c r="K34" s="103">
        <v>36.987099999999998</v>
      </c>
      <c r="L34" s="103">
        <v>29.101199999999999</v>
      </c>
      <c r="M34" s="103">
        <v>28.199200000000001</v>
      </c>
      <c r="N34" s="103">
        <v>19.468599999999999</v>
      </c>
      <c r="O34" s="103">
        <v>19.468599999999999</v>
      </c>
      <c r="P34" s="103">
        <v>0</v>
      </c>
      <c r="Q34" s="103">
        <v>0</v>
      </c>
      <c r="R34" s="103">
        <v>0</v>
      </c>
      <c r="S34" s="103">
        <v>0</v>
      </c>
    </row>
    <row r="35" spans="1:19" s="28" customFormat="1">
      <c r="A35" s="20" t="s">
        <v>32</v>
      </c>
      <c r="B35" s="103">
        <v>36.2562</v>
      </c>
      <c r="C35" s="103">
        <v>35.175699999999999</v>
      </c>
      <c r="D35" s="103">
        <v>36.3078</v>
      </c>
      <c r="E35" s="103">
        <v>37.1873</v>
      </c>
      <c r="F35" s="103">
        <v>30.895900000000001</v>
      </c>
      <c r="G35" s="103">
        <v>31.429200000000002</v>
      </c>
      <c r="H35" s="103">
        <v>36.261899999999997</v>
      </c>
      <c r="I35" s="103">
        <v>35.296799999999998</v>
      </c>
      <c r="J35" s="103">
        <v>36.3078</v>
      </c>
      <c r="K35" s="103">
        <v>37.1873</v>
      </c>
      <c r="L35" s="103">
        <v>30.895900000000001</v>
      </c>
      <c r="M35" s="103">
        <v>31.429200000000002</v>
      </c>
      <c r="N35" s="103">
        <v>3.9792000000000001</v>
      </c>
      <c r="O35" s="103">
        <v>3.9792000000000001</v>
      </c>
      <c r="P35" s="103">
        <v>0</v>
      </c>
      <c r="Q35" s="103">
        <v>0</v>
      </c>
      <c r="R35" s="103">
        <v>0</v>
      </c>
      <c r="S35" s="103">
        <v>0</v>
      </c>
    </row>
    <row r="36" spans="1:19" s="28" customFormat="1">
      <c r="A36" s="20" t="s">
        <v>33</v>
      </c>
      <c r="B36" s="103">
        <v>37.227499999999999</v>
      </c>
      <c r="C36" s="103">
        <v>43.279200000000003</v>
      </c>
      <c r="D36" s="103">
        <v>36.969499999999996</v>
      </c>
      <c r="E36" s="103">
        <v>38.067100000000003</v>
      </c>
      <c r="F36" s="103">
        <v>34.063600000000001</v>
      </c>
      <c r="G36" s="103">
        <v>23.550599999999999</v>
      </c>
      <c r="H36" s="103">
        <v>37.2273</v>
      </c>
      <c r="I36" s="103">
        <v>43.2926</v>
      </c>
      <c r="J36" s="103">
        <v>36.969499999999996</v>
      </c>
      <c r="K36" s="103">
        <v>38.067100000000003</v>
      </c>
      <c r="L36" s="103">
        <v>34.063600000000001</v>
      </c>
      <c r="M36" s="103">
        <v>23.550599999999999</v>
      </c>
      <c r="N36" s="103">
        <v>38.999000000000002</v>
      </c>
      <c r="O36" s="103">
        <v>38.999000000000002</v>
      </c>
      <c r="P36" s="103">
        <v>0</v>
      </c>
      <c r="Q36" s="103">
        <v>0</v>
      </c>
      <c r="R36" s="103">
        <v>0</v>
      </c>
      <c r="S36" s="103">
        <v>0</v>
      </c>
    </row>
    <row r="37" spans="1:19" s="28" customFormat="1">
      <c r="A37" s="20" t="s">
        <v>34</v>
      </c>
      <c r="B37" s="103">
        <v>36.809199999999997</v>
      </c>
      <c r="C37" s="103">
        <v>37.910200000000003</v>
      </c>
      <c r="D37" s="103">
        <v>36.7393</v>
      </c>
      <c r="E37" s="103">
        <v>37.544600000000003</v>
      </c>
      <c r="F37" s="103">
        <v>34.929299999999998</v>
      </c>
      <c r="G37" s="103">
        <v>28.8565</v>
      </c>
      <c r="H37" s="103">
        <v>36.8232</v>
      </c>
      <c r="I37" s="103">
        <v>38.152700000000003</v>
      </c>
      <c r="J37" s="103">
        <v>36.7393</v>
      </c>
      <c r="K37" s="103">
        <v>37.544600000000003</v>
      </c>
      <c r="L37" s="103">
        <v>34.929299999999998</v>
      </c>
      <c r="M37" s="103">
        <v>28.8565</v>
      </c>
      <c r="N37" s="103">
        <v>1.3544</v>
      </c>
      <c r="O37" s="103">
        <v>1.3544</v>
      </c>
      <c r="P37" s="103">
        <v>0</v>
      </c>
      <c r="Q37" s="103">
        <v>0</v>
      </c>
      <c r="R37" s="103">
        <v>0</v>
      </c>
      <c r="S37" s="103">
        <v>0</v>
      </c>
    </row>
    <row r="38" spans="1:19" s="87" customFormat="1" ht="3.75" customHeight="1">
      <c r="A38" s="92"/>
      <c r="B38" s="199">
        <v>0</v>
      </c>
      <c r="C38" s="199">
        <v>0</v>
      </c>
      <c r="D38" s="199">
        <v>0</v>
      </c>
      <c r="E38" s="199">
        <v>0</v>
      </c>
      <c r="F38" s="199">
        <v>0</v>
      </c>
      <c r="G38" s="199">
        <v>0</v>
      </c>
      <c r="H38" s="199">
        <v>0</v>
      </c>
      <c r="I38" s="199">
        <v>0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0</v>
      </c>
      <c r="P38" s="199">
        <v>0</v>
      </c>
      <c r="Q38" s="199">
        <v>0</v>
      </c>
      <c r="R38" s="199">
        <v>0</v>
      </c>
      <c r="S38" s="199">
        <v>0</v>
      </c>
    </row>
    <row r="39" spans="1:19" s="87" customFormat="1" ht="3.75" customHeight="1">
      <c r="A39" s="88"/>
    </row>
    <row r="40" spans="1:19" s="87" customFormat="1" ht="12.75" customHeight="1">
      <c r="A40" s="266" t="s">
        <v>96</v>
      </c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</row>
    <row r="41" spans="1:19" s="87" customFormat="1" ht="3.75" customHeight="1">
      <c r="A41" s="88"/>
    </row>
  </sheetData>
  <mergeCells count="22">
    <mergeCell ref="R1:S1"/>
    <mergeCell ref="A2:S2"/>
    <mergeCell ref="A4:A8"/>
    <mergeCell ref="B4:B8"/>
    <mergeCell ref="C4:G6"/>
    <mergeCell ref="H4:S4"/>
    <mergeCell ref="H5:M5"/>
    <mergeCell ref="N5:S5"/>
    <mergeCell ref="H6:H8"/>
    <mergeCell ref="I6:M6"/>
    <mergeCell ref="N6:N8"/>
    <mergeCell ref="A40:S40"/>
    <mergeCell ref="O6:S6"/>
    <mergeCell ref="C7:C8"/>
    <mergeCell ref="D7:D8"/>
    <mergeCell ref="E7:G7"/>
    <mergeCell ref="I7:I8"/>
    <mergeCell ref="J7:J8"/>
    <mergeCell ref="K7:M7"/>
    <mergeCell ref="O7:O8"/>
    <mergeCell ref="P7:P8"/>
    <mergeCell ref="Q7:S7"/>
  </mergeCells>
  <hyperlinks>
    <hyperlink ref="A2:S2" location="region!A2" display="Процентні ставки за новими кредитами1 домашнім господарствам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90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CM41"/>
  <sheetViews>
    <sheetView showGridLines="0" zoomScaleNormal="100" zoomScaleSheetLayoutView="100" workbookViewId="0">
      <selection activeCell="A2" sqref="A2"/>
    </sheetView>
  </sheetViews>
  <sheetFormatPr defaultRowHeight="13.8"/>
  <cols>
    <col min="1" max="1" width="23.88671875" style="89" customWidth="1"/>
    <col min="2" max="16" width="8.88671875" style="27" customWidth="1"/>
    <col min="17" max="240" width="9.109375" style="27"/>
    <col min="241" max="241" width="3" style="27" bestFit="1" customWidth="1"/>
    <col min="242" max="242" width="23.88671875" style="27" customWidth="1"/>
    <col min="243" max="257" width="8.88671875" style="27" customWidth="1"/>
    <col min="258" max="496" width="9.109375" style="27"/>
    <col min="497" max="497" width="3" style="27" bestFit="1" customWidth="1"/>
    <col min="498" max="498" width="23.88671875" style="27" customWidth="1"/>
    <col min="499" max="513" width="8.88671875" style="27" customWidth="1"/>
    <col min="514" max="752" width="9.109375" style="27"/>
    <col min="753" max="753" width="3" style="27" bestFit="1" customWidth="1"/>
    <col min="754" max="754" width="23.88671875" style="27" customWidth="1"/>
    <col min="755" max="769" width="8.88671875" style="27" customWidth="1"/>
    <col min="770" max="1008" width="9.109375" style="27"/>
    <col min="1009" max="1009" width="3" style="27" bestFit="1" customWidth="1"/>
    <col min="1010" max="1010" width="23.88671875" style="27" customWidth="1"/>
    <col min="1011" max="1025" width="8.88671875" style="27" customWidth="1"/>
    <col min="1026" max="1264" width="9.109375" style="27"/>
    <col min="1265" max="1265" width="3" style="27" bestFit="1" customWidth="1"/>
    <col min="1266" max="1266" width="23.88671875" style="27" customWidth="1"/>
    <col min="1267" max="1281" width="8.88671875" style="27" customWidth="1"/>
    <col min="1282" max="1520" width="9.109375" style="27"/>
    <col min="1521" max="1521" width="3" style="27" bestFit="1" customWidth="1"/>
    <col min="1522" max="1522" width="23.88671875" style="27" customWidth="1"/>
    <col min="1523" max="1537" width="8.88671875" style="27" customWidth="1"/>
    <col min="1538" max="1776" width="9.109375" style="27"/>
    <col min="1777" max="1777" width="3" style="27" bestFit="1" customWidth="1"/>
    <col min="1778" max="1778" width="23.88671875" style="27" customWidth="1"/>
    <col min="1779" max="1793" width="8.88671875" style="27" customWidth="1"/>
    <col min="1794" max="2032" width="9.109375" style="27"/>
    <col min="2033" max="2033" width="3" style="27" bestFit="1" customWidth="1"/>
    <col min="2034" max="2034" width="23.88671875" style="27" customWidth="1"/>
    <col min="2035" max="2049" width="8.88671875" style="27" customWidth="1"/>
    <col min="2050" max="2288" width="9.109375" style="27"/>
    <col min="2289" max="2289" width="3" style="27" bestFit="1" customWidth="1"/>
    <col min="2290" max="2290" width="23.88671875" style="27" customWidth="1"/>
    <col min="2291" max="2305" width="8.88671875" style="27" customWidth="1"/>
    <col min="2306" max="2544" width="9.109375" style="27"/>
    <col min="2545" max="2545" width="3" style="27" bestFit="1" customWidth="1"/>
    <col min="2546" max="2546" width="23.88671875" style="27" customWidth="1"/>
    <col min="2547" max="2561" width="8.88671875" style="27" customWidth="1"/>
    <col min="2562" max="2800" width="9.109375" style="27"/>
    <col min="2801" max="2801" width="3" style="27" bestFit="1" customWidth="1"/>
    <col min="2802" max="2802" width="23.88671875" style="27" customWidth="1"/>
    <col min="2803" max="2817" width="8.88671875" style="27" customWidth="1"/>
    <col min="2818" max="3056" width="9.109375" style="27"/>
    <col min="3057" max="3057" width="3" style="27" bestFit="1" customWidth="1"/>
    <col min="3058" max="3058" width="23.88671875" style="27" customWidth="1"/>
    <col min="3059" max="3073" width="8.88671875" style="27" customWidth="1"/>
    <col min="3074" max="3312" width="9.109375" style="27"/>
    <col min="3313" max="3313" width="3" style="27" bestFit="1" customWidth="1"/>
    <col min="3314" max="3314" width="23.88671875" style="27" customWidth="1"/>
    <col min="3315" max="3329" width="8.88671875" style="27" customWidth="1"/>
    <col min="3330" max="3568" width="9.109375" style="27"/>
    <col min="3569" max="3569" width="3" style="27" bestFit="1" customWidth="1"/>
    <col min="3570" max="3570" width="23.88671875" style="27" customWidth="1"/>
    <col min="3571" max="3585" width="8.88671875" style="27" customWidth="1"/>
    <col min="3586" max="3824" width="9.109375" style="27"/>
    <col min="3825" max="3825" width="3" style="27" bestFit="1" customWidth="1"/>
    <col min="3826" max="3826" width="23.88671875" style="27" customWidth="1"/>
    <col min="3827" max="3841" width="8.88671875" style="27" customWidth="1"/>
    <col min="3842" max="4080" width="9.109375" style="27"/>
    <col min="4081" max="4081" width="3" style="27" bestFit="1" customWidth="1"/>
    <col min="4082" max="4082" width="23.88671875" style="27" customWidth="1"/>
    <col min="4083" max="4097" width="8.88671875" style="27" customWidth="1"/>
    <col min="4098" max="4336" width="9.109375" style="27"/>
    <col min="4337" max="4337" width="3" style="27" bestFit="1" customWidth="1"/>
    <col min="4338" max="4338" width="23.88671875" style="27" customWidth="1"/>
    <col min="4339" max="4353" width="8.88671875" style="27" customWidth="1"/>
    <col min="4354" max="4592" width="9.109375" style="27"/>
    <col min="4593" max="4593" width="3" style="27" bestFit="1" customWidth="1"/>
    <col min="4594" max="4594" width="23.88671875" style="27" customWidth="1"/>
    <col min="4595" max="4609" width="8.88671875" style="27" customWidth="1"/>
    <col min="4610" max="4848" width="9.109375" style="27"/>
    <col min="4849" max="4849" width="3" style="27" bestFit="1" customWidth="1"/>
    <col min="4850" max="4850" width="23.88671875" style="27" customWidth="1"/>
    <col min="4851" max="4865" width="8.88671875" style="27" customWidth="1"/>
    <col min="4866" max="5104" width="9.109375" style="27"/>
    <col min="5105" max="5105" width="3" style="27" bestFit="1" customWidth="1"/>
    <col min="5106" max="5106" width="23.88671875" style="27" customWidth="1"/>
    <col min="5107" max="5121" width="8.88671875" style="27" customWidth="1"/>
    <col min="5122" max="5360" width="9.109375" style="27"/>
    <col min="5361" max="5361" width="3" style="27" bestFit="1" customWidth="1"/>
    <col min="5362" max="5362" width="23.88671875" style="27" customWidth="1"/>
    <col min="5363" max="5377" width="8.88671875" style="27" customWidth="1"/>
    <col min="5378" max="5616" width="9.109375" style="27"/>
    <col min="5617" max="5617" width="3" style="27" bestFit="1" customWidth="1"/>
    <col min="5618" max="5618" width="23.88671875" style="27" customWidth="1"/>
    <col min="5619" max="5633" width="8.88671875" style="27" customWidth="1"/>
    <col min="5634" max="5872" width="9.109375" style="27"/>
    <col min="5873" max="5873" width="3" style="27" bestFit="1" customWidth="1"/>
    <col min="5874" max="5874" width="23.88671875" style="27" customWidth="1"/>
    <col min="5875" max="5889" width="8.88671875" style="27" customWidth="1"/>
    <col min="5890" max="6128" width="9.109375" style="27"/>
    <col min="6129" max="6129" width="3" style="27" bestFit="1" customWidth="1"/>
    <col min="6130" max="6130" width="23.88671875" style="27" customWidth="1"/>
    <col min="6131" max="6145" width="8.88671875" style="27" customWidth="1"/>
    <col min="6146" max="6384" width="9.109375" style="27"/>
    <col min="6385" max="6385" width="3" style="27" bestFit="1" customWidth="1"/>
    <col min="6386" max="6386" width="23.88671875" style="27" customWidth="1"/>
    <col min="6387" max="6401" width="8.88671875" style="27" customWidth="1"/>
    <col min="6402" max="6640" width="9.109375" style="27"/>
    <col min="6641" max="6641" width="3" style="27" bestFit="1" customWidth="1"/>
    <col min="6642" max="6642" width="23.88671875" style="27" customWidth="1"/>
    <col min="6643" max="6657" width="8.88671875" style="27" customWidth="1"/>
    <col min="6658" max="6896" width="9.109375" style="27"/>
    <col min="6897" max="6897" width="3" style="27" bestFit="1" customWidth="1"/>
    <col min="6898" max="6898" width="23.88671875" style="27" customWidth="1"/>
    <col min="6899" max="6913" width="8.88671875" style="27" customWidth="1"/>
    <col min="6914" max="7152" width="9.109375" style="27"/>
    <col min="7153" max="7153" width="3" style="27" bestFit="1" customWidth="1"/>
    <col min="7154" max="7154" width="23.88671875" style="27" customWidth="1"/>
    <col min="7155" max="7169" width="8.88671875" style="27" customWidth="1"/>
    <col min="7170" max="7408" width="9.109375" style="27"/>
    <col min="7409" max="7409" width="3" style="27" bestFit="1" customWidth="1"/>
    <col min="7410" max="7410" width="23.88671875" style="27" customWidth="1"/>
    <col min="7411" max="7425" width="8.88671875" style="27" customWidth="1"/>
    <col min="7426" max="7664" width="9.109375" style="27"/>
    <col min="7665" max="7665" width="3" style="27" bestFit="1" customWidth="1"/>
    <col min="7666" max="7666" width="23.88671875" style="27" customWidth="1"/>
    <col min="7667" max="7681" width="8.88671875" style="27" customWidth="1"/>
    <col min="7682" max="7920" width="9.109375" style="27"/>
    <col min="7921" max="7921" width="3" style="27" bestFit="1" customWidth="1"/>
    <col min="7922" max="7922" width="23.88671875" style="27" customWidth="1"/>
    <col min="7923" max="7937" width="8.88671875" style="27" customWidth="1"/>
    <col min="7938" max="8176" width="9.109375" style="27"/>
    <col min="8177" max="8177" width="3" style="27" bestFit="1" customWidth="1"/>
    <col min="8178" max="8178" width="23.88671875" style="27" customWidth="1"/>
    <col min="8179" max="8193" width="8.88671875" style="27" customWidth="1"/>
    <col min="8194" max="8432" width="9.109375" style="27"/>
    <col min="8433" max="8433" width="3" style="27" bestFit="1" customWidth="1"/>
    <col min="8434" max="8434" width="23.88671875" style="27" customWidth="1"/>
    <col min="8435" max="8449" width="8.88671875" style="27" customWidth="1"/>
    <col min="8450" max="8688" width="9.109375" style="27"/>
    <col min="8689" max="8689" width="3" style="27" bestFit="1" customWidth="1"/>
    <col min="8690" max="8690" width="23.88671875" style="27" customWidth="1"/>
    <col min="8691" max="8705" width="8.88671875" style="27" customWidth="1"/>
    <col min="8706" max="8944" width="9.109375" style="27"/>
    <col min="8945" max="8945" width="3" style="27" bestFit="1" customWidth="1"/>
    <col min="8946" max="8946" width="23.88671875" style="27" customWidth="1"/>
    <col min="8947" max="8961" width="8.88671875" style="27" customWidth="1"/>
    <col min="8962" max="9200" width="9.109375" style="27"/>
    <col min="9201" max="9201" width="3" style="27" bestFit="1" customWidth="1"/>
    <col min="9202" max="9202" width="23.88671875" style="27" customWidth="1"/>
    <col min="9203" max="9217" width="8.88671875" style="27" customWidth="1"/>
    <col min="9218" max="9456" width="9.109375" style="27"/>
    <col min="9457" max="9457" width="3" style="27" bestFit="1" customWidth="1"/>
    <col min="9458" max="9458" width="23.88671875" style="27" customWidth="1"/>
    <col min="9459" max="9473" width="8.88671875" style="27" customWidth="1"/>
    <col min="9474" max="9712" width="9.109375" style="27"/>
    <col min="9713" max="9713" width="3" style="27" bestFit="1" customWidth="1"/>
    <col min="9714" max="9714" width="23.88671875" style="27" customWidth="1"/>
    <col min="9715" max="9729" width="8.88671875" style="27" customWidth="1"/>
    <col min="9730" max="9968" width="9.109375" style="27"/>
    <col min="9969" max="9969" width="3" style="27" bestFit="1" customWidth="1"/>
    <col min="9970" max="9970" width="23.88671875" style="27" customWidth="1"/>
    <col min="9971" max="9985" width="8.88671875" style="27" customWidth="1"/>
    <col min="9986" max="10224" width="9.109375" style="27"/>
    <col min="10225" max="10225" width="3" style="27" bestFit="1" customWidth="1"/>
    <col min="10226" max="10226" width="23.88671875" style="27" customWidth="1"/>
    <col min="10227" max="10241" width="8.88671875" style="27" customWidth="1"/>
    <col min="10242" max="10480" width="9.109375" style="27"/>
    <col min="10481" max="10481" width="3" style="27" bestFit="1" customWidth="1"/>
    <col min="10482" max="10482" width="23.88671875" style="27" customWidth="1"/>
    <col min="10483" max="10497" width="8.88671875" style="27" customWidth="1"/>
    <col min="10498" max="10736" width="9.109375" style="27"/>
    <col min="10737" max="10737" width="3" style="27" bestFit="1" customWidth="1"/>
    <col min="10738" max="10738" width="23.88671875" style="27" customWidth="1"/>
    <col min="10739" max="10753" width="8.88671875" style="27" customWidth="1"/>
    <col min="10754" max="10992" width="9.109375" style="27"/>
    <col min="10993" max="10993" width="3" style="27" bestFit="1" customWidth="1"/>
    <col min="10994" max="10994" width="23.88671875" style="27" customWidth="1"/>
    <col min="10995" max="11009" width="8.88671875" style="27" customWidth="1"/>
    <col min="11010" max="11248" width="9.109375" style="27"/>
    <col min="11249" max="11249" width="3" style="27" bestFit="1" customWidth="1"/>
    <col min="11250" max="11250" width="23.88671875" style="27" customWidth="1"/>
    <col min="11251" max="11265" width="8.88671875" style="27" customWidth="1"/>
    <col min="11266" max="11504" width="9.109375" style="27"/>
    <col min="11505" max="11505" width="3" style="27" bestFit="1" customWidth="1"/>
    <col min="11506" max="11506" width="23.88671875" style="27" customWidth="1"/>
    <col min="11507" max="11521" width="8.88671875" style="27" customWidth="1"/>
    <col min="11522" max="11760" width="9.109375" style="27"/>
    <col min="11761" max="11761" width="3" style="27" bestFit="1" customWidth="1"/>
    <col min="11762" max="11762" width="23.88671875" style="27" customWidth="1"/>
    <col min="11763" max="11777" width="8.88671875" style="27" customWidth="1"/>
    <col min="11778" max="12016" width="9.109375" style="27"/>
    <col min="12017" max="12017" width="3" style="27" bestFit="1" customWidth="1"/>
    <col min="12018" max="12018" width="23.88671875" style="27" customWidth="1"/>
    <col min="12019" max="12033" width="8.88671875" style="27" customWidth="1"/>
    <col min="12034" max="12272" width="9.109375" style="27"/>
    <col min="12273" max="12273" width="3" style="27" bestFit="1" customWidth="1"/>
    <col min="12274" max="12274" width="23.88671875" style="27" customWidth="1"/>
    <col min="12275" max="12289" width="8.88671875" style="27" customWidth="1"/>
    <col min="12290" max="12528" width="9.109375" style="27"/>
    <col min="12529" max="12529" width="3" style="27" bestFit="1" customWidth="1"/>
    <col min="12530" max="12530" width="23.88671875" style="27" customWidth="1"/>
    <col min="12531" max="12545" width="8.88671875" style="27" customWidth="1"/>
    <col min="12546" max="12784" width="9.109375" style="27"/>
    <col min="12785" max="12785" width="3" style="27" bestFit="1" customWidth="1"/>
    <col min="12786" max="12786" width="23.88671875" style="27" customWidth="1"/>
    <col min="12787" max="12801" width="8.88671875" style="27" customWidth="1"/>
    <col min="12802" max="13040" width="9.109375" style="27"/>
    <col min="13041" max="13041" width="3" style="27" bestFit="1" customWidth="1"/>
    <col min="13042" max="13042" width="23.88671875" style="27" customWidth="1"/>
    <col min="13043" max="13057" width="8.88671875" style="27" customWidth="1"/>
    <col min="13058" max="13296" width="9.109375" style="27"/>
    <col min="13297" max="13297" width="3" style="27" bestFit="1" customWidth="1"/>
    <col min="13298" max="13298" width="23.88671875" style="27" customWidth="1"/>
    <col min="13299" max="13313" width="8.88671875" style="27" customWidth="1"/>
    <col min="13314" max="13552" width="9.109375" style="27"/>
    <col min="13553" max="13553" width="3" style="27" bestFit="1" customWidth="1"/>
    <col min="13554" max="13554" width="23.88671875" style="27" customWidth="1"/>
    <col min="13555" max="13569" width="8.88671875" style="27" customWidth="1"/>
    <col min="13570" max="13808" width="9.109375" style="27"/>
    <col min="13809" max="13809" width="3" style="27" bestFit="1" customWidth="1"/>
    <col min="13810" max="13810" width="23.88671875" style="27" customWidth="1"/>
    <col min="13811" max="13825" width="8.88671875" style="27" customWidth="1"/>
    <col min="13826" max="14064" width="9.109375" style="27"/>
    <col min="14065" max="14065" width="3" style="27" bestFit="1" customWidth="1"/>
    <col min="14066" max="14066" width="23.88671875" style="27" customWidth="1"/>
    <col min="14067" max="14081" width="8.88671875" style="27" customWidth="1"/>
    <col min="14082" max="14320" width="9.109375" style="27"/>
    <col min="14321" max="14321" width="3" style="27" bestFit="1" customWidth="1"/>
    <col min="14322" max="14322" width="23.88671875" style="27" customWidth="1"/>
    <col min="14323" max="14337" width="8.88671875" style="27" customWidth="1"/>
    <col min="14338" max="14576" width="9.109375" style="27"/>
    <col min="14577" max="14577" width="3" style="27" bestFit="1" customWidth="1"/>
    <col min="14578" max="14578" width="23.88671875" style="27" customWidth="1"/>
    <col min="14579" max="14593" width="8.88671875" style="27" customWidth="1"/>
    <col min="14594" max="14832" width="9.109375" style="27"/>
    <col min="14833" max="14833" width="3" style="27" bestFit="1" customWidth="1"/>
    <col min="14834" max="14834" width="23.88671875" style="27" customWidth="1"/>
    <col min="14835" max="14849" width="8.88671875" style="27" customWidth="1"/>
    <col min="14850" max="15088" width="9.109375" style="27"/>
    <col min="15089" max="15089" width="3" style="27" bestFit="1" customWidth="1"/>
    <col min="15090" max="15090" width="23.88671875" style="27" customWidth="1"/>
    <col min="15091" max="15105" width="8.88671875" style="27" customWidth="1"/>
    <col min="15106" max="15344" width="9.109375" style="27"/>
    <col min="15345" max="15345" width="3" style="27" bestFit="1" customWidth="1"/>
    <col min="15346" max="15346" width="23.88671875" style="27" customWidth="1"/>
    <col min="15347" max="15361" width="8.88671875" style="27" customWidth="1"/>
    <col min="15362" max="15600" width="9.109375" style="27"/>
    <col min="15601" max="15601" width="3" style="27" bestFit="1" customWidth="1"/>
    <col min="15602" max="15602" width="23.88671875" style="27" customWidth="1"/>
    <col min="15603" max="15617" width="8.88671875" style="27" customWidth="1"/>
    <col min="15618" max="15856" width="9.109375" style="27"/>
    <col min="15857" max="15857" width="3" style="27" bestFit="1" customWidth="1"/>
    <col min="15858" max="15858" width="23.88671875" style="27" customWidth="1"/>
    <col min="15859" max="15873" width="8.88671875" style="27" customWidth="1"/>
    <col min="15874" max="16112" width="9.109375" style="27"/>
    <col min="16113" max="16113" width="3" style="27" bestFit="1" customWidth="1"/>
    <col min="16114" max="16114" width="23.88671875" style="27" customWidth="1"/>
    <col min="16115" max="16129" width="8.88671875" style="27" customWidth="1"/>
    <col min="16130" max="16384" width="9.109375" style="27"/>
  </cols>
  <sheetData>
    <row r="1" spans="1:91">
      <c r="O1" s="245" t="s">
        <v>61</v>
      </c>
      <c r="P1" s="245"/>
    </row>
    <row r="2" spans="1:91" ht="15" customHeight="1">
      <c r="A2" s="268" t="s">
        <v>82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spans="1:91">
      <c r="A3" s="89" t="s">
        <v>100</v>
      </c>
    </row>
    <row r="4" spans="1:91">
      <c r="A4" s="95"/>
    </row>
    <row r="5" spans="1:91" s="77" customFormat="1" ht="12.75" customHeight="1">
      <c r="A5" s="269" t="s">
        <v>5</v>
      </c>
      <c r="B5" s="270" t="s">
        <v>6</v>
      </c>
      <c r="C5" s="271" t="s">
        <v>41</v>
      </c>
      <c r="D5" s="272"/>
      <c r="E5" s="272"/>
      <c r="F5" s="273"/>
      <c r="G5" s="270" t="s">
        <v>37</v>
      </c>
      <c r="H5" s="270"/>
      <c r="I5" s="270"/>
      <c r="J5" s="270"/>
      <c r="K5" s="270"/>
      <c r="L5" s="270"/>
      <c r="M5" s="270"/>
      <c r="N5" s="270"/>
      <c r="O5" s="270"/>
      <c r="P5" s="274"/>
    </row>
    <row r="6" spans="1:91" s="78" customFormat="1">
      <c r="A6" s="228"/>
      <c r="B6" s="267"/>
      <c r="C6" s="232"/>
      <c r="D6" s="233"/>
      <c r="E6" s="233"/>
      <c r="F6" s="234"/>
      <c r="G6" s="267" t="s">
        <v>2</v>
      </c>
      <c r="H6" s="267"/>
      <c r="I6" s="267"/>
      <c r="J6" s="267"/>
      <c r="K6" s="267"/>
      <c r="L6" s="267" t="s">
        <v>47</v>
      </c>
      <c r="M6" s="267"/>
      <c r="N6" s="267"/>
      <c r="O6" s="267"/>
      <c r="P6" s="235"/>
    </row>
    <row r="7" spans="1:91" s="78" customFormat="1" ht="12.75" customHeight="1">
      <c r="A7" s="228"/>
      <c r="B7" s="267"/>
      <c r="C7" s="237"/>
      <c r="D7" s="238"/>
      <c r="E7" s="238"/>
      <c r="F7" s="248"/>
      <c r="G7" s="267" t="s">
        <v>38</v>
      </c>
      <c r="H7" s="235" t="s">
        <v>41</v>
      </c>
      <c r="I7" s="236"/>
      <c r="J7" s="236"/>
      <c r="K7" s="249"/>
      <c r="L7" s="267" t="s">
        <v>38</v>
      </c>
      <c r="M7" s="235" t="s">
        <v>41</v>
      </c>
      <c r="N7" s="236"/>
      <c r="O7" s="236"/>
      <c r="P7" s="236"/>
    </row>
    <row r="8" spans="1:91" s="78" customFormat="1" ht="41.4">
      <c r="A8" s="228"/>
      <c r="B8" s="267"/>
      <c r="C8" s="141" t="s">
        <v>45</v>
      </c>
      <c r="D8" s="141" t="s">
        <v>42</v>
      </c>
      <c r="E8" s="141" t="s">
        <v>48</v>
      </c>
      <c r="F8" s="141" t="s">
        <v>46</v>
      </c>
      <c r="G8" s="267"/>
      <c r="H8" s="141" t="s">
        <v>45</v>
      </c>
      <c r="I8" s="141" t="s">
        <v>42</v>
      </c>
      <c r="J8" s="141" t="s">
        <v>48</v>
      </c>
      <c r="K8" s="141" t="s">
        <v>46</v>
      </c>
      <c r="L8" s="267"/>
      <c r="M8" s="141" t="s">
        <v>45</v>
      </c>
      <c r="N8" s="141" t="s">
        <v>42</v>
      </c>
      <c r="O8" s="141" t="s">
        <v>48</v>
      </c>
      <c r="P8" s="139" t="s">
        <v>46</v>
      </c>
    </row>
    <row r="9" spans="1:91" s="84" customFormat="1" ht="12">
      <c r="A9" s="81">
        <v>1</v>
      </c>
      <c r="B9" s="127">
        <v>2</v>
      </c>
      <c r="C9" s="130">
        <v>3</v>
      </c>
      <c r="D9" s="127">
        <v>4</v>
      </c>
      <c r="E9" s="130">
        <v>5</v>
      </c>
      <c r="F9" s="127">
        <v>6</v>
      </c>
      <c r="G9" s="130">
        <v>7</v>
      </c>
      <c r="H9" s="127">
        <v>8</v>
      </c>
      <c r="I9" s="130">
        <v>9</v>
      </c>
      <c r="J9" s="127">
        <v>10</v>
      </c>
      <c r="K9" s="130">
        <v>11</v>
      </c>
      <c r="L9" s="127">
        <v>12</v>
      </c>
      <c r="M9" s="130">
        <v>13</v>
      </c>
      <c r="N9" s="127">
        <v>14</v>
      </c>
      <c r="O9" s="130">
        <v>15</v>
      </c>
      <c r="P9" s="128">
        <v>16</v>
      </c>
    </row>
    <row r="10" spans="1:91" s="98" customFormat="1" ht="21.9" customHeight="1">
      <c r="A10" s="96"/>
      <c r="B10" s="131" t="s">
        <v>44</v>
      </c>
      <c r="C10" s="131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</row>
    <row r="11" spans="1:91" s="34" customFormat="1">
      <c r="A11" s="15" t="s">
        <v>6</v>
      </c>
      <c r="B11" s="161">
        <v>9.2425075323237706</v>
      </c>
      <c r="C11" s="161">
        <v>4.0355681333173896</v>
      </c>
      <c r="D11" s="161">
        <v>9.4991583569304208</v>
      </c>
      <c r="E11" s="161">
        <v>10.917569419245</v>
      </c>
      <c r="F11" s="161">
        <v>4.1247271367342302</v>
      </c>
      <c r="G11" s="161">
        <v>10.2592000396017</v>
      </c>
      <c r="H11" s="161">
        <v>4.4579104362817699</v>
      </c>
      <c r="I11" s="161">
        <v>10.530769189128501</v>
      </c>
      <c r="J11" s="161">
        <v>13.501681168478401</v>
      </c>
      <c r="K11" s="161">
        <v>5.9950034178201204</v>
      </c>
      <c r="L11" s="161">
        <v>0.65660259643234897</v>
      </c>
      <c r="M11" s="161">
        <v>0.13246078998517999</v>
      </c>
      <c r="N11" s="161">
        <v>0.66928663728096804</v>
      </c>
      <c r="O11" s="161">
        <v>1.30348351349507</v>
      </c>
      <c r="P11" s="161">
        <v>0.22280509654976799</v>
      </c>
      <c r="Q11" s="103"/>
    </row>
    <row r="12" spans="1:91" s="34" customFormat="1" ht="27.6">
      <c r="A12" s="35" t="s">
        <v>9</v>
      </c>
      <c r="B12" s="103" t="s">
        <v>98</v>
      </c>
      <c r="C12" s="103" t="s">
        <v>98</v>
      </c>
      <c r="D12" s="103" t="s">
        <v>98</v>
      </c>
      <c r="E12" s="103" t="s">
        <v>98</v>
      </c>
      <c r="F12" s="103" t="s">
        <v>98</v>
      </c>
      <c r="G12" s="103" t="s">
        <v>98</v>
      </c>
      <c r="H12" s="103" t="s">
        <v>98</v>
      </c>
      <c r="I12" s="103" t="s">
        <v>98</v>
      </c>
      <c r="J12" s="103" t="s">
        <v>98</v>
      </c>
      <c r="K12" s="103" t="s">
        <v>98</v>
      </c>
      <c r="L12" s="103" t="s">
        <v>98</v>
      </c>
      <c r="M12" s="103" t="s">
        <v>98</v>
      </c>
      <c r="N12" s="103" t="s">
        <v>98</v>
      </c>
      <c r="O12" s="103" t="s">
        <v>98</v>
      </c>
      <c r="P12" s="103" t="s">
        <v>98</v>
      </c>
      <c r="Q12" s="103"/>
    </row>
    <row r="13" spans="1:91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</row>
    <row r="14" spans="1:91" s="34" customFormat="1">
      <c r="A14" s="37" t="s">
        <v>11</v>
      </c>
      <c r="B14" s="103">
        <v>9.1325597173771005</v>
      </c>
      <c r="C14" s="103">
        <v>3.66477047374828</v>
      </c>
      <c r="D14" s="103">
        <v>9.2860576569624893</v>
      </c>
      <c r="E14" s="103">
        <v>10.278465857299</v>
      </c>
      <c r="F14" s="103">
        <v>2.9985370057271501</v>
      </c>
      <c r="G14" s="103">
        <v>10.7720198353885</v>
      </c>
      <c r="H14" s="103">
        <v>3.8748202468422299</v>
      </c>
      <c r="I14" s="103">
        <v>10.974031166645901</v>
      </c>
      <c r="J14" s="103">
        <v>13.5634596277221</v>
      </c>
      <c r="K14" s="103">
        <v>3.0335013308602599</v>
      </c>
      <c r="L14" s="103">
        <v>0.93636786486830603</v>
      </c>
      <c r="M14" s="103">
        <v>1.47501028264543E-2</v>
      </c>
      <c r="N14" s="103">
        <v>0.94077096303115704</v>
      </c>
      <c r="O14" s="103">
        <v>1.08283798132636</v>
      </c>
      <c r="P14" s="103">
        <v>2.1779554028925601</v>
      </c>
      <c r="Q14" s="103"/>
    </row>
    <row r="15" spans="1:91" s="99" customFormat="1">
      <c r="A15" s="37" t="s">
        <v>12</v>
      </c>
      <c r="B15" s="103">
        <v>10.912930247165299</v>
      </c>
      <c r="C15" s="103">
        <v>8.8665301932257794</v>
      </c>
      <c r="D15" s="103">
        <v>10.9977519939246</v>
      </c>
      <c r="E15" s="103">
        <v>12.765223383020601</v>
      </c>
      <c r="F15" s="103">
        <v>0.20320640186591801</v>
      </c>
      <c r="G15" s="103">
        <v>11.129810302475301</v>
      </c>
      <c r="H15" s="103">
        <v>9.1609842472261391</v>
      </c>
      <c r="I15" s="103">
        <v>11.1947229851611</v>
      </c>
      <c r="J15" s="103">
        <v>13.7016619782161</v>
      </c>
      <c r="K15" s="103">
        <v>0.199613940352868</v>
      </c>
      <c r="L15" s="103">
        <v>1.0744323520929799</v>
      </c>
      <c r="M15" s="103">
        <v>8.75937378378705E-3</v>
      </c>
      <c r="N15" s="103">
        <v>1.2218681352988201</v>
      </c>
      <c r="O15" s="103">
        <v>0.49753697123608898</v>
      </c>
      <c r="P15" s="103">
        <v>0.79186863254364204</v>
      </c>
      <c r="Q15" s="103"/>
      <c r="R15" s="34"/>
      <c r="S15" s="34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</row>
    <row r="16" spans="1:91" s="28" customFormat="1">
      <c r="A16" s="37" t="s">
        <v>13</v>
      </c>
      <c r="B16" s="103">
        <v>11.485452062117901</v>
      </c>
      <c r="C16" s="103">
        <v>4.57058343904938</v>
      </c>
      <c r="D16" s="103">
        <v>11.6611266526811</v>
      </c>
      <c r="E16" s="103">
        <v>10.884718319139701</v>
      </c>
      <c r="F16" s="103">
        <v>0.88750391932743</v>
      </c>
      <c r="G16" s="103">
        <v>12.1039125573018</v>
      </c>
      <c r="H16" s="103">
        <v>5.2977862010398802</v>
      </c>
      <c r="I16" s="103">
        <v>12.2355092998915</v>
      </c>
      <c r="J16" s="103">
        <v>13.159787107344901</v>
      </c>
      <c r="K16" s="103">
        <v>0.87400244869397503</v>
      </c>
      <c r="L16" s="103">
        <v>0.79082689461345301</v>
      </c>
      <c r="M16" s="103">
        <v>1.04720211395806E-2</v>
      </c>
      <c r="N16" s="103">
        <v>0.85555778777636604</v>
      </c>
      <c r="O16" s="103">
        <v>0.53906702243418003</v>
      </c>
      <c r="P16" s="103">
        <v>2.6283279051423998</v>
      </c>
      <c r="Q16" s="103"/>
    </row>
    <row r="17" spans="1:17" s="28" customFormat="1">
      <c r="A17" s="37" t="s">
        <v>14</v>
      </c>
      <c r="B17" s="103">
        <v>9.2779905160920109</v>
      </c>
      <c r="C17" s="103">
        <v>3.03172102236215</v>
      </c>
      <c r="D17" s="103">
        <v>9.1062164410188604</v>
      </c>
      <c r="E17" s="103">
        <v>12.273581874371001</v>
      </c>
      <c r="F17" s="103">
        <v>4.2696557165652402</v>
      </c>
      <c r="G17" s="103">
        <v>10.0573711932874</v>
      </c>
      <c r="H17" s="103">
        <v>4.9981477865220896</v>
      </c>
      <c r="I17" s="103">
        <v>9.8253960001914091</v>
      </c>
      <c r="J17" s="103">
        <v>12.626554856901199</v>
      </c>
      <c r="K17" s="103">
        <v>4.2856720018667396</v>
      </c>
      <c r="L17" s="103">
        <v>0.88898343422895798</v>
      </c>
      <c r="M17" s="103">
        <v>0.01</v>
      </c>
      <c r="N17" s="103">
        <v>1.0329296031822</v>
      </c>
      <c r="O17" s="103">
        <v>0.81599419757561298</v>
      </c>
      <c r="P17" s="103">
        <v>0.5</v>
      </c>
      <c r="Q17" s="103"/>
    </row>
    <row r="18" spans="1:17" s="28" customFormat="1">
      <c r="A18" s="37" t="s">
        <v>15</v>
      </c>
      <c r="B18" s="103">
        <v>9.8307573014464307</v>
      </c>
      <c r="C18" s="103">
        <v>3.5366595452745799</v>
      </c>
      <c r="D18" s="103">
        <v>9.97770833346293</v>
      </c>
      <c r="E18" s="103">
        <v>10.2292538185668</v>
      </c>
      <c r="F18" s="103">
        <v>3.9383239890479298</v>
      </c>
      <c r="G18" s="103">
        <v>10.5777879597298</v>
      </c>
      <c r="H18" s="103">
        <v>4.2965036270523296</v>
      </c>
      <c r="I18" s="103">
        <v>10.6601350349382</v>
      </c>
      <c r="J18" s="103">
        <v>13.189134645688499</v>
      </c>
      <c r="K18" s="103">
        <v>3.9829797134157601</v>
      </c>
      <c r="L18" s="103">
        <v>0.96273091577023495</v>
      </c>
      <c r="M18" s="103">
        <v>1.02391505165815E-2</v>
      </c>
      <c r="N18" s="103">
        <v>1.0480527446726</v>
      </c>
      <c r="O18" s="103">
        <v>0.64332917098141096</v>
      </c>
      <c r="P18" s="103">
        <v>0.7</v>
      </c>
      <c r="Q18" s="103"/>
    </row>
    <row r="19" spans="1:17" s="28" customFormat="1">
      <c r="A19" s="37" t="s">
        <v>16</v>
      </c>
      <c r="B19" s="103">
        <v>6.5567778060217003</v>
      </c>
      <c r="C19" s="103">
        <v>3.5633026034989501</v>
      </c>
      <c r="D19" s="103">
        <v>6.4887747709918999</v>
      </c>
      <c r="E19" s="103">
        <v>11.748576881475101</v>
      </c>
      <c r="F19" s="103">
        <v>2.7220424851615102</v>
      </c>
      <c r="G19" s="103">
        <v>7.3055373936253298</v>
      </c>
      <c r="H19" s="103">
        <v>4.1233639148882801</v>
      </c>
      <c r="I19" s="103">
        <v>7.2225699989197398</v>
      </c>
      <c r="J19" s="103">
        <v>13.1436874001059</v>
      </c>
      <c r="K19" s="103">
        <v>2.7643740456468202</v>
      </c>
      <c r="L19" s="103">
        <v>0.459168228581182</v>
      </c>
      <c r="M19" s="103">
        <v>2.5795634755140798E-2</v>
      </c>
      <c r="N19" s="103">
        <v>0.43010713524260202</v>
      </c>
      <c r="O19" s="103">
        <v>1.2524728153885301</v>
      </c>
      <c r="P19" s="103">
        <v>2.69466476991406</v>
      </c>
      <c r="Q19" s="103"/>
    </row>
    <row r="20" spans="1:17" s="28" customFormat="1">
      <c r="A20" s="37" t="s">
        <v>17</v>
      </c>
      <c r="B20" s="103">
        <v>9.2176882250381293</v>
      </c>
      <c r="C20" s="103">
        <v>3.1240859379652899</v>
      </c>
      <c r="D20" s="103">
        <v>9.7006949365074409</v>
      </c>
      <c r="E20" s="103">
        <v>12.7109565991179</v>
      </c>
      <c r="F20" s="103">
        <v>2.61658470582507</v>
      </c>
      <c r="G20" s="103">
        <v>10.952148780789299</v>
      </c>
      <c r="H20" s="103">
        <v>4.6509961144469498</v>
      </c>
      <c r="I20" s="103">
        <v>11.334320805042999</v>
      </c>
      <c r="J20" s="103">
        <v>14.0477847265809</v>
      </c>
      <c r="K20" s="103">
        <v>2.8502166590164002</v>
      </c>
      <c r="L20" s="103">
        <v>0.79917162426927502</v>
      </c>
      <c r="M20" s="103">
        <v>1.00459364782036E-2</v>
      </c>
      <c r="N20" s="103">
        <v>0.96769762988316499</v>
      </c>
      <c r="O20" s="103">
        <v>0.99451800782198296</v>
      </c>
      <c r="P20" s="103">
        <v>0.92935141198694504</v>
      </c>
      <c r="Q20" s="103"/>
    </row>
    <row r="21" spans="1:17" s="28" customFormat="1">
      <c r="A21" s="37" t="s">
        <v>18</v>
      </c>
      <c r="B21" s="103">
        <v>9.4755692540643004</v>
      </c>
      <c r="C21" s="103">
        <v>8.6837041887632704</v>
      </c>
      <c r="D21" s="103">
        <v>9.4687871556112793</v>
      </c>
      <c r="E21" s="103">
        <v>12.3539497804188</v>
      </c>
      <c r="F21" s="103">
        <v>2.9822798814156402</v>
      </c>
      <c r="G21" s="103">
        <v>10.6099949133742</v>
      </c>
      <c r="H21" s="103">
        <v>9.35218710986274</v>
      </c>
      <c r="I21" s="103">
        <v>10.688694594229201</v>
      </c>
      <c r="J21" s="103">
        <v>13.802494944469901</v>
      </c>
      <c r="K21" s="103">
        <v>3.0579685463583699</v>
      </c>
      <c r="L21" s="103">
        <v>0.78354532063973603</v>
      </c>
      <c r="M21" s="103">
        <v>1.04017763582244E-2</v>
      </c>
      <c r="N21" s="103">
        <v>0.87175241916227197</v>
      </c>
      <c r="O21" s="103">
        <v>0.71873241657224995</v>
      </c>
      <c r="P21" s="103">
        <v>1.9317784799370801</v>
      </c>
      <c r="Q21" s="103"/>
    </row>
    <row r="22" spans="1:17" s="28" customFormat="1">
      <c r="A22" s="37" t="s">
        <v>19</v>
      </c>
      <c r="B22" s="103">
        <v>8.7699452650545506</v>
      </c>
      <c r="C22" s="103">
        <v>3.5590003027202721</v>
      </c>
      <c r="D22" s="103">
        <v>9.0451812036487169</v>
      </c>
      <c r="E22" s="103">
        <v>10.008597630206133</v>
      </c>
      <c r="F22" s="103">
        <v>5.2038116094683078</v>
      </c>
      <c r="G22" s="103">
        <v>9.8085942377444439</v>
      </c>
      <c r="H22" s="103">
        <v>3.8962785330346037</v>
      </c>
      <c r="I22" s="103">
        <v>10.110742140654258</v>
      </c>
      <c r="J22" s="103">
        <v>13.816895496245646</v>
      </c>
      <c r="K22" s="103">
        <v>9.0438022159442397</v>
      </c>
      <c r="L22" s="103">
        <v>0.55660711757432058</v>
      </c>
      <c r="M22" s="103">
        <v>0.18955927596417846</v>
      </c>
      <c r="N22" s="103">
        <v>0.55824120001214839</v>
      </c>
      <c r="O22" s="103">
        <v>1.6536081425560818</v>
      </c>
      <c r="P22" s="103">
        <v>0.18009184425162766</v>
      </c>
      <c r="Q22" s="103"/>
    </row>
    <row r="23" spans="1:17" s="28" customFormat="1">
      <c r="A23" s="20" t="s">
        <v>20</v>
      </c>
      <c r="B23" s="103">
        <v>6.2234365127424596</v>
      </c>
      <c r="C23" s="103">
        <v>4.35676337660672</v>
      </c>
      <c r="D23" s="103">
        <v>6.1385510870483202</v>
      </c>
      <c r="E23" s="103">
        <v>11.4430894201481</v>
      </c>
      <c r="F23" s="103">
        <v>2.6436561838413</v>
      </c>
      <c r="G23" s="103">
        <v>9.9943455247343103</v>
      </c>
      <c r="H23" s="103">
        <v>4.5936281544829596</v>
      </c>
      <c r="I23" s="103">
        <v>10.315033611740599</v>
      </c>
      <c r="J23" s="103">
        <v>13.113188832268801</v>
      </c>
      <c r="K23" s="103">
        <v>2.6822245441704502</v>
      </c>
      <c r="L23" s="103">
        <v>0.68086980889853599</v>
      </c>
      <c r="M23" s="103">
        <v>2.05120549583882E-2</v>
      </c>
      <c r="N23" s="103">
        <v>0.68457925837792</v>
      </c>
      <c r="O23" s="103">
        <v>0.69777095873458805</v>
      </c>
      <c r="P23" s="103">
        <v>0.73120619185067304</v>
      </c>
      <c r="Q23" s="103"/>
    </row>
    <row r="24" spans="1:17" s="28" customFormat="1">
      <c r="A24" s="20" t="s">
        <v>21</v>
      </c>
      <c r="B24" s="103">
        <v>8.4938842781718407</v>
      </c>
      <c r="C24" s="103" t="s">
        <v>98</v>
      </c>
      <c r="D24" s="103">
        <v>8.4356139957940499</v>
      </c>
      <c r="E24" s="103">
        <v>13.961524254824001</v>
      </c>
      <c r="F24" s="103">
        <v>11.75</v>
      </c>
      <c r="G24" s="103">
        <v>11.8322095969187</v>
      </c>
      <c r="H24" s="103" t="s">
        <v>98</v>
      </c>
      <c r="I24" s="103">
        <v>11.7966043458317</v>
      </c>
      <c r="J24" s="103">
        <v>14.207871803177699</v>
      </c>
      <c r="K24" s="103">
        <v>11.75</v>
      </c>
      <c r="L24" s="103">
        <v>1.46635496769448</v>
      </c>
      <c r="M24" s="103" t="s">
        <v>98</v>
      </c>
      <c r="N24" s="103">
        <v>1.4671110441167501</v>
      </c>
      <c r="O24" s="103">
        <v>0.1</v>
      </c>
      <c r="P24" s="103" t="s">
        <v>98</v>
      </c>
      <c r="Q24" s="103"/>
    </row>
    <row r="25" spans="1:17" s="28" customFormat="1">
      <c r="A25" s="20" t="s">
        <v>22</v>
      </c>
      <c r="B25" s="103">
        <v>9.7360209953404304</v>
      </c>
      <c r="C25" s="103">
        <v>6.5551199884122697</v>
      </c>
      <c r="D25" s="103">
        <v>10.267106267248201</v>
      </c>
      <c r="E25" s="103">
        <v>10.861233613997101</v>
      </c>
      <c r="F25" s="103">
        <v>0.89070498506692897</v>
      </c>
      <c r="G25" s="103">
        <v>10.744472863128699</v>
      </c>
      <c r="H25" s="103">
        <v>6.9827676738014599</v>
      </c>
      <c r="I25" s="103">
        <v>11.361424677437901</v>
      </c>
      <c r="J25" s="103">
        <v>13.4003937083623</v>
      </c>
      <c r="K25" s="103">
        <v>0.87281123420551898</v>
      </c>
      <c r="L25" s="103">
        <v>0.96448892354555504</v>
      </c>
      <c r="M25" s="103">
        <v>1.08787068979649E-2</v>
      </c>
      <c r="N25" s="103">
        <v>1.0232483283251299</v>
      </c>
      <c r="O25" s="103">
        <v>1.36415377594888</v>
      </c>
      <c r="P25" s="103">
        <v>1.7632432957767601</v>
      </c>
      <c r="Q25" s="103"/>
    </row>
    <row r="26" spans="1:17" s="28" customFormat="1">
      <c r="A26" s="20" t="s">
        <v>23</v>
      </c>
      <c r="B26" s="103">
        <v>8.7624455760854705</v>
      </c>
      <c r="C26" s="103">
        <v>3.4617158664213901</v>
      </c>
      <c r="D26" s="103">
        <v>9.2205271530051096</v>
      </c>
      <c r="E26" s="103">
        <v>12.401759041263899</v>
      </c>
      <c r="F26" s="103">
        <v>0.86313901447493102</v>
      </c>
      <c r="G26" s="103">
        <v>10.111471064316</v>
      </c>
      <c r="H26" s="103">
        <v>4.3444174205943904</v>
      </c>
      <c r="I26" s="103">
        <v>10.602470011850199</v>
      </c>
      <c r="J26" s="103">
        <v>13.7369684848047</v>
      </c>
      <c r="K26" s="103">
        <v>0.86313901447493102</v>
      </c>
      <c r="L26" s="103">
        <v>0.87398246594315099</v>
      </c>
      <c r="M26" s="103">
        <v>1.0137448165145099E-2</v>
      </c>
      <c r="N26" s="103">
        <v>1.03847707931827</v>
      </c>
      <c r="O26" s="103">
        <v>0.51239392166515596</v>
      </c>
      <c r="P26" s="103" t="s">
        <v>98</v>
      </c>
      <c r="Q26" s="103"/>
    </row>
    <row r="27" spans="1:17" s="28" customFormat="1">
      <c r="A27" s="20" t="s">
        <v>24</v>
      </c>
      <c r="B27" s="103">
        <v>8.11321084104768</v>
      </c>
      <c r="C27" s="103">
        <v>4.2347693739866799</v>
      </c>
      <c r="D27" s="103">
        <v>8.2807519832164793</v>
      </c>
      <c r="E27" s="103">
        <v>11.0649668870751</v>
      </c>
      <c r="F27" s="103">
        <v>0.75750247229721202</v>
      </c>
      <c r="G27" s="103">
        <v>9.6653941993191204</v>
      </c>
      <c r="H27" s="103">
        <v>5.0105477602020398</v>
      </c>
      <c r="I27" s="103">
        <v>9.8814173960759195</v>
      </c>
      <c r="J27" s="103">
        <v>13.205110862890599</v>
      </c>
      <c r="K27" s="103">
        <v>0.75245354184545099</v>
      </c>
      <c r="L27" s="103">
        <v>1.6425341895082299</v>
      </c>
      <c r="M27" s="103">
        <v>1.25839914056211E-2</v>
      </c>
      <c r="N27" s="103">
        <v>1.7075352493047</v>
      </c>
      <c r="O27" s="103">
        <v>1.0945279095129901</v>
      </c>
      <c r="P27" s="103">
        <v>0.81640412717650201</v>
      </c>
      <c r="Q27" s="103"/>
    </row>
    <row r="28" spans="1:17" s="28" customFormat="1">
      <c r="A28" s="20" t="s">
        <v>25</v>
      </c>
      <c r="B28" s="103">
        <v>12.234582419272799</v>
      </c>
      <c r="C28" s="103">
        <v>4.4297560937945599</v>
      </c>
      <c r="D28" s="103">
        <v>12.3501363650866</v>
      </c>
      <c r="E28" s="103">
        <v>10.578071066563201</v>
      </c>
      <c r="F28" s="103">
        <v>3.0060877467055001</v>
      </c>
      <c r="G28" s="103">
        <v>12.5479594214837</v>
      </c>
      <c r="H28" s="103">
        <v>5.1825231527960103</v>
      </c>
      <c r="I28" s="103">
        <v>12.6270300821758</v>
      </c>
      <c r="J28" s="103">
        <v>12.839410436806901</v>
      </c>
      <c r="K28" s="103">
        <v>3.0060877467055001</v>
      </c>
      <c r="L28" s="103">
        <v>0.79567574752014802</v>
      </c>
      <c r="M28" s="103">
        <v>1.05813163564964E-2</v>
      </c>
      <c r="N28" s="103">
        <v>0.82983357808111702</v>
      </c>
      <c r="O28" s="103">
        <v>1.07195015381833</v>
      </c>
      <c r="P28" s="103" t="s">
        <v>98</v>
      </c>
      <c r="Q28" s="103"/>
    </row>
    <row r="29" spans="1:17" s="28" customFormat="1">
      <c r="A29" s="20" t="s">
        <v>26</v>
      </c>
      <c r="B29" s="103">
        <v>9.6630178940066997</v>
      </c>
      <c r="C29" s="103">
        <v>8.5621381349459504</v>
      </c>
      <c r="D29" s="103">
        <v>9.6955612746670301</v>
      </c>
      <c r="E29" s="103">
        <v>11.758699885077499</v>
      </c>
      <c r="F29" s="103">
        <v>1.11219900545238</v>
      </c>
      <c r="G29" s="103">
        <v>10.6321069198916</v>
      </c>
      <c r="H29" s="103">
        <v>9.2017691496351794</v>
      </c>
      <c r="I29" s="103">
        <v>10.6891876347036</v>
      </c>
      <c r="J29" s="103">
        <v>13.0236388681277</v>
      </c>
      <c r="K29" s="103">
        <v>1.07404948386119</v>
      </c>
      <c r="L29" s="103">
        <v>1.0550795371638699</v>
      </c>
      <c r="M29" s="103">
        <v>1.79153632526293E-2</v>
      </c>
      <c r="N29" s="103">
        <v>1.1121702855534801</v>
      </c>
      <c r="O29" s="103">
        <v>0.91335815736199999</v>
      </c>
      <c r="P29" s="103">
        <v>2.4442647785701901</v>
      </c>
      <c r="Q29" s="103"/>
    </row>
    <row r="30" spans="1:17" s="28" customFormat="1">
      <c r="A30" s="20" t="s">
        <v>27</v>
      </c>
      <c r="B30" s="103">
        <v>9.4273848790044408</v>
      </c>
      <c r="C30" s="103">
        <v>4.5874060170129098</v>
      </c>
      <c r="D30" s="103">
        <v>9.5767292220393703</v>
      </c>
      <c r="E30" s="103">
        <v>11.2266634061081</v>
      </c>
      <c r="F30" s="103">
        <v>2.7357270757685099</v>
      </c>
      <c r="G30" s="103">
        <v>11.4427392883821</v>
      </c>
      <c r="H30" s="103">
        <v>5.1021948800136903</v>
      </c>
      <c r="I30" s="103">
        <v>11.6788001117151</v>
      </c>
      <c r="J30" s="103">
        <v>13.1150674294925</v>
      </c>
      <c r="K30" s="103">
        <v>2.7469841511665098</v>
      </c>
      <c r="L30" s="103">
        <v>0.62310329702032796</v>
      </c>
      <c r="M30" s="103">
        <v>1.0265681820197801E-2</v>
      </c>
      <c r="N30" s="103">
        <v>0.62647609222104195</v>
      </c>
      <c r="O30" s="103">
        <v>1.1369996202901</v>
      </c>
      <c r="P30" s="103">
        <v>0.75737828327638201</v>
      </c>
      <c r="Q30" s="103"/>
    </row>
    <row r="31" spans="1:17" s="28" customFormat="1">
      <c r="A31" s="20" t="s">
        <v>28</v>
      </c>
      <c r="B31" s="103">
        <v>9.4986088013025096</v>
      </c>
      <c r="C31" s="103">
        <v>7.3857997945285101</v>
      </c>
      <c r="D31" s="103">
        <v>9.69825424811693</v>
      </c>
      <c r="E31" s="103">
        <v>11.5833229643506</v>
      </c>
      <c r="F31" s="103">
        <v>1.7872680439367401</v>
      </c>
      <c r="G31" s="103">
        <v>10.6363272002445</v>
      </c>
      <c r="H31" s="103">
        <v>7.5941812397749597</v>
      </c>
      <c r="I31" s="103">
        <v>10.987896100811399</v>
      </c>
      <c r="J31" s="103">
        <v>13.6734950928895</v>
      </c>
      <c r="K31" s="103">
        <v>1.80612263766993</v>
      </c>
      <c r="L31" s="103">
        <v>1.15299992554515</v>
      </c>
      <c r="M31" s="103">
        <v>1.2818375043695001E-2</v>
      </c>
      <c r="N31" s="103">
        <v>1.1341947615319701</v>
      </c>
      <c r="O31" s="103">
        <v>1.7485013146416799</v>
      </c>
      <c r="P31" s="103">
        <v>0.61951123007978903</v>
      </c>
      <c r="Q31" s="103"/>
    </row>
    <row r="32" spans="1:17" s="28" customFormat="1">
      <c r="A32" s="20" t="s">
        <v>29</v>
      </c>
      <c r="B32" s="103">
        <v>9.9338743762899604</v>
      </c>
      <c r="C32" s="103">
        <v>3.6004021420448602</v>
      </c>
      <c r="D32" s="103">
        <v>10.3869517659226</v>
      </c>
      <c r="E32" s="103">
        <v>10.452587959440001</v>
      </c>
      <c r="F32" s="103">
        <v>1.89782711818351</v>
      </c>
      <c r="G32" s="103">
        <v>10.660412996247301</v>
      </c>
      <c r="H32" s="103">
        <v>4.1739380034648201</v>
      </c>
      <c r="I32" s="103">
        <v>11.053530130051399</v>
      </c>
      <c r="J32" s="103">
        <v>12.8585499728032</v>
      </c>
      <c r="K32" s="103">
        <v>1.92241386093042</v>
      </c>
      <c r="L32" s="103">
        <v>0.72041973335653997</v>
      </c>
      <c r="M32" s="103">
        <v>1.03352907435902E-2</v>
      </c>
      <c r="N32" s="103">
        <v>0.75548349203403997</v>
      </c>
      <c r="O32" s="103">
        <v>1.5286705166590799</v>
      </c>
      <c r="P32" s="103">
        <v>1.5890630993299899</v>
      </c>
      <c r="Q32" s="103"/>
    </row>
    <row r="33" spans="1:17" s="28" customFormat="1">
      <c r="A33" s="20" t="s">
        <v>30</v>
      </c>
      <c r="B33" s="103">
        <v>9.9605654990391201</v>
      </c>
      <c r="C33" s="103">
        <v>8.3774532063211797</v>
      </c>
      <c r="D33" s="103">
        <v>9.8969051514911595</v>
      </c>
      <c r="E33" s="103">
        <v>12.551331454447199</v>
      </c>
      <c r="F33" s="103">
        <v>6.1307191988403602</v>
      </c>
      <c r="G33" s="103">
        <v>10.484273846918599</v>
      </c>
      <c r="H33" s="103">
        <v>9.2039626281480693</v>
      </c>
      <c r="I33" s="103">
        <v>10.356732814166101</v>
      </c>
      <c r="J33" s="103">
        <v>13.8837669931766</v>
      </c>
      <c r="K33" s="103">
        <v>6.1307191988403602</v>
      </c>
      <c r="L33" s="103">
        <v>1.19141485967067</v>
      </c>
      <c r="M33" s="103">
        <v>1.2333469124572701E-2</v>
      </c>
      <c r="N33" s="103">
        <v>1.3672771993338</v>
      </c>
      <c r="O33" s="103">
        <v>0.89122995611091804</v>
      </c>
      <c r="P33" s="103" t="s">
        <v>98</v>
      </c>
      <c r="Q33" s="103"/>
    </row>
    <row r="34" spans="1:17" s="28" customFormat="1">
      <c r="A34" s="20" t="s">
        <v>31</v>
      </c>
      <c r="B34" s="103">
        <v>10.2055593426242</v>
      </c>
      <c r="C34" s="103">
        <v>4.9944716852987696</v>
      </c>
      <c r="D34" s="103">
        <v>10.2956250669009</v>
      </c>
      <c r="E34" s="103">
        <v>13.4706866842805</v>
      </c>
      <c r="F34" s="103">
        <v>0.923483076991923</v>
      </c>
      <c r="G34" s="103">
        <v>10.8096313405101</v>
      </c>
      <c r="H34" s="103">
        <v>5.2189562939479801</v>
      </c>
      <c r="I34" s="103">
        <v>10.9066469132596</v>
      </c>
      <c r="J34" s="103">
        <v>14.4526521483757</v>
      </c>
      <c r="K34" s="103">
        <v>0.86711909711800705</v>
      </c>
      <c r="L34" s="103">
        <v>1.10963758680905</v>
      </c>
      <c r="M34" s="103">
        <v>1.34910793526885E-2</v>
      </c>
      <c r="N34" s="103">
        <v>1.17421828853707</v>
      </c>
      <c r="O34" s="103">
        <v>0.49578774968483202</v>
      </c>
      <c r="P34" s="103">
        <v>2.48928096211147</v>
      </c>
      <c r="Q34" s="103"/>
    </row>
    <row r="35" spans="1:17" s="28" customFormat="1">
      <c r="A35" s="20" t="s">
        <v>32</v>
      </c>
      <c r="B35" s="103">
        <v>10.059352718406799</v>
      </c>
      <c r="C35" s="103">
        <v>5.1359931205366003</v>
      </c>
      <c r="D35" s="103">
        <v>10.1742670847842</v>
      </c>
      <c r="E35" s="103">
        <v>12.504182733944599</v>
      </c>
      <c r="F35" s="103">
        <v>0.81276197378289305</v>
      </c>
      <c r="G35" s="103">
        <v>10.562660508212</v>
      </c>
      <c r="H35" s="103">
        <v>5.5717301316282697</v>
      </c>
      <c r="I35" s="103">
        <v>10.6665020236417</v>
      </c>
      <c r="J35" s="103">
        <v>13.8773986170865</v>
      </c>
      <c r="K35" s="103">
        <v>0.81276197378289305</v>
      </c>
      <c r="L35" s="103">
        <v>0.97289243743909803</v>
      </c>
      <c r="M35" s="103">
        <v>1.65283397509331E-2</v>
      </c>
      <c r="N35" s="103">
        <v>1.0210497077027201</v>
      </c>
      <c r="O35" s="103">
        <v>0.65025154847865296</v>
      </c>
      <c r="P35" s="103" t="s">
        <v>98</v>
      </c>
      <c r="Q35" s="103"/>
    </row>
    <row r="36" spans="1:17" s="28" customFormat="1">
      <c r="A36" s="20" t="s">
        <v>33</v>
      </c>
      <c r="B36" s="103">
        <v>8.8483752021669293</v>
      </c>
      <c r="C36" s="103">
        <v>3.8893527390893099</v>
      </c>
      <c r="D36" s="103">
        <v>8.8630175435202307</v>
      </c>
      <c r="E36" s="103">
        <v>11.431346383566799</v>
      </c>
      <c r="F36" s="103">
        <v>0.62302950667702395</v>
      </c>
      <c r="G36" s="103">
        <v>10.666868780328301</v>
      </c>
      <c r="H36" s="103">
        <v>4.2262544572936704</v>
      </c>
      <c r="I36" s="103">
        <v>10.7617194491761</v>
      </c>
      <c r="J36" s="103">
        <v>13.6580463245177</v>
      </c>
      <c r="K36" s="103">
        <v>0.58435384869997697</v>
      </c>
      <c r="L36" s="103">
        <v>1.03981004344491</v>
      </c>
      <c r="M36" s="103">
        <v>9.7858606616461497E-3</v>
      </c>
      <c r="N36" s="103">
        <v>1.05167388758535</v>
      </c>
      <c r="O36" s="103">
        <v>1.09608064787424</v>
      </c>
      <c r="P36" s="103">
        <v>1.4</v>
      </c>
      <c r="Q36" s="103"/>
    </row>
    <row r="37" spans="1:17" s="28" customFormat="1">
      <c r="A37" s="20" t="s">
        <v>34</v>
      </c>
      <c r="B37" s="103">
        <v>8.6652481516586803</v>
      </c>
      <c r="C37" s="103">
        <v>4.5756351606585897</v>
      </c>
      <c r="D37" s="103">
        <v>9.0159703053558804</v>
      </c>
      <c r="E37" s="103">
        <v>11.386897820389899</v>
      </c>
      <c r="F37" s="103">
        <v>0.898562127952376</v>
      </c>
      <c r="G37" s="103">
        <v>9.9341954250013593</v>
      </c>
      <c r="H37" s="103">
        <v>4.9868841821590904</v>
      </c>
      <c r="I37" s="103">
        <v>10.432391694064901</v>
      </c>
      <c r="J37" s="103">
        <v>12.7546797949305</v>
      </c>
      <c r="K37" s="103">
        <v>0.85868218397986795</v>
      </c>
      <c r="L37" s="103">
        <v>0.86323639514141903</v>
      </c>
      <c r="M37" s="103">
        <v>1.1034287262571101E-2</v>
      </c>
      <c r="N37" s="103">
        <v>0.94299176367867898</v>
      </c>
      <c r="O37" s="103">
        <v>0.233462700847448</v>
      </c>
      <c r="P37" s="103">
        <v>1.7255242129951101</v>
      </c>
      <c r="Q37" s="103"/>
    </row>
    <row r="38" spans="1:17" s="101" customFormat="1" ht="6" customHeight="1">
      <c r="A38" s="10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1:17" s="87" customFormat="1" ht="15" customHeight="1">
      <c r="A39" s="266" t="s">
        <v>96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</row>
    <row r="40" spans="1:17" s="87" customFormat="1" ht="3.75" customHeight="1">
      <c r="A40" s="88"/>
    </row>
    <row r="41" spans="1:17" s="87" customFormat="1" ht="40.5" customHeight="1">
      <c r="A41" s="266" t="s">
        <v>87</v>
      </c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132"/>
    </row>
  </sheetData>
  <mergeCells count="14">
    <mergeCell ref="L7:L8"/>
    <mergeCell ref="M7:P7"/>
    <mergeCell ref="A39:Q39"/>
    <mergeCell ref="A41:P41"/>
    <mergeCell ref="O1:P1"/>
    <mergeCell ref="A2:P2"/>
    <mergeCell ref="A5:A8"/>
    <mergeCell ref="B5:B8"/>
    <mergeCell ref="C5:F7"/>
    <mergeCell ref="G5:P5"/>
    <mergeCell ref="G6:K6"/>
    <mergeCell ref="L6:P6"/>
    <mergeCell ref="G7:G8"/>
    <mergeCell ref="H7:K7"/>
  </mergeCells>
  <hyperlinks>
    <hyperlink ref="A2:P2" location="region!A2" display="Процентні ставки за новими депозитами1 нефінансових корпорацій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8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Q41"/>
  <sheetViews>
    <sheetView showGridLines="0" zoomScaleNormal="100" zoomScaleSheetLayoutView="100" workbookViewId="0">
      <selection activeCell="A2" sqref="A2"/>
    </sheetView>
  </sheetViews>
  <sheetFormatPr defaultRowHeight="13.8"/>
  <cols>
    <col min="1" max="1" width="23.88671875" style="89" customWidth="1"/>
    <col min="2" max="16" width="8.88671875" style="27" customWidth="1"/>
    <col min="17" max="240" width="9.109375" style="27"/>
    <col min="241" max="241" width="3" style="27" bestFit="1" customWidth="1"/>
    <col min="242" max="242" width="23.88671875" style="27" customWidth="1"/>
    <col min="243" max="257" width="8.88671875" style="27" customWidth="1"/>
    <col min="258" max="496" width="9.109375" style="27"/>
    <col min="497" max="497" width="3" style="27" bestFit="1" customWidth="1"/>
    <col min="498" max="498" width="23.88671875" style="27" customWidth="1"/>
    <col min="499" max="513" width="8.88671875" style="27" customWidth="1"/>
    <col min="514" max="752" width="9.109375" style="27"/>
    <col min="753" max="753" width="3" style="27" bestFit="1" customWidth="1"/>
    <col min="754" max="754" width="23.88671875" style="27" customWidth="1"/>
    <col min="755" max="769" width="8.88671875" style="27" customWidth="1"/>
    <col min="770" max="1008" width="9.109375" style="27"/>
    <col min="1009" max="1009" width="3" style="27" bestFit="1" customWidth="1"/>
    <col min="1010" max="1010" width="23.88671875" style="27" customWidth="1"/>
    <col min="1011" max="1025" width="8.88671875" style="27" customWidth="1"/>
    <col min="1026" max="1264" width="9.109375" style="27"/>
    <col min="1265" max="1265" width="3" style="27" bestFit="1" customWidth="1"/>
    <col min="1266" max="1266" width="23.88671875" style="27" customWidth="1"/>
    <col min="1267" max="1281" width="8.88671875" style="27" customWidth="1"/>
    <col min="1282" max="1520" width="9.109375" style="27"/>
    <col min="1521" max="1521" width="3" style="27" bestFit="1" customWidth="1"/>
    <col min="1522" max="1522" width="23.88671875" style="27" customWidth="1"/>
    <col min="1523" max="1537" width="8.88671875" style="27" customWidth="1"/>
    <col min="1538" max="1776" width="9.109375" style="27"/>
    <col min="1777" max="1777" width="3" style="27" bestFit="1" customWidth="1"/>
    <col min="1778" max="1778" width="23.88671875" style="27" customWidth="1"/>
    <col min="1779" max="1793" width="8.88671875" style="27" customWidth="1"/>
    <col min="1794" max="2032" width="9.109375" style="27"/>
    <col min="2033" max="2033" width="3" style="27" bestFit="1" customWidth="1"/>
    <col min="2034" max="2034" width="23.88671875" style="27" customWidth="1"/>
    <col min="2035" max="2049" width="8.88671875" style="27" customWidth="1"/>
    <col min="2050" max="2288" width="9.109375" style="27"/>
    <col min="2289" max="2289" width="3" style="27" bestFit="1" customWidth="1"/>
    <col min="2290" max="2290" width="23.88671875" style="27" customWidth="1"/>
    <col min="2291" max="2305" width="8.88671875" style="27" customWidth="1"/>
    <col min="2306" max="2544" width="9.109375" style="27"/>
    <col min="2545" max="2545" width="3" style="27" bestFit="1" customWidth="1"/>
    <col min="2546" max="2546" width="23.88671875" style="27" customWidth="1"/>
    <col min="2547" max="2561" width="8.88671875" style="27" customWidth="1"/>
    <col min="2562" max="2800" width="9.109375" style="27"/>
    <col min="2801" max="2801" width="3" style="27" bestFit="1" customWidth="1"/>
    <col min="2802" max="2802" width="23.88671875" style="27" customWidth="1"/>
    <col min="2803" max="2817" width="8.88671875" style="27" customWidth="1"/>
    <col min="2818" max="3056" width="9.109375" style="27"/>
    <col min="3057" max="3057" width="3" style="27" bestFit="1" customWidth="1"/>
    <col min="3058" max="3058" width="23.88671875" style="27" customWidth="1"/>
    <col min="3059" max="3073" width="8.88671875" style="27" customWidth="1"/>
    <col min="3074" max="3312" width="9.109375" style="27"/>
    <col min="3313" max="3313" width="3" style="27" bestFit="1" customWidth="1"/>
    <col min="3314" max="3314" width="23.88671875" style="27" customWidth="1"/>
    <col min="3315" max="3329" width="8.88671875" style="27" customWidth="1"/>
    <col min="3330" max="3568" width="9.109375" style="27"/>
    <col min="3569" max="3569" width="3" style="27" bestFit="1" customWidth="1"/>
    <col min="3570" max="3570" width="23.88671875" style="27" customWidth="1"/>
    <col min="3571" max="3585" width="8.88671875" style="27" customWidth="1"/>
    <col min="3586" max="3824" width="9.109375" style="27"/>
    <col min="3825" max="3825" width="3" style="27" bestFit="1" customWidth="1"/>
    <col min="3826" max="3826" width="23.88671875" style="27" customWidth="1"/>
    <col min="3827" max="3841" width="8.88671875" style="27" customWidth="1"/>
    <col min="3842" max="4080" width="9.109375" style="27"/>
    <col min="4081" max="4081" width="3" style="27" bestFit="1" customWidth="1"/>
    <col min="4082" max="4082" width="23.88671875" style="27" customWidth="1"/>
    <col min="4083" max="4097" width="8.88671875" style="27" customWidth="1"/>
    <col min="4098" max="4336" width="9.109375" style="27"/>
    <col min="4337" max="4337" width="3" style="27" bestFit="1" customWidth="1"/>
    <col min="4338" max="4338" width="23.88671875" style="27" customWidth="1"/>
    <col min="4339" max="4353" width="8.88671875" style="27" customWidth="1"/>
    <col min="4354" max="4592" width="9.109375" style="27"/>
    <col min="4593" max="4593" width="3" style="27" bestFit="1" customWidth="1"/>
    <col min="4594" max="4594" width="23.88671875" style="27" customWidth="1"/>
    <col min="4595" max="4609" width="8.88671875" style="27" customWidth="1"/>
    <col min="4610" max="4848" width="9.109375" style="27"/>
    <col min="4849" max="4849" width="3" style="27" bestFit="1" customWidth="1"/>
    <col min="4850" max="4850" width="23.88671875" style="27" customWidth="1"/>
    <col min="4851" max="4865" width="8.88671875" style="27" customWidth="1"/>
    <col min="4866" max="5104" width="9.109375" style="27"/>
    <col min="5105" max="5105" width="3" style="27" bestFit="1" customWidth="1"/>
    <col min="5106" max="5106" width="23.88671875" style="27" customWidth="1"/>
    <col min="5107" max="5121" width="8.88671875" style="27" customWidth="1"/>
    <col min="5122" max="5360" width="9.109375" style="27"/>
    <col min="5361" max="5361" width="3" style="27" bestFit="1" customWidth="1"/>
    <col min="5362" max="5362" width="23.88671875" style="27" customWidth="1"/>
    <col min="5363" max="5377" width="8.88671875" style="27" customWidth="1"/>
    <col min="5378" max="5616" width="9.109375" style="27"/>
    <col min="5617" max="5617" width="3" style="27" bestFit="1" customWidth="1"/>
    <col min="5618" max="5618" width="23.88671875" style="27" customWidth="1"/>
    <col min="5619" max="5633" width="8.88671875" style="27" customWidth="1"/>
    <col min="5634" max="5872" width="9.109375" style="27"/>
    <col min="5873" max="5873" width="3" style="27" bestFit="1" customWidth="1"/>
    <col min="5874" max="5874" width="23.88671875" style="27" customWidth="1"/>
    <col min="5875" max="5889" width="8.88671875" style="27" customWidth="1"/>
    <col min="5890" max="6128" width="9.109375" style="27"/>
    <col min="6129" max="6129" width="3" style="27" bestFit="1" customWidth="1"/>
    <col min="6130" max="6130" width="23.88671875" style="27" customWidth="1"/>
    <col min="6131" max="6145" width="8.88671875" style="27" customWidth="1"/>
    <col min="6146" max="6384" width="9.109375" style="27"/>
    <col min="6385" max="6385" width="3" style="27" bestFit="1" customWidth="1"/>
    <col min="6386" max="6386" width="23.88671875" style="27" customWidth="1"/>
    <col min="6387" max="6401" width="8.88671875" style="27" customWidth="1"/>
    <col min="6402" max="6640" width="9.109375" style="27"/>
    <col min="6641" max="6641" width="3" style="27" bestFit="1" customWidth="1"/>
    <col min="6642" max="6642" width="23.88671875" style="27" customWidth="1"/>
    <col min="6643" max="6657" width="8.88671875" style="27" customWidth="1"/>
    <col min="6658" max="6896" width="9.109375" style="27"/>
    <col min="6897" max="6897" width="3" style="27" bestFit="1" customWidth="1"/>
    <col min="6898" max="6898" width="23.88671875" style="27" customWidth="1"/>
    <col min="6899" max="6913" width="8.88671875" style="27" customWidth="1"/>
    <col min="6914" max="7152" width="9.109375" style="27"/>
    <col min="7153" max="7153" width="3" style="27" bestFit="1" customWidth="1"/>
    <col min="7154" max="7154" width="23.88671875" style="27" customWidth="1"/>
    <col min="7155" max="7169" width="8.88671875" style="27" customWidth="1"/>
    <col min="7170" max="7408" width="9.109375" style="27"/>
    <col min="7409" max="7409" width="3" style="27" bestFit="1" customWidth="1"/>
    <col min="7410" max="7410" width="23.88671875" style="27" customWidth="1"/>
    <col min="7411" max="7425" width="8.88671875" style="27" customWidth="1"/>
    <col min="7426" max="7664" width="9.109375" style="27"/>
    <col min="7665" max="7665" width="3" style="27" bestFit="1" customWidth="1"/>
    <col min="7666" max="7666" width="23.88671875" style="27" customWidth="1"/>
    <col min="7667" max="7681" width="8.88671875" style="27" customWidth="1"/>
    <col min="7682" max="7920" width="9.109375" style="27"/>
    <col min="7921" max="7921" width="3" style="27" bestFit="1" customWidth="1"/>
    <col min="7922" max="7922" width="23.88671875" style="27" customWidth="1"/>
    <col min="7923" max="7937" width="8.88671875" style="27" customWidth="1"/>
    <col min="7938" max="8176" width="9.109375" style="27"/>
    <col min="8177" max="8177" width="3" style="27" bestFit="1" customWidth="1"/>
    <col min="8178" max="8178" width="23.88671875" style="27" customWidth="1"/>
    <col min="8179" max="8193" width="8.88671875" style="27" customWidth="1"/>
    <col min="8194" max="8432" width="9.109375" style="27"/>
    <col min="8433" max="8433" width="3" style="27" bestFit="1" customWidth="1"/>
    <col min="8434" max="8434" width="23.88671875" style="27" customWidth="1"/>
    <col min="8435" max="8449" width="8.88671875" style="27" customWidth="1"/>
    <col min="8450" max="8688" width="9.109375" style="27"/>
    <col min="8689" max="8689" width="3" style="27" bestFit="1" customWidth="1"/>
    <col min="8690" max="8690" width="23.88671875" style="27" customWidth="1"/>
    <col min="8691" max="8705" width="8.88671875" style="27" customWidth="1"/>
    <col min="8706" max="8944" width="9.109375" style="27"/>
    <col min="8945" max="8945" width="3" style="27" bestFit="1" customWidth="1"/>
    <col min="8946" max="8946" width="23.88671875" style="27" customWidth="1"/>
    <col min="8947" max="8961" width="8.88671875" style="27" customWidth="1"/>
    <col min="8962" max="9200" width="9.109375" style="27"/>
    <col min="9201" max="9201" width="3" style="27" bestFit="1" customWidth="1"/>
    <col min="9202" max="9202" width="23.88671875" style="27" customWidth="1"/>
    <col min="9203" max="9217" width="8.88671875" style="27" customWidth="1"/>
    <col min="9218" max="9456" width="9.109375" style="27"/>
    <col min="9457" max="9457" width="3" style="27" bestFit="1" customWidth="1"/>
    <col min="9458" max="9458" width="23.88671875" style="27" customWidth="1"/>
    <col min="9459" max="9473" width="8.88671875" style="27" customWidth="1"/>
    <col min="9474" max="9712" width="9.109375" style="27"/>
    <col min="9713" max="9713" width="3" style="27" bestFit="1" customWidth="1"/>
    <col min="9714" max="9714" width="23.88671875" style="27" customWidth="1"/>
    <col min="9715" max="9729" width="8.88671875" style="27" customWidth="1"/>
    <col min="9730" max="9968" width="9.109375" style="27"/>
    <col min="9969" max="9969" width="3" style="27" bestFit="1" customWidth="1"/>
    <col min="9970" max="9970" width="23.88671875" style="27" customWidth="1"/>
    <col min="9971" max="9985" width="8.88671875" style="27" customWidth="1"/>
    <col min="9986" max="10224" width="9.109375" style="27"/>
    <col min="10225" max="10225" width="3" style="27" bestFit="1" customWidth="1"/>
    <col min="10226" max="10226" width="23.88671875" style="27" customWidth="1"/>
    <col min="10227" max="10241" width="8.88671875" style="27" customWidth="1"/>
    <col min="10242" max="10480" width="9.109375" style="27"/>
    <col min="10481" max="10481" width="3" style="27" bestFit="1" customWidth="1"/>
    <col min="10482" max="10482" width="23.88671875" style="27" customWidth="1"/>
    <col min="10483" max="10497" width="8.88671875" style="27" customWidth="1"/>
    <col min="10498" max="10736" width="9.109375" style="27"/>
    <col min="10737" max="10737" width="3" style="27" bestFit="1" customWidth="1"/>
    <col min="10738" max="10738" width="23.88671875" style="27" customWidth="1"/>
    <col min="10739" max="10753" width="8.88671875" style="27" customWidth="1"/>
    <col min="10754" max="10992" width="9.109375" style="27"/>
    <col min="10993" max="10993" width="3" style="27" bestFit="1" customWidth="1"/>
    <col min="10994" max="10994" width="23.88671875" style="27" customWidth="1"/>
    <col min="10995" max="11009" width="8.88671875" style="27" customWidth="1"/>
    <col min="11010" max="11248" width="9.109375" style="27"/>
    <col min="11249" max="11249" width="3" style="27" bestFit="1" customWidth="1"/>
    <col min="11250" max="11250" width="23.88671875" style="27" customWidth="1"/>
    <col min="11251" max="11265" width="8.88671875" style="27" customWidth="1"/>
    <col min="11266" max="11504" width="9.109375" style="27"/>
    <col min="11505" max="11505" width="3" style="27" bestFit="1" customWidth="1"/>
    <col min="11506" max="11506" width="23.88671875" style="27" customWidth="1"/>
    <col min="11507" max="11521" width="8.88671875" style="27" customWidth="1"/>
    <col min="11522" max="11760" width="9.109375" style="27"/>
    <col min="11761" max="11761" width="3" style="27" bestFit="1" customWidth="1"/>
    <col min="11762" max="11762" width="23.88671875" style="27" customWidth="1"/>
    <col min="11763" max="11777" width="8.88671875" style="27" customWidth="1"/>
    <col min="11778" max="12016" width="9.109375" style="27"/>
    <col min="12017" max="12017" width="3" style="27" bestFit="1" customWidth="1"/>
    <col min="12018" max="12018" width="23.88671875" style="27" customWidth="1"/>
    <col min="12019" max="12033" width="8.88671875" style="27" customWidth="1"/>
    <col min="12034" max="12272" width="9.109375" style="27"/>
    <col min="12273" max="12273" width="3" style="27" bestFit="1" customWidth="1"/>
    <col min="12274" max="12274" width="23.88671875" style="27" customWidth="1"/>
    <col min="12275" max="12289" width="8.88671875" style="27" customWidth="1"/>
    <col min="12290" max="12528" width="9.109375" style="27"/>
    <col min="12529" max="12529" width="3" style="27" bestFit="1" customWidth="1"/>
    <col min="12530" max="12530" width="23.88671875" style="27" customWidth="1"/>
    <col min="12531" max="12545" width="8.88671875" style="27" customWidth="1"/>
    <col min="12546" max="12784" width="9.109375" style="27"/>
    <col min="12785" max="12785" width="3" style="27" bestFit="1" customWidth="1"/>
    <col min="12786" max="12786" width="23.88671875" style="27" customWidth="1"/>
    <col min="12787" max="12801" width="8.88671875" style="27" customWidth="1"/>
    <col min="12802" max="13040" width="9.109375" style="27"/>
    <col min="13041" max="13041" width="3" style="27" bestFit="1" customWidth="1"/>
    <col min="13042" max="13042" width="23.88671875" style="27" customWidth="1"/>
    <col min="13043" max="13057" width="8.88671875" style="27" customWidth="1"/>
    <col min="13058" max="13296" width="9.109375" style="27"/>
    <col min="13297" max="13297" width="3" style="27" bestFit="1" customWidth="1"/>
    <col min="13298" max="13298" width="23.88671875" style="27" customWidth="1"/>
    <col min="13299" max="13313" width="8.88671875" style="27" customWidth="1"/>
    <col min="13314" max="13552" width="9.109375" style="27"/>
    <col min="13553" max="13553" width="3" style="27" bestFit="1" customWidth="1"/>
    <col min="13554" max="13554" width="23.88671875" style="27" customWidth="1"/>
    <col min="13555" max="13569" width="8.88671875" style="27" customWidth="1"/>
    <col min="13570" max="13808" width="9.109375" style="27"/>
    <col min="13809" max="13809" width="3" style="27" bestFit="1" customWidth="1"/>
    <col min="13810" max="13810" width="23.88671875" style="27" customWidth="1"/>
    <col min="13811" max="13825" width="8.88671875" style="27" customWidth="1"/>
    <col min="13826" max="14064" width="9.109375" style="27"/>
    <col min="14065" max="14065" width="3" style="27" bestFit="1" customWidth="1"/>
    <col min="14066" max="14066" width="23.88671875" style="27" customWidth="1"/>
    <col min="14067" max="14081" width="8.88671875" style="27" customWidth="1"/>
    <col min="14082" max="14320" width="9.109375" style="27"/>
    <col min="14321" max="14321" width="3" style="27" bestFit="1" customWidth="1"/>
    <col min="14322" max="14322" width="23.88671875" style="27" customWidth="1"/>
    <col min="14323" max="14337" width="8.88671875" style="27" customWidth="1"/>
    <col min="14338" max="14576" width="9.109375" style="27"/>
    <col min="14577" max="14577" width="3" style="27" bestFit="1" customWidth="1"/>
    <col min="14578" max="14578" width="23.88671875" style="27" customWidth="1"/>
    <col min="14579" max="14593" width="8.88671875" style="27" customWidth="1"/>
    <col min="14594" max="14832" width="9.109375" style="27"/>
    <col min="14833" max="14833" width="3" style="27" bestFit="1" customWidth="1"/>
    <col min="14834" max="14834" width="23.88671875" style="27" customWidth="1"/>
    <col min="14835" max="14849" width="8.88671875" style="27" customWidth="1"/>
    <col min="14850" max="15088" width="9.109375" style="27"/>
    <col min="15089" max="15089" width="3" style="27" bestFit="1" customWidth="1"/>
    <col min="15090" max="15090" width="23.88671875" style="27" customWidth="1"/>
    <col min="15091" max="15105" width="8.88671875" style="27" customWidth="1"/>
    <col min="15106" max="15344" width="9.109375" style="27"/>
    <col min="15345" max="15345" width="3" style="27" bestFit="1" customWidth="1"/>
    <col min="15346" max="15346" width="23.88671875" style="27" customWidth="1"/>
    <col min="15347" max="15361" width="8.88671875" style="27" customWidth="1"/>
    <col min="15362" max="15600" width="9.109375" style="27"/>
    <col min="15601" max="15601" width="3" style="27" bestFit="1" customWidth="1"/>
    <col min="15602" max="15602" width="23.88671875" style="27" customWidth="1"/>
    <col min="15603" max="15617" width="8.88671875" style="27" customWidth="1"/>
    <col min="15618" max="15856" width="9.109375" style="27"/>
    <col min="15857" max="15857" width="3" style="27" bestFit="1" customWidth="1"/>
    <col min="15858" max="15858" width="23.88671875" style="27" customWidth="1"/>
    <col min="15859" max="15873" width="8.88671875" style="27" customWidth="1"/>
    <col min="15874" max="16112" width="9.109375" style="27"/>
    <col min="16113" max="16113" width="3" style="27" bestFit="1" customWidth="1"/>
    <col min="16114" max="16114" width="23.88671875" style="27" customWidth="1"/>
    <col min="16115" max="16129" width="8.88671875" style="27" customWidth="1"/>
    <col min="16130" max="16384" width="9.109375" style="27"/>
  </cols>
  <sheetData>
    <row r="1" spans="1:17">
      <c r="O1" s="245" t="s">
        <v>61</v>
      </c>
      <c r="P1" s="245"/>
    </row>
    <row r="2" spans="1:17" ht="15" customHeight="1">
      <c r="A2" s="268" t="s">
        <v>83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spans="1:17">
      <c r="A3" s="89" t="s">
        <v>100</v>
      </c>
    </row>
    <row r="4" spans="1:17">
      <c r="A4" s="95"/>
    </row>
    <row r="5" spans="1:17" s="77" customFormat="1" ht="12.75" customHeight="1">
      <c r="A5" s="269" t="s">
        <v>5</v>
      </c>
      <c r="B5" s="270" t="s">
        <v>6</v>
      </c>
      <c r="C5" s="271" t="s">
        <v>41</v>
      </c>
      <c r="D5" s="272"/>
      <c r="E5" s="272"/>
      <c r="F5" s="273"/>
      <c r="G5" s="270" t="s">
        <v>37</v>
      </c>
      <c r="H5" s="270"/>
      <c r="I5" s="270"/>
      <c r="J5" s="270"/>
      <c r="K5" s="270"/>
      <c r="L5" s="270"/>
      <c r="M5" s="270"/>
      <c r="N5" s="270"/>
      <c r="O5" s="270"/>
      <c r="P5" s="274"/>
    </row>
    <row r="6" spans="1:17" s="78" customFormat="1">
      <c r="A6" s="228"/>
      <c r="B6" s="267"/>
      <c r="C6" s="232"/>
      <c r="D6" s="233"/>
      <c r="E6" s="233"/>
      <c r="F6" s="234"/>
      <c r="G6" s="267" t="s">
        <v>2</v>
      </c>
      <c r="H6" s="267"/>
      <c r="I6" s="267"/>
      <c r="J6" s="267"/>
      <c r="K6" s="267"/>
      <c r="L6" s="267" t="s">
        <v>47</v>
      </c>
      <c r="M6" s="267"/>
      <c r="N6" s="267"/>
      <c r="O6" s="267"/>
      <c r="P6" s="235"/>
    </row>
    <row r="7" spans="1:17" s="78" customFormat="1" ht="12.75" customHeight="1">
      <c r="A7" s="228"/>
      <c r="B7" s="267"/>
      <c r="C7" s="237"/>
      <c r="D7" s="238"/>
      <c r="E7" s="238"/>
      <c r="F7" s="248"/>
      <c r="G7" s="267" t="s">
        <v>38</v>
      </c>
      <c r="H7" s="235" t="s">
        <v>41</v>
      </c>
      <c r="I7" s="236"/>
      <c r="J7" s="236"/>
      <c r="K7" s="249"/>
      <c r="L7" s="267" t="s">
        <v>38</v>
      </c>
      <c r="M7" s="235" t="s">
        <v>41</v>
      </c>
      <c r="N7" s="236"/>
      <c r="O7" s="236"/>
      <c r="P7" s="236"/>
    </row>
    <row r="8" spans="1:17" s="78" customFormat="1" ht="41.4">
      <c r="A8" s="228"/>
      <c r="B8" s="267"/>
      <c r="C8" s="79" t="s">
        <v>45</v>
      </c>
      <c r="D8" s="79" t="s">
        <v>42</v>
      </c>
      <c r="E8" s="79" t="s">
        <v>48</v>
      </c>
      <c r="F8" s="79" t="s">
        <v>46</v>
      </c>
      <c r="G8" s="267"/>
      <c r="H8" s="79" t="s">
        <v>45</v>
      </c>
      <c r="I8" s="79" t="s">
        <v>42</v>
      </c>
      <c r="J8" s="79" t="s">
        <v>48</v>
      </c>
      <c r="K8" s="79" t="s">
        <v>46</v>
      </c>
      <c r="L8" s="267"/>
      <c r="M8" s="79" t="s">
        <v>45</v>
      </c>
      <c r="N8" s="79" t="s">
        <v>42</v>
      </c>
      <c r="O8" s="79" t="s">
        <v>48</v>
      </c>
      <c r="P8" s="80" t="s">
        <v>46</v>
      </c>
    </row>
    <row r="9" spans="1:17" s="84" customFormat="1" ht="12">
      <c r="A9" s="81">
        <v>1</v>
      </c>
      <c r="B9" s="127">
        <v>2</v>
      </c>
      <c r="C9" s="130">
        <v>3</v>
      </c>
      <c r="D9" s="127">
        <v>4</v>
      </c>
      <c r="E9" s="130">
        <v>5</v>
      </c>
      <c r="F9" s="127">
        <v>6</v>
      </c>
      <c r="G9" s="130">
        <v>7</v>
      </c>
      <c r="H9" s="127">
        <v>8</v>
      </c>
      <c r="I9" s="130">
        <v>9</v>
      </c>
      <c r="J9" s="127">
        <v>10</v>
      </c>
      <c r="K9" s="130">
        <v>11</v>
      </c>
      <c r="L9" s="127">
        <v>12</v>
      </c>
      <c r="M9" s="130">
        <v>13</v>
      </c>
      <c r="N9" s="127">
        <v>14</v>
      </c>
      <c r="O9" s="130">
        <v>15</v>
      </c>
      <c r="P9" s="128">
        <v>16</v>
      </c>
    </row>
    <row r="10" spans="1:17" s="98" customFormat="1" ht="21.9" customHeight="1">
      <c r="A10" s="96"/>
      <c r="B10" s="131" t="s">
        <v>44</v>
      </c>
      <c r="C10" s="131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</row>
    <row r="11" spans="1:17" s="34" customFormat="1">
      <c r="A11" s="15" t="s">
        <v>6</v>
      </c>
      <c r="B11" s="161">
        <v>9.3720180859814306</v>
      </c>
      <c r="C11" s="161">
        <v>4.9855347143128901</v>
      </c>
      <c r="D11" s="161">
        <v>9.5338981443392505</v>
      </c>
      <c r="E11" s="161">
        <v>9.9172087708727208</v>
      </c>
      <c r="F11" s="161">
        <v>3.5760656229064298</v>
      </c>
      <c r="G11" s="161">
        <v>10.218010740216901</v>
      </c>
      <c r="H11" s="161">
        <v>5.10458742297096</v>
      </c>
      <c r="I11" s="161">
        <v>10.4114651153105</v>
      </c>
      <c r="J11" s="161">
        <v>11.9469125197373</v>
      </c>
      <c r="K11" s="161">
        <v>5.2702206994579903</v>
      </c>
      <c r="L11" s="161">
        <v>0.58177493479085896</v>
      </c>
      <c r="M11" s="161">
        <v>0.63854235039908303</v>
      </c>
      <c r="N11" s="161">
        <v>0.58157193955063402</v>
      </c>
      <c r="O11" s="161">
        <v>2.4036188441231099</v>
      </c>
      <c r="P11" s="161">
        <v>0.15003404644155699</v>
      </c>
      <c r="Q11" s="161"/>
    </row>
    <row r="12" spans="1:17" s="34" customFormat="1" ht="27.6">
      <c r="A12" s="35" t="s">
        <v>9</v>
      </c>
      <c r="B12" s="103" t="s">
        <v>99</v>
      </c>
      <c r="C12" s="103" t="s">
        <v>99</v>
      </c>
      <c r="D12" s="103" t="s">
        <v>99</v>
      </c>
      <c r="E12" s="103" t="s">
        <v>99</v>
      </c>
      <c r="F12" s="103" t="s">
        <v>99</v>
      </c>
      <c r="G12" s="103" t="s">
        <v>99</v>
      </c>
      <c r="H12" s="103" t="s">
        <v>99</v>
      </c>
      <c r="I12" s="103" t="s">
        <v>99</v>
      </c>
      <c r="J12" s="103" t="s">
        <v>99</v>
      </c>
      <c r="K12" s="103" t="s">
        <v>99</v>
      </c>
      <c r="L12" s="103" t="s">
        <v>99</v>
      </c>
      <c r="M12" s="103" t="s">
        <v>99</v>
      </c>
      <c r="N12" s="103" t="s">
        <v>99</v>
      </c>
      <c r="O12" s="103" t="s">
        <v>99</v>
      </c>
      <c r="P12" s="103" t="s">
        <v>99</v>
      </c>
      <c r="Q12" s="103"/>
    </row>
    <row r="13" spans="1:17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</row>
    <row r="14" spans="1:17" s="34" customFormat="1">
      <c r="A14" s="37" t="s">
        <v>11</v>
      </c>
      <c r="B14" s="103">
        <v>9.2056796209474605</v>
      </c>
      <c r="C14" s="103">
        <v>3.4250935528627</v>
      </c>
      <c r="D14" s="103">
        <v>9.3602915721281796</v>
      </c>
      <c r="E14" s="103">
        <v>1.7110989553742599</v>
      </c>
      <c r="F14" s="103">
        <v>0.151621616515594</v>
      </c>
      <c r="G14" s="103">
        <v>10.647062711934201</v>
      </c>
      <c r="H14" s="103">
        <v>3.4250935645256599</v>
      </c>
      <c r="I14" s="103">
        <v>10.858421877726</v>
      </c>
      <c r="J14" s="103">
        <v>4.2867120673618899</v>
      </c>
      <c r="K14" s="103">
        <v>0.151621616515594</v>
      </c>
      <c r="L14" s="103">
        <v>0.95828973811564</v>
      </c>
      <c r="M14" s="103">
        <v>1.1599999999999999E-2</v>
      </c>
      <c r="N14" s="103">
        <v>0.95126975273557501</v>
      </c>
      <c r="O14" s="103">
        <v>1.7</v>
      </c>
      <c r="P14" s="103">
        <v>0</v>
      </c>
      <c r="Q14" s="103"/>
    </row>
    <row r="15" spans="1:17" s="34" customFormat="1">
      <c r="A15" s="37" t="s">
        <v>12</v>
      </c>
      <c r="B15" s="103">
        <v>11.013386143866001</v>
      </c>
      <c r="C15" s="103">
        <v>10.2103553207475</v>
      </c>
      <c r="D15" s="103">
        <v>11.074636637011601</v>
      </c>
      <c r="E15" s="103">
        <v>0.50117769997532402</v>
      </c>
      <c r="F15" s="103">
        <v>0.11876434878603601</v>
      </c>
      <c r="G15" s="103">
        <v>11.033950959217799</v>
      </c>
      <c r="H15" s="103">
        <v>10.2103553207475</v>
      </c>
      <c r="I15" s="103">
        <v>11.0963276030035</v>
      </c>
      <c r="J15" s="103">
        <v>0.50117769997532402</v>
      </c>
      <c r="K15" s="103">
        <v>0.11876434878603601</v>
      </c>
      <c r="L15" s="103">
        <v>1.55018300577323</v>
      </c>
      <c r="M15" s="103">
        <v>0</v>
      </c>
      <c r="N15" s="103">
        <v>1.55018300577323</v>
      </c>
      <c r="O15" s="103">
        <v>0</v>
      </c>
      <c r="P15" s="103">
        <v>0</v>
      </c>
      <c r="Q15" s="103"/>
    </row>
    <row r="16" spans="1:17" s="28" customFormat="1">
      <c r="A16" s="37" t="s">
        <v>13</v>
      </c>
      <c r="B16" s="103">
        <v>11.7823964983177</v>
      </c>
      <c r="C16" s="103">
        <v>5.6684056164330201</v>
      </c>
      <c r="D16" s="103">
        <v>11.8619689395041</v>
      </c>
      <c r="E16" s="103">
        <v>0.338898972837824</v>
      </c>
      <c r="F16" s="103">
        <v>0.14753203706089901</v>
      </c>
      <c r="G16" s="103">
        <v>12.120146302371101</v>
      </c>
      <c r="H16" s="103">
        <v>5.6902475389512501</v>
      </c>
      <c r="I16" s="103">
        <v>12.2058485546429</v>
      </c>
      <c r="J16" s="103">
        <v>0.338898972837824</v>
      </c>
      <c r="K16" s="103">
        <v>0.14753203706089901</v>
      </c>
      <c r="L16" s="103">
        <v>0.53462829582957605</v>
      </c>
      <c r="M16" s="103">
        <v>1.00196180461495E-2</v>
      </c>
      <c r="N16" s="103">
        <v>0.53540754928011203</v>
      </c>
      <c r="O16" s="103">
        <v>0</v>
      </c>
      <c r="P16" s="103">
        <v>0</v>
      </c>
      <c r="Q16" s="103"/>
    </row>
    <row r="17" spans="1:17" s="28" customFormat="1">
      <c r="A17" s="37" t="s">
        <v>14</v>
      </c>
      <c r="B17" s="103">
        <v>9.3127821515760392</v>
      </c>
      <c r="C17" s="103">
        <v>0</v>
      </c>
      <c r="D17" s="103">
        <v>9.3194021473088604</v>
      </c>
      <c r="E17" s="103">
        <v>7.4985675917636501</v>
      </c>
      <c r="F17" s="103">
        <v>0.108614159003852</v>
      </c>
      <c r="G17" s="103">
        <v>9.3127821515760392</v>
      </c>
      <c r="H17" s="103">
        <v>0</v>
      </c>
      <c r="I17" s="103">
        <v>9.3194021473088604</v>
      </c>
      <c r="J17" s="103">
        <v>7.4985675917636501</v>
      </c>
      <c r="K17" s="103">
        <v>0.108614159003852</v>
      </c>
      <c r="L17" s="103">
        <v>0</v>
      </c>
      <c r="M17" s="103">
        <v>0</v>
      </c>
      <c r="N17" s="103">
        <v>0</v>
      </c>
      <c r="O17" s="103">
        <v>0</v>
      </c>
      <c r="P17" s="103">
        <v>0</v>
      </c>
      <c r="Q17" s="103"/>
    </row>
    <row r="18" spans="1:17" s="28" customFormat="1">
      <c r="A18" s="37" t="s">
        <v>15</v>
      </c>
      <c r="B18" s="103">
        <v>10.0183552057219</v>
      </c>
      <c r="C18" s="103">
        <v>3.6687237147521699</v>
      </c>
      <c r="D18" s="103">
        <v>10.104193807406601</v>
      </c>
      <c r="E18" s="103">
        <v>13.958717621127001</v>
      </c>
      <c r="F18" s="103">
        <v>3.5502376906524198</v>
      </c>
      <c r="G18" s="103">
        <v>10.4509378079802</v>
      </c>
      <c r="H18" s="103">
        <v>3.6687237931738998</v>
      </c>
      <c r="I18" s="103">
        <v>10.547651580042601</v>
      </c>
      <c r="J18" s="103">
        <v>13.958717621127001</v>
      </c>
      <c r="K18" s="103">
        <v>3.5502376906524198</v>
      </c>
      <c r="L18" s="103">
        <v>1.01894062897313</v>
      </c>
      <c r="M18" s="103">
        <v>1.10955555555556E-2</v>
      </c>
      <c r="N18" s="103">
        <v>1.01894063427175</v>
      </c>
      <c r="O18" s="103">
        <v>0</v>
      </c>
      <c r="P18" s="103">
        <v>0</v>
      </c>
      <c r="Q18" s="103"/>
    </row>
    <row r="19" spans="1:17" s="28" customFormat="1">
      <c r="A19" s="37" t="s">
        <v>16</v>
      </c>
      <c r="B19" s="103">
        <v>5.9386169685176498</v>
      </c>
      <c r="C19" s="103">
        <v>3.5243103547025401</v>
      </c>
      <c r="D19" s="103">
        <v>5.9604290395895596</v>
      </c>
      <c r="E19" s="103">
        <v>0.15443865580071101</v>
      </c>
      <c r="F19" s="103">
        <v>0.17186136852915301</v>
      </c>
      <c r="G19" s="103">
        <v>6.4941577278040601</v>
      </c>
      <c r="H19" s="103">
        <v>3.8311043187745502</v>
      </c>
      <c r="I19" s="103">
        <v>6.5186762882101998</v>
      </c>
      <c r="J19" s="103">
        <v>0.15443865580071101</v>
      </c>
      <c r="K19" s="103">
        <v>0.17186136852915301</v>
      </c>
      <c r="L19" s="103">
        <v>0.20656539121682399</v>
      </c>
      <c r="M19" s="103">
        <v>4.9999816453595199E-2</v>
      </c>
      <c r="N19" s="103">
        <v>0.207688650381429</v>
      </c>
      <c r="O19" s="103">
        <v>0</v>
      </c>
      <c r="P19" s="103">
        <v>0</v>
      </c>
      <c r="Q19" s="103"/>
    </row>
    <row r="20" spans="1:17" s="28" customFormat="1">
      <c r="A20" s="37" t="s">
        <v>17</v>
      </c>
      <c r="B20" s="103">
        <v>9.7886222859354906</v>
      </c>
      <c r="C20" s="103">
        <v>2.8868694047289201</v>
      </c>
      <c r="D20" s="103">
        <v>9.9077339920799101</v>
      </c>
      <c r="E20" s="103">
        <v>8.9804185336982503</v>
      </c>
      <c r="F20" s="103">
        <v>0.79779902785194501</v>
      </c>
      <c r="G20" s="103">
        <v>10.605848772233999</v>
      </c>
      <c r="H20" s="103">
        <v>2.8868696877206599</v>
      </c>
      <c r="I20" s="103">
        <v>10.751811481612799</v>
      </c>
      <c r="J20" s="103">
        <v>8.9804185336982503</v>
      </c>
      <c r="K20" s="103">
        <v>0.79779902785194501</v>
      </c>
      <c r="L20" s="103">
        <v>0.78710976404450606</v>
      </c>
      <c r="M20" s="103">
        <v>9.2455263157894697E-3</v>
      </c>
      <c r="N20" s="103">
        <v>0.78710977703481799</v>
      </c>
      <c r="O20" s="103">
        <v>0</v>
      </c>
      <c r="P20" s="103">
        <v>0</v>
      </c>
      <c r="Q20" s="103"/>
    </row>
    <row r="21" spans="1:17" s="28" customFormat="1">
      <c r="A21" s="37" t="s">
        <v>18</v>
      </c>
      <c r="B21" s="103">
        <v>9.8094299213474105</v>
      </c>
      <c r="C21" s="103">
        <v>9.9887636619745201</v>
      </c>
      <c r="D21" s="103">
        <v>9.78761451788702</v>
      </c>
      <c r="E21" s="103">
        <v>0.25504343394769702</v>
      </c>
      <c r="F21" s="103">
        <v>0.82089336340439401</v>
      </c>
      <c r="G21" s="103">
        <v>10.105295922599799</v>
      </c>
      <c r="H21" s="103">
        <v>9.9887643578465006</v>
      </c>
      <c r="I21" s="103">
        <v>10.152559598074699</v>
      </c>
      <c r="J21" s="103">
        <v>0.25504343394769702</v>
      </c>
      <c r="K21" s="103">
        <v>0.82089336340439401</v>
      </c>
      <c r="L21" s="103">
        <v>0.86634782100965901</v>
      </c>
      <c r="M21" s="103">
        <v>9.9022783603431794E-2</v>
      </c>
      <c r="N21" s="103">
        <v>0.86634813032964098</v>
      </c>
      <c r="O21" s="103">
        <v>0</v>
      </c>
      <c r="P21" s="103">
        <v>0</v>
      </c>
      <c r="Q21" s="103"/>
    </row>
    <row r="22" spans="1:17" s="28" customFormat="1">
      <c r="A22" s="37" t="s">
        <v>19</v>
      </c>
      <c r="B22" s="103">
        <v>8.8926703242085807</v>
      </c>
      <c r="C22" s="103">
        <v>4.4547782656450696</v>
      </c>
      <c r="D22" s="103">
        <v>9.0555026204400608</v>
      </c>
      <c r="E22" s="103">
        <v>11.350719955424101</v>
      </c>
      <c r="F22" s="103">
        <v>4.7213079167774303</v>
      </c>
      <c r="G22" s="103">
        <v>9.8226451449636603</v>
      </c>
      <c r="H22" s="103">
        <v>4.5936505550961204</v>
      </c>
      <c r="I22" s="103">
        <v>10.0187660675972</v>
      </c>
      <c r="J22" s="103">
        <v>13.724316744531899</v>
      </c>
      <c r="K22" s="103">
        <v>8.4725234608296507</v>
      </c>
      <c r="L22" s="103">
        <v>0.50781981756498995</v>
      </c>
      <c r="M22" s="103">
        <v>0.648705752096569</v>
      </c>
      <c r="N22" s="103">
        <v>0.50645373628582702</v>
      </c>
      <c r="O22" s="103">
        <v>2.5140873810970499</v>
      </c>
      <c r="P22" s="103">
        <v>0.15003404644155699</v>
      </c>
      <c r="Q22" s="103"/>
    </row>
    <row r="23" spans="1:17" s="28" customFormat="1">
      <c r="A23" s="20" t="s">
        <v>20</v>
      </c>
      <c r="B23" s="103">
        <v>5.31551390492639</v>
      </c>
      <c r="C23" s="103">
        <v>4.51847608731922</v>
      </c>
      <c r="D23" s="103">
        <v>5.3753772811017102</v>
      </c>
      <c r="E23" s="103">
        <v>1.07443089705485</v>
      </c>
      <c r="F23" s="103">
        <v>0.13619784251829101</v>
      </c>
      <c r="G23" s="103">
        <v>9.3878822518109093</v>
      </c>
      <c r="H23" s="103">
        <v>4.5184761047492401</v>
      </c>
      <c r="I23" s="103">
        <v>9.8587913421161204</v>
      </c>
      <c r="J23" s="103">
        <v>1.85895249695493</v>
      </c>
      <c r="K23" s="103">
        <v>0.13619784251829101</v>
      </c>
      <c r="L23" s="103">
        <v>0.61109109399463302</v>
      </c>
      <c r="M23" s="103">
        <v>1.9599999999999999E-2</v>
      </c>
      <c r="N23" s="103">
        <v>0.60997160763455904</v>
      </c>
      <c r="O23" s="103">
        <v>1</v>
      </c>
      <c r="P23" s="103">
        <v>0</v>
      </c>
      <c r="Q23" s="103"/>
    </row>
    <row r="24" spans="1:17" s="28" customFormat="1">
      <c r="A24" s="20" t="s">
        <v>21</v>
      </c>
      <c r="B24" s="103" t="s">
        <v>99</v>
      </c>
      <c r="C24" s="103" t="s">
        <v>99</v>
      </c>
      <c r="D24" s="103" t="s">
        <v>99</v>
      </c>
      <c r="E24" s="103" t="s">
        <v>99</v>
      </c>
      <c r="F24" s="103" t="s">
        <v>99</v>
      </c>
      <c r="G24" s="103" t="s">
        <v>99</v>
      </c>
      <c r="H24" s="103" t="s">
        <v>99</v>
      </c>
      <c r="I24" s="103" t="s">
        <v>99</v>
      </c>
      <c r="J24" s="103" t="s">
        <v>99</v>
      </c>
      <c r="K24" s="103" t="s">
        <v>99</v>
      </c>
      <c r="L24" s="103" t="s">
        <v>99</v>
      </c>
      <c r="M24" s="103" t="s">
        <v>99</v>
      </c>
      <c r="N24" s="103" t="s">
        <v>99</v>
      </c>
      <c r="O24" s="103" t="s">
        <v>99</v>
      </c>
      <c r="P24" s="103" t="s">
        <v>99</v>
      </c>
      <c r="Q24" s="103"/>
    </row>
    <row r="25" spans="1:17" s="28" customFormat="1">
      <c r="A25" s="20" t="s">
        <v>22</v>
      </c>
      <c r="B25" s="103">
        <v>10.181204984952601</v>
      </c>
      <c r="C25" s="103">
        <v>7.33524128594859</v>
      </c>
      <c r="D25" s="103">
        <v>10.748838479842901</v>
      </c>
      <c r="E25" s="103">
        <v>8.0302392773326705</v>
      </c>
      <c r="F25" s="103">
        <v>0.47447665707736197</v>
      </c>
      <c r="G25" s="103">
        <v>10.4296123769112</v>
      </c>
      <c r="H25" s="103">
        <v>7.3352414407445297</v>
      </c>
      <c r="I25" s="103">
        <v>11.0634610650234</v>
      </c>
      <c r="J25" s="103">
        <v>8.0479759872981909</v>
      </c>
      <c r="K25" s="103">
        <v>0.47447665707736197</v>
      </c>
      <c r="L25" s="103">
        <v>0.90565846645566395</v>
      </c>
      <c r="M25" s="103">
        <v>9.7824553765781495E-3</v>
      </c>
      <c r="N25" s="103">
        <v>0.90549878259935002</v>
      </c>
      <c r="O25" s="103">
        <v>1.5</v>
      </c>
      <c r="P25" s="103">
        <v>0</v>
      </c>
      <c r="Q25" s="103"/>
    </row>
    <row r="26" spans="1:17" s="28" customFormat="1">
      <c r="A26" s="20" t="s">
        <v>23</v>
      </c>
      <c r="B26" s="103">
        <v>8.8886884682916207</v>
      </c>
      <c r="C26" s="103">
        <v>3.6593911756105202</v>
      </c>
      <c r="D26" s="103">
        <v>9.5191965171531994</v>
      </c>
      <c r="E26" s="103">
        <v>6.1003484583424497</v>
      </c>
      <c r="F26" s="103">
        <v>0.146166476197442</v>
      </c>
      <c r="G26" s="103">
        <v>9.2175162119200102</v>
      </c>
      <c r="H26" s="103">
        <v>3.6593912273903699</v>
      </c>
      <c r="I26" s="103">
        <v>9.9123797618717493</v>
      </c>
      <c r="J26" s="103">
        <v>6.1003484583424497</v>
      </c>
      <c r="K26" s="103">
        <v>0.146166476197442</v>
      </c>
      <c r="L26" s="103">
        <v>0.61747100551252498</v>
      </c>
      <c r="M26" s="103">
        <v>1.11433333333333E-2</v>
      </c>
      <c r="N26" s="103">
        <v>0.617471022774992</v>
      </c>
      <c r="O26" s="103">
        <v>0</v>
      </c>
      <c r="P26" s="103">
        <v>0</v>
      </c>
      <c r="Q26" s="103"/>
    </row>
    <row r="27" spans="1:17" s="28" customFormat="1">
      <c r="A27" s="20" t="s">
        <v>24</v>
      </c>
      <c r="B27" s="103">
        <v>8.2849891229033794</v>
      </c>
      <c r="C27" s="103">
        <v>5.1752483033774404</v>
      </c>
      <c r="D27" s="103">
        <v>8.4050971865566293</v>
      </c>
      <c r="E27" s="103">
        <v>0.2</v>
      </c>
      <c r="F27" s="103">
        <v>0.16230061940549301</v>
      </c>
      <c r="G27" s="103">
        <v>9.4329515263424906</v>
      </c>
      <c r="H27" s="103">
        <v>5.1761417369019904</v>
      </c>
      <c r="I27" s="103">
        <v>9.6189578798814797</v>
      </c>
      <c r="J27" s="103">
        <v>0.2</v>
      </c>
      <c r="K27" s="103">
        <v>0.16230061940549301</v>
      </c>
      <c r="L27" s="103">
        <v>1.93789408548296</v>
      </c>
      <c r="M27" s="103">
        <v>9.9998852060019794E-3</v>
      </c>
      <c r="N27" s="103">
        <v>1.93795236761654</v>
      </c>
      <c r="O27" s="103">
        <v>0</v>
      </c>
      <c r="P27" s="103">
        <v>0</v>
      </c>
      <c r="Q27" s="103"/>
    </row>
    <row r="28" spans="1:17" s="28" customFormat="1">
      <c r="A28" s="20" t="s">
        <v>25</v>
      </c>
      <c r="B28" s="103">
        <v>12.3971969518287</v>
      </c>
      <c r="C28" s="103">
        <v>5.4645997793065897</v>
      </c>
      <c r="D28" s="103">
        <v>12.448255575735599</v>
      </c>
      <c r="E28" s="103">
        <v>2.3762257777282101</v>
      </c>
      <c r="F28" s="103">
        <v>0.155735654843113</v>
      </c>
      <c r="G28" s="103">
        <v>12.553179525835599</v>
      </c>
      <c r="H28" s="103">
        <v>5.4645997793065897</v>
      </c>
      <c r="I28" s="103">
        <v>12.602699349964301</v>
      </c>
      <c r="J28" s="103">
        <v>1.25737999217553</v>
      </c>
      <c r="K28" s="103">
        <v>0.155735654843113</v>
      </c>
      <c r="L28" s="103">
        <v>0.65681976463098402</v>
      </c>
      <c r="M28" s="103">
        <v>0</v>
      </c>
      <c r="N28" s="103">
        <v>0.59522867944105995</v>
      </c>
      <c r="O28" s="103">
        <v>2.9916999999999998</v>
      </c>
      <c r="P28" s="103">
        <v>0</v>
      </c>
      <c r="Q28" s="103"/>
    </row>
    <row r="29" spans="1:17" s="28" customFormat="1">
      <c r="A29" s="20" t="s">
        <v>26</v>
      </c>
      <c r="B29" s="103">
        <v>9.8996785803939993</v>
      </c>
      <c r="C29" s="103">
        <v>9.8900378469566306</v>
      </c>
      <c r="D29" s="103">
        <v>9.9720345775618302</v>
      </c>
      <c r="E29" s="103">
        <v>1.66638479211185</v>
      </c>
      <c r="F29" s="103">
        <v>0.17780867477412399</v>
      </c>
      <c r="G29" s="103">
        <v>10.3370268200265</v>
      </c>
      <c r="H29" s="103">
        <v>9.9760958628292595</v>
      </c>
      <c r="I29" s="103">
        <v>10.4450223873305</v>
      </c>
      <c r="J29" s="103">
        <v>1.66638479211185</v>
      </c>
      <c r="K29" s="103">
        <v>0.17780867477412399</v>
      </c>
      <c r="L29" s="103">
        <v>0.861706454814264</v>
      </c>
      <c r="M29" s="103">
        <v>1.0000003291995799E-2</v>
      </c>
      <c r="N29" s="103">
        <v>0.87319511438299002</v>
      </c>
      <c r="O29" s="103">
        <v>0</v>
      </c>
      <c r="P29" s="103">
        <v>0</v>
      </c>
      <c r="Q29" s="103"/>
    </row>
    <row r="30" spans="1:17" s="28" customFormat="1">
      <c r="A30" s="20" t="s">
        <v>27</v>
      </c>
      <c r="B30" s="103">
        <v>9.4448175919109296</v>
      </c>
      <c r="C30" s="103">
        <v>5.0991187186153502</v>
      </c>
      <c r="D30" s="103">
        <v>9.5814468179483701</v>
      </c>
      <c r="E30" s="103">
        <v>9.4280484825251492</v>
      </c>
      <c r="F30" s="103">
        <v>0.156161042173113</v>
      </c>
      <c r="G30" s="103">
        <v>11.311788653651099</v>
      </c>
      <c r="H30" s="103">
        <v>5.0991187186153502</v>
      </c>
      <c r="I30" s="103">
        <v>11.5506812165008</v>
      </c>
      <c r="J30" s="103">
        <v>9.5535489341717295</v>
      </c>
      <c r="K30" s="103">
        <v>0.156161042173113</v>
      </c>
      <c r="L30" s="103">
        <v>0.50519965279747703</v>
      </c>
      <c r="M30" s="103">
        <v>0</v>
      </c>
      <c r="N30" s="103">
        <v>0.50471396406735802</v>
      </c>
      <c r="O30" s="103">
        <v>3.25</v>
      </c>
      <c r="P30" s="103">
        <v>0</v>
      </c>
      <c r="Q30" s="103"/>
    </row>
    <row r="31" spans="1:17" s="28" customFormat="1">
      <c r="A31" s="20" t="s">
        <v>28</v>
      </c>
      <c r="B31" s="103">
        <v>9.9819496180555092</v>
      </c>
      <c r="C31" s="103">
        <v>8.5758922656345504</v>
      </c>
      <c r="D31" s="103">
        <v>10.2153337029001</v>
      </c>
      <c r="E31" s="103">
        <v>9.6310354278533108</v>
      </c>
      <c r="F31" s="103">
        <v>0.125907074884299</v>
      </c>
      <c r="G31" s="103">
        <v>10.2781282567012</v>
      </c>
      <c r="H31" s="103">
        <v>8.5758922656345504</v>
      </c>
      <c r="I31" s="103">
        <v>10.5678358734811</v>
      </c>
      <c r="J31" s="103">
        <v>9.6310354278533108</v>
      </c>
      <c r="K31" s="103">
        <v>0.125907074884299</v>
      </c>
      <c r="L31" s="103">
        <v>0.93649071375053605</v>
      </c>
      <c r="M31" s="103">
        <v>0</v>
      </c>
      <c r="N31" s="103">
        <v>0.93649071375053605</v>
      </c>
      <c r="O31" s="103">
        <v>0</v>
      </c>
      <c r="P31" s="103">
        <v>0</v>
      </c>
      <c r="Q31" s="103"/>
    </row>
    <row r="32" spans="1:17" s="28" customFormat="1">
      <c r="A32" s="20" t="s">
        <v>29</v>
      </c>
      <c r="B32" s="103">
        <v>10.309800191217199</v>
      </c>
      <c r="C32" s="103">
        <v>3.6479146645003802</v>
      </c>
      <c r="D32" s="103">
        <v>10.6261773590846</v>
      </c>
      <c r="E32" s="103">
        <v>0.48250671323859101</v>
      </c>
      <c r="F32" s="103">
        <v>0.16455277053971401</v>
      </c>
      <c r="G32" s="103">
        <v>10.646025784374901</v>
      </c>
      <c r="H32" s="103">
        <v>3.6697315085760498</v>
      </c>
      <c r="I32" s="103">
        <v>10.986636412289601</v>
      </c>
      <c r="J32" s="103">
        <v>0.51210027868770602</v>
      </c>
      <c r="K32" s="103">
        <v>0.16455277053971401</v>
      </c>
      <c r="L32" s="103">
        <v>0.60355519975914396</v>
      </c>
      <c r="M32" s="103">
        <v>1.0031288790350999E-2</v>
      </c>
      <c r="N32" s="103">
        <v>0.60855243854407703</v>
      </c>
      <c r="O32" s="103">
        <v>0.15</v>
      </c>
      <c r="P32" s="103">
        <v>0</v>
      </c>
      <c r="Q32" s="103"/>
    </row>
    <row r="33" spans="1:17" s="28" customFormat="1">
      <c r="A33" s="20" t="s">
        <v>30</v>
      </c>
      <c r="B33" s="103">
        <v>10.020520331042</v>
      </c>
      <c r="C33" s="103">
        <v>10.8758572173868</v>
      </c>
      <c r="D33" s="103">
        <v>9.9958571376956407</v>
      </c>
      <c r="E33" s="103">
        <v>7.2862434529209699</v>
      </c>
      <c r="F33" s="103">
        <v>0.13435011789614701</v>
      </c>
      <c r="G33" s="103">
        <v>10.0216703046255</v>
      </c>
      <c r="H33" s="103">
        <v>10.875860963708799</v>
      </c>
      <c r="I33" s="103">
        <v>9.9970472424211501</v>
      </c>
      <c r="J33" s="103">
        <v>7.2862434529209699</v>
      </c>
      <c r="K33" s="103">
        <v>0.13435011789614701</v>
      </c>
      <c r="L33" s="103">
        <v>0.19998013346133001</v>
      </c>
      <c r="M33" s="103">
        <v>1.0147969543147201E-2</v>
      </c>
      <c r="N33" s="103">
        <v>0.2</v>
      </c>
      <c r="O33" s="103">
        <v>0</v>
      </c>
      <c r="P33" s="103">
        <v>0</v>
      </c>
      <c r="Q33" s="103"/>
    </row>
    <row r="34" spans="1:17" s="28" customFormat="1">
      <c r="A34" s="20" t="s">
        <v>31</v>
      </c>
      <c r="B34" s="103">
        <v>10.216213965062201</v>
      </c>
      <c r="C34" s="103">
        <v>5.2188744427118801</v>
      </c>
      <c r="D34" s="103">
        <v>10.385624244512099</v>
      </c>
      <c r="E34" s="103">
        <v>6.6767052401331002</v>
      </c>
      <c r="F34" s="103">
        <v>0.15432771032217299</v>
      </c>
      <c r="G34" s="103">
        <v>10.370120088099901</v>
      </c>
      <c r="H34" s="103">
        <v>5.2188744427118801</v>
      </c>
      <c r="I34" s="103">
        <v>10.547332921083401</v>
      </c>
      <c r="J34" s="103">
        <v>6.6767052401331002</v>
      </c>
      <c r="K34" s="103">
        <v>0.15432771032217299</v>
      </c>
      <c r="L34" s="103">
        <v>1.1035463271088599</v>
      </c>
      <c r="M34" s="103">
        <v>0</v>
      </c>
      <c r="N34" s="103">
        <v>1.1035463271088599</v>
      </c>
      <c r="O34" s="103">
        <v>0</v>
      </c>
      <c r="P34" s="103">
        <v>0</v>
      </c>
      <c r="Q34" s="103"/>
    </row>
    <row r="35" spans="1:17" s="28" customFormat="1">
      <c r="A35" s="20" t="s">
        <v>32</v>
      </c>
      <c r="B35" s="103">
        <v>10.0858941613371</v>
      </c>
      <c r="C35" s="103">
        <v>5.9314756558047996</v>
      </c>
      <c r="D35" s="103">
        <v>10.224164026114</v>
      </c>
      <c r="E35" s="103">
        <v>6.5575774965428604</v>
      </c>
      <c r="F35" s="103">
        <v>0.66181791091279196</v>
      </c>
      <c r="G35" s="103">
        <v>10.3523421911386</v>
      </c>
      <c r="H35" s="103">
        <v>5.93147824249872</v>
      </c>
      <c r="I35" s="103">
        <v>10.500950815897999</v>
      </c>
      <c r="J35" s="103">
        <v>6.5575774965428604</v>
      </c>
      <c r="K35" s="103">
        <v>0.66181791091279196</v>
      </c>
      <c r="L35" s="103">
        <v>0.98882779763491202</v>
      </c>
      <c r="M35" s="103">
        <v>9.9112089524857807E-3</v>
      </c>
      <c r="N35" s="103">
        <v>0.98882800155260298</v>
      </c>
      <c r="O35" s="103">
        <v>0</v>
      </c>
      <c r="P35" s="103">
        <v>0</v>
      </c>
      <c r="Q35" s="103"/>
    </row>
    <row r="36" spans="1:17" s="28" customFormat="1">
      <c r="A36" s="20" t="s">
        <v>33</v>
      </c>
      <c r="B36" s="103">
        <v>9.1402856800696703</v>
      </c>
      <c r="C36" s="103">
        <v>3.08886965980511</v>
      </c>
      <c r="D36" s="103">
        <v>9.4960263650879</v>
      </c>
      <c r="E36" s="103">
        <v>1.6666526308104199</v>
      </c>
      <c r="F36" s="103">
        <v>0.14614153437642399</v>
      </c>
      <c r="G36" s="103">
        <v>9.3782990295613597</v>
      </c>
      <c r="H36" s="103">
        <v>3.08886965980511</v>
      </c>
      <c r="I36" s="103">
        <v>9.7570724277154799</v>
      </c>
      <c r="J36" s="103">
        <v>1.6666526308104199</v>
      </c>
      <c r="K36" s="103">
        <v>0.14614153437642399</v>
      </c>
      <c r="L36" s="103">
        <v>0.47529351122713298</v>
      </c>
      <c r="M36" s="103">
        <v>0</v>
      </c>
      <c r="N36" s="103">
        <v>0.47529351122713298</v>
      </c>
      <c r="O36" s="103">
        <v>0</v>
      </c>
      <c r="P36" s="103">
        <v>0</v>
      </c>
      <c r="Q36" s="103"/>
    </row>
    <row r="37" spans="1:17" s="28" customFormat="1">
      <c r="A37" s="20" t="s">
        <v>34</v>
      </c>
      <c r="B37" s="103">
        <v>8.4553048522836693</v>
      </c>
      <c r="C37" s="103">
        <v>4.9743626585716001</v>
      </c>
      <c r="D37" s="103">
        <v>8.9964259002801104</v>
      </c>
      <c r="E37" s="103">
        <v>2.01684368758968</v>
      </c>
      <c r="F37" s="103">
        <v>0.113422957599252</v>
      </c>
      <c r="G37" s="103">
        <v>8.7925178113823694</v>
      </c>
      <c r="H37" s="103">
        <v>4.9743626585716001</v>
      </c>
      <c r="I37" s="103">
        <v>9.4055493494784201</v>
      </c>
      <c r="J37" s="103">
        <v>2.01684368758968</v>
      </c>
      <c r="K37" s="103">
        <v>0.113422957599252</v>
      </c>
      <c r="L37" s="103">
        <v>0.60007865215818901</v>
      </c>
      <c r="M37" s="103">
        <v>0</v>
      </c>
      <c r="N37" s="103">
        <v>0.60007865215818901</v>
      </c>
      <c r="O37" s="103">
        <v>0</v>
      </c>
      <c r="P37" s="103">
        <v>0</v>
      </c>
      <c r="Q37" s="103"/>
    </row>
    <row r="38" spans="1:17" s="101" customFormat="1" ht="6" customHeight="1">
      <c r="A38" s="10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1:17" s="87" customFormat="1" ht="15" customHeight="1">
      <c r="A39" s="276" t="s">
        <v>97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</row>
    <row r="40" spans="1:17" s="87" customFormat="1" ht="3.75" customHeight="1">
      <c r="A40" s="88"/>
    </row>
    <row r="41" spans="1:17" ht="26.25" customHeight="1">
      <c r="A41" s="275" t="s">
        <v>85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</row>
  </sheetData>
  <mergeCells count="14">
    <mergeCell ref="A41:P41"/>
    <mergeCell ref="O1:P1"/>
    <mergeCell ref="M7:P7"/>
    <mergeCell ref="A39:Q39"/>
    <mergeCell ref="A2:P2"/>
    <mergeCell ref="A5:A8"/>
    <mergeCell ref="B5:B8"/>
    <mergeCell ref="C5:F7"/>
    <mergeCell ref="G5:P5"/>
    <mergeCell ref="G6:K6"/>
    <mergeCell ref="L6:P6"/>
    <mergeCell ref="G7:G8"/>
    <mergeCell ref="H7:K7"/>
    <mergeCell ref="L7:L8"/>
  </mergeCells>
  <hyperlinks>
    <hyperlink ref="A2:P2" location="region!A2" display="Процентні ставки за новими депозитами1 нефінансових корпорацій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1:Q43"/>
  <sheetViews>
    <sheetView showGridLines="0" zoomScaleNormal="100" zoomScaleSheetLayoutView="100" workbookViewId="0">
      <selection activeCell="A2" sqref="A2"/>
    </sheetView>
  </sheetViews>
  <sheetFormatPr defaultRowHeight="13.8"/>
  <cols>
    <col min="1" max="1" width="18.33203125" style="89" customWidth="1"/>
    <col min="2" max="4" width="9.109375" style="27"/>
    <col min="5" max="5" width="10" style="27" customWidth="1"/>
    <col min="6" max="9" width="9.109375" style="27"/>
    <col min="10" max="10" width="10" style="27" customWidth="1"/>
    <col min="11" max="14" width="9.109375" style="27"/>
    <col min="15" max="15" width="10" style="27" customWidth="1"/>
    <col min="16" max="239" width="9.109375" style="27"/>
    <col min="240" max="240" width="3" style="27" bestFit="1" customWidth="1"/>
    <col min="241" max="241" width="18.33203125" style="27" customWidth="1"/>
    <col min="242" max="244" width="9.109375" style="27"/>
    <col min="245" max="245" width="10" style="27" customWidth="1"/>
    <col min="246" max="249" width="9.109375" style="27"/>
    <col min="250" max="250" width="10" style="27" customWidth="1"/>
    <col min="251" max="254" width="9.109375" style="27"/>
    <col min="255" max="255" width="10" style="27" customWidth="1"/>
    <col min="256" max="495" width="9.109375" style="27"/>
    <col min="496" max="496" width="3" style="27" bestFit="1" customWidth="1"/>
    <col min="497" max="497" width="18.33203125" style="27" customWidth="1"/>
    <col min="498" max="500" width="9.109375" style="27"/>
    <col min="501" max="501" width="10" style="27" customWidth="1"/>
    <col min="502" max="505" width="9.109375" style="27"/>
    <col min="506" max="506" width="10" style="27" customWidth="1"/>
    <col min="507" max="510" width="9.109375" style="27"/>
    <col min="511" max="511" width="10" style="27" customWidth="1"/>
    <col min="512" max="751" width="9.109375" style="27"/>
    <col min="752" max="752" width="3" style="27" bestFit="1" customWidth="1"/>
    <col min="753" max="753" width="18.33203125" style="27" customWidth="1"/>
    <col min="754" max="756" width="9.109375" style="27"/>
    <col min="757" max="757" width="10" style="27" customWidth="1"/>
    <col min="758" max="761" width="9.109375" style="27"/>
    <col min="762" max="762" width="10" style="27" customWidth="1"/>
    <col min="763" max="766" width="9.109375" style="27"/>
    <col min="767" max="767" width="10" style="27" customWidth="1"/>
    <col min="768" max="1007" width="9.109375" style="27"/>
    <col min="1008" max="1008" width="3" style="27" bestFit="1" customWidth="1"/>
    <col min="1009" max="1009" width="18.33203125" style="27" customWidth="1"/>
    <col min="1010" max="1012" width="9.109375" style="27"/>
    <col min="1013" max="1013" width="10" style="27" customWidth="1"/>
    <col min="1014" max="1017" width="9.109375" style="27"/>
    <col min="1018" max="1018" width="10" style="27" customWidth="1"/>
    <col min="1019" max="1022" width="9.109375" style="27"/>
    <col min="1023" max="1023" width="10" style="27" customWidth="1"/>
    <col min="1024" max="1263" width="9.109375" style="27"/>
    <col min="1264" max="1264" width="3" style="27" bestFit="1" customWidth="1"/>
    <col min="1265" max="1265" width="18.33203125" style="27" customWidth="1"/>
    <col min="1266" max="1268" width="9.109375" style="27"/>
    <col min="1269" max="1269" width="10" style="27" customWidth="1"/>
    <col min="1270" max="1273" width="9.109375" style="27"/>
    <col min="1274" max="1274" width="10" style="27" customWidth="1"/>
    <col min="1275" max="1278" width="9.109375" style="27"/>
    <col min="1279" max="1279" width="10" style="27" customWidth="1"/>
    <col min="1280" max="1519" width="9.109375" style="27"/>
    <col min="1520" max="1520" width="3" style="27" bestFit="1" customWidth="1"/>
    <col min="1521" max="1521" width="18.33203125" style="27" customWidth="1"/>
    <col min="1522" max="1524" width="9.109375" style="27"/>
    <col min="1525" max="1525" width="10" style="27" customWidth="1"/>
    <col min="1526" max="1529" width="9.109375" style="27"/>
    <col min="1530" max="1530" width="10" style="27" customWidth="1"/>
    <col min="1531" max="1534" width="9.109375" style="27"/>
    <col min="1535" max="1535" width="10" style="27" customWidth="1"/>
    <col min="1536" max="1775" width="9.109375" style="27"/>
    <col min="1776" max="1776" width="3" style="27" bestFit="1" customWidth="1"/>
    <col min="1777" max="1777" width="18.33203125" style="27" customWidth="1"/>
    <col min="1778" max="1780" width="9.109375" style="27"/>
    <col min="1781" max="1781" width="10" style="27" customWidth="1"/>
    <col min="1782" max="1785" width="9.109375" style="27"/>
    <col min="1786" max="1786" width="10" style="27" customWidth="1"/>
    <col min="1787" max="1790" width="9.109375" style="27"/>
    <col min="1791" max="1791" width="10" style="27" customWidth="1"/>
    <col min="1792" max="2031" width="9.109375" style="27"/>
    <col min="2032" max="2032" width="3" style="27" bestFit="1" customWidth="1"/>
    <col min="2033" max="2033" width="18.33203125" style="27" customWidth="1"/>
    <col min="2034" max="2036" width="9.109375" style="27"/>
    <col min="2037" max="2037" width="10" style="27" customWidth="1"/>
    <col min="2038" max="2041" width="9.109375" style="27"/>
    <col min="2042" max="2042" width="10" style="27" customWidth="1"/>
    <col min="2043" max="2046" width="9.109375" style="27"/>
    <col min="2047" max="2047" width="10" style="27" customWidth="1"/>
    <col min="2048" max="2287" width="9.109375" style="27"/>
    <col min="2288" max="2288" width="3" style="27" bestFit="1" customWidth="1"/>
    <col min="2289" max="2289" width="18.33203125" style="27" customWidth="1"/>
    <col min="2290" max="2292" width="9.109375" style="27"/>
    <col min="2293" max="2293" width="10" style="27" customWidth="1"/>
    <col min="2294" max="2297" width="9.109375" style="27"/>
    <col min="2298" max="2298" width="10" style="27" customWidth="1"/>
    <col min="2299" max="2302" width="9.109375" style="27"/>
    <col min="2303" max="2303" width="10" style="27" customWidth="1"/>
    <col min="2304" max="2543" width="9.109375" style="27"/>
    <col min="2544" max="2544" width="3" style="27" bestFit="1" customWidth="1"/>
    <col min="2545" max="2545" width="18.33203125" style="27" customWidth="1"/>
    <col min="2546" max="2548" width="9.109375" style="27"/>
    <col min="2549" max="2549" width="10" style="27" customWidth="1"/>
    <col min="2550" max="2553" width="9.109375" style="27"/>
    <col min="2554" max="2554" width="10" style="27" customWidth="1"/>
    <col min="2555" max="2558" width="9.109375" style="27"/>
    <col min="2559" max="2559" width="10" style="27" customWidth="1"/>
    <col min="2560" max="2799" width="9.109375" style="27"/>
    <col min="2800" max="2800" width="3" style="27" bestFit="1" customWidth="1"/>
    <col min="2801" max="2801" width="18.33203125" style="27" customWidth="1"/>
    <col min="2802" max="2804" width="9.109375" style="27"/>
    <col min="2805" max="2805" width="10" style="27" customWidth="1"/>
    <col min="2806" max="2809" width="9.109375" style="27"/>
    <col min="2810" max="2810" width="10" style="27" customWidth="1"/>
    <col min="2811" max="2814" width="9.109375" style="27"/>
    <col min="2815" max="2815" width="10" style="27" customWidth="1"/>
    <col min="2816" max="3055" width="9.109375" style="27"/>
    <col min="3056" max="3056" width="3" style="27" bestFit="1" customWidth="1"/>
    <col min="3057" max="3057" width="18.33203125" style="27" customWidth="1"/>
    <col min="3058" max="3060" width="9.109375" style="27"/>
    <col min="3061" max="3061" width="10" style="27" customWidth="1"/>
    <col min="3062" max="3065" width="9.109375" style="27"/>
    <col min="3066" max="3066" width="10" style="27" customWidth="1"/>
    <col min="3067" max="3070" width="9.109375" style="27"/>
    <col min="3071" max="3071" width="10" style="27" customWidth="1"/>
    <col min="3072" max="3311" width="9.109375" style="27"/>
    <col min="3312" max="3312" width="3" style="27" bestFit="1" customWidth="1"/>
    <col min="3313" max="3313" width="18.33203125" style="27" customWidth="1"/>
    <col min="3314" max="3316" width="9.109375" style="27"/>
    <col min="3317" max="3317" width="10" style="27" customWidth="1"/>
    <col min="3318" max="3321" width="9.109375" style="27"/>
    <col min="3322" max="3322" width="10" style="27" customWidth="1"/>
    <col min="3323" max="3326" width="9.109375" style="27"/>
    <col min="3327" max="3327" width="10" style="27" customWidth="1"/>
    <col min="3328" max="3567" width="9.109375" style="27"/>
    <col min="3568" max="3568" width="3" style="27" bestFit="1" customWidth="1"/>
    <col min="3569" max="3569" width="18.33203125" style="27" customWidth="1"/>
    <col min="3570" max="3572" width="9.109375" style="27"/>
    <col min="3573" max="3573" width="10" style="27" customWidth="1"/>
    <col min="3574" max="3577" width="9.109375" style="27"/>
    <col min="3578" max="3578" width="10" style="27" customWidth="1"/>
    <col min="3579" max="3582" width="9.109375" style="27"/>
    <col min="3583" max="3583" width="10" style="27" customWidth="1"/>
    <col min="3584" max="3823" width="9.109375" style="27"/>
    <col min="3824" max="3824" width="3" style="27" bestFit="1" customWidth="1"/>
    <col min="3825" max="3825" width="18.33203125" style="27" customWidth="1"/>
    <col min="3826" max="3828" width="9.109375" style="27"/>
    <col min="3829" max="3829" width="10" style="27" customWidth="1"/>
    <col min="3830" max="3833" width="9.109375" style="27"/>
    <col min="3834" max="3834" width="10" style="27" customWidth="1"/>
    <col min="3835" max="3838" width="9.109375" style="27"/>
    <col min="3839" max="3839" width="10" style="27" customWidth="1"/>
    <col min="3840" max="4079" width="9.109375" style="27"/>
    <col min="4080" max="4080" width="3" style="27" bestFit="1" customWidth="1"/>
    <col min="4081" max="4081" width="18.33203125" style="27" customWidth="1"/>
    <col min="4082" max="4084" width="9.109375" style="27"/>
    <col min="4085" max="4085" width="10" style="27" customWidth="1"/>
    <col min="4086" max="4089" width="9.109375" style="27"/>
    <col min="4090" max="4090" width="10" style="27" customWidth="1"/>
    <col min="4091" max="4094" width="9.109375" style="27"/>
    <col min="4095" max="4095" width="10" style="27" customWidth="1"/>
    <col min="4096" max="4335" width="9.109375" style="27"/>
    <col min="4336" max="4336" width="3" style="27" bestFit="1" customWidth="1"/>
    <col min="4337" max="4337" width="18.33203125" style="27" customWidth="1"/>
    <col min="4338" max="4340" width="9.109375" style="27"/>
    <col min="4341" max="4341" width="10" style="27" customWidth="1"/>
    <col min="4342" max="4345" width="9.109375" style="27"/>
    <col min="4346" max="4346" width="10" style="27" customWidth="1"/>
    <col min="4347" max="4350" width="9.109375" style="27"/>
    <col min="4351" max="4351" width="10" style="27" customWidth="1"/>
    <col min="4352" max="4591" width="9.109375" style="27"/>
    <col min="4592" max="4592" width="3" style="27" bestFit="1" customWidth="1"/>
    <col min="4593" max="4593" width="18.33203125" style="27" customWidth="1"/>
    <col min="4594" max="4596" width="9.109375" style="27"/>
    <col min="4597" max="4597" width="10" style="27" customWidth="1"/>
    <col min="4598" max="4601" width="9.109375" style="27"/>
    <col min="4602" max="4602" width="10" style="27" customWidth="1"/>
    <col min="4603" max="4606" width="9.109375" style="27"/>
    <col min="4607" max="4607" width="10" style="27" customWidth="1"/>
    <col min="4608" max="4847" width="9.109375" style="27"/>
    <col min="4848" max="4848" width="3" style="27" bestFit="1" customWidth="1"/>
    <col min="4849" max="4849" width="18.33203125" style="27" customWidth="1"/>
    <col min="4850" max="4852" width="9.109375" style="27"/>
    <col min="4853" max="4853" width="10" style="27" customWidth="1"/>
    <col min="4854" max="4857" width="9.109375" style="27"/>
    <col min="4858" max="4858" width="10" style="27" customWidth="1"/>
    <col min="4859" max="4862" width="9.109375" style="27"/>
    <col min="4863" max="4863" width="10" style="27" customWidth="1"/>
    <col min="4864" max="5103" width="9.109375" style="27"/>
    <col min="5104" max="5104" width="3" style="27" bestFit="1" customWidth="1"/>
    <col min="5105" max="5105" width="18.33203125" style="27" customWidth="1"/>
    <col min="5106" max="5108" width="9.109375" style="27"/>
    <col min="5109" max="5109" width="10" style="27" customWidth="1"/>
    <col min="5110" max="5113" width="9.109375" style="27"/>
    <col min="5114" max="5114" width="10" style="27" customWidth="1"/>
    <col min="5115" max="5118" width="9.109375" style="27"/>
    <col min="5119" max="5119" width="10" style="27" customWidth="1"/>
    <col min="5120" max="5359" width="9.109375" style="27"/>
    <col min="5360" max="5360" width="3" style="27" bestFit="1" customWidth="1"/>
    <col min="5361" max="5361" width="18.33203125" style="27" customWidth="1"/>
    <col min="5362" max="5364" width="9.109375" style="27"/>
    <col min="5365" max="5365" width="10" style="27" customWidth="1"/>
    <col min="5366" max="5369" width="9.109375" style="27"/>
    <col min="5370" max="5370" width="10" style="27" customWidth="1"/>
    <col min="5371" max="5374" width="9.109375" style="27"/>
    <col min="5375" max="5375" width="10" style="27" customWidth="1"/>
    <col min="5376" max="5615" width="9.109375" style="27"/>
    <col min="5616" max="5616" width="3" style="27" bestFit="1" customWidth="1"/>
    <col min="5617" max="5617" width="18.33203125" style="27" customWidth="1"/>
    <col min="5618" max="5620" width="9.109375" style="27"/>
    <col min="5621" max="5621" width="10" style="27" customWidth="1"/>
    <col min="5622" max="5625" width="9.109375" style="27"/>
    <col min="5626" max="5626" width="10" style="27" customWidth="1"/>
    <col min="5627" max="5630" width="9.109375" style="27"/>
    <col min="5631" max="5631" width="10" style="27" customWidth="1"/>
    <col min="5632" max="5871" width="9.109375" style="27"/>
    <col min="5872" max="5872" width="3" style="27" bestFit="1" customWidth="1"/>
    <col min="5873" max="5873" width="18.33203125" style="27" customWidth="1"/>
    <col min="5874" max="5876" width="9.109375" style="27"/>
    <col min="5877" max="5877" width="10" style="27" customWidth="1"/>
    <col min="5878" max="5881" width="9.109375" style="27"/>
    <col min="5882" max="5882" width="10" style="27" customWidth="1"/>
    <col min="5883" max="5886" width="9.109375" style="27"/>
    <col min="5887" max="5887" width="10" style="27" customWidth="1"/>
    <col min="5888" max="6127" width="9.109375" style="27"/>
    <col min="6128" max="6128" width="3" style="27" bestFit="1" customWidth="1"/>
    <col min="6129" max="6129" width="18.33203125" style="27" customWidth="1"/>
    <col min="6130" max="6132" width="9.109375" style="27"/>
    <col min="6133" max="6133" width="10" style="27" customWidth="1"/>
    <col min="6134" max="6137" width="9.109375" style="27"/>
    <col min="6138" max="6138" width="10" style="27" customWidth="1"/>
    <col min="6139" max="6142" width="9.109375" style="27"/>
    <col min="6143" max="6143" width="10" style="27" customWidth="1"/>
    <col min="6144" max="6383" width="9.109375" style="27"/>
    <col min="6384" max="6384" width="3" style="27" bestFit="1" customWidth="1"/>
    <col min="6385" max="6385" width="18.33203125" style="27" customWidth="1"/>
    <col min="6386" max="6388" width="9.109375" style="27"/>
    <col min="6389" max="6389" width="10" style="27" customWidth="1"/>
    <col min="6390" max="6393" width="9.109375" style="27"/>
    <col min="6394" max="6394" width="10" style="27" customWidth="1"/>
    <col min="6395" max="6398" width="9.109375" style="27"/>
    <col min="6399" max="6399" width="10" style="27" customWidth="1"/>
    <col min="6400" max="6639" width="9.109375" style="27"/>
    <col min="6640" max="6640" width="3" style="27" bestFit="1" customWidth="1"/>
    <col min="6641" max="6641" width="18.33203125" style="27" customWidth="1"/>
    <col min="6642" max="6644" width="9.109375" style="27"/>
    <col min="6645" max="6645" width="10" style="27" customWidth="1"/>
    <col min="6646" max="6649" width="9.109375" style="27"/>
    <col min="6650" max="6650" width="10" style="27" customWidth="1"/>
    <col min="6651" max="6654" width="9.109375" style="27"/>
    <col min="6655" max="6655" width="10" style="27" customWidth="1"/>
    <col min="6656" max="6895" width="9.109375" style="27"/>
    <col min="6896" max="6896" width="3" style="27" bestFit="1" customWidth="1"/>
    <col min="6897" max="6897" width="18.33203125" style="27" customWidth="1"/>
    <col min="6898" max="6900" width="9.109375" style="27"/>
    <col min="6901" max="6901" width="10" style="27" customWidth="1"/>
    <col min="6902" max="6905" width="9.109375" style="27"/>
    <col min="6906" max="6906" width="10" style="27" customWidth="1"/>
    <col min="6907" max="6910" width="9.109375" style="27"/>
    <col min="6911" max="6911" width="10" style="27" customWidth="1"/>
    <col min="6912" max="7151" width="9.109375" style="27"/>
    <col min="7152" max="7152" width="3" style="27" bestFit="1" customWidth="1"/>
    <col min="7153" max="7153" width="18.33203125" style="27" customWidth="1"/>
    <col min="7154" max="7156" width="9.109375" style="27"/>
    <col min="7157" max="7157" width="10" style="27" customWidth="1"/>
    <col min="7158" max="7161" width="9.109375" style="27"/>
    <col min="7162" max="7162" width="10" style="27" customWidth="1"/>
    <col min="7163" max="7166" width="9.109375" style="27"/>
    <col min="7167" max="7167" width="10" style="27" customWidth="1"/>
    <col min="7168" max="7407" width="9.109375" style="27"/>
    <col min="7408" max="7408" width="3" style="27" bestFit="1" customWidth="1"/>
    <col min="7409" max="7409" width="18.33203125" style="27" customWidth="1"/>
    <col min="7410" max="7412" width="9.109375" style="27"/>
    <col min="7413" max="7413" width="10" style="27" customWidth="1"/>
    <col min="7414" max="7417" width="9.109375" style="27"/>
    <col min="7418" max="7418" width="10" style="27" customWidth="1"/>
    <col min="7419" max="7422" width="9.109375" style="27"/>
    <col min="7423" max="7423" width="10" style="27" customWidth="1"/>
    <col min="7424" max="7663" width="9.109375" style="27"/>
    <col min="7664" max="7664" width="3" style="27" bestFit="1" customWidth="1"/>
    <col min="7665" max="7665" width="18.33203125" style="27" customWidth="1"/>
    <col min="7666" max="7668" width="9.109375" style="27"/>
    <col min="7669" max="7669" width="10" style="27" customWidth="1"/>
    <col min="7670" max="7673" width="9.109375" style="27"/>
    <col min="7674" max="7674" width="10" style="27" customWidth="1"/>
    <col min="7675" max="7678" width="9.109375" style="27"/>
    <col min="7679" max="7679" width="10" style="27" customWidth="1"/>
    <col min="7680" max="7919" width="9.109375" style="27"/>
    <col min="7920" max="7920" width="3" style="27" bestFit="1" customWidth="1"/>
    <col min="7921" max="7921" width="18.33203125" style="27" customWidth="1"/>
    <col min="7922" max="7924" width="9.109375" style="27"/>
    <col min="7925" max="7925" width="10" style="27" customWidth="1"/>
    <col min="7926" max="7929" width="9.109375" style="27"/>
    <col min="7930" max="7930" width="10" style="27" customWidth="1"/>
    <col min="7931" max="7934" width="9.109375" style="27"/>
    <col min="7935" max="7935" width="10" style="27" customWidth="1"/>
    <col min="7936" max="8175" width="9.109375" style="27"/>
    <col min="8176" max="8176" width="3" style="27" bestFit="1" customWidth="1"/>
    <col min="8177" max="8177" width="18.33203125" style="27" customWidth="1"/>
    <col min="8178" max="8180" width="9.109375" style="27"/>
    <col min="8181" max="8181" width="10" style="27" customWidth="1"/>
    <col min="8182" max="8185" width="9.109375" style="27"/>
    <col min="8186" max="8186" width="10" style="27" customWidth="1"/>
    <col min="8187" max="8190" width="9.109375" style="27"/>
    <col min="8191" max="8191" width="10" style="27" customWidth="1"/>
    <col min="8192" max="8431" width="9.109375" style="27"/>
    <col min="8432" max="8432" width="3" style="27" bestFit="1" customWidth="1"/>
    <col min="8433" max="8433" width="18.33203125" style="27" customWidth="1"/>
    <col min="8434" max="8436" width="9.109375" style="27"/>
    <col min="8437" max="8437" width="10" style="27" customWidth="1"/>
    <col min="8438" max="8441" width="9.109375" style="27"/>
    <col min="8442" max="8442" width="10" style="27" customWidth="1"/>
    <col min="8443" max="8446" width="9.109375" style="27"/>
    <col min="8447" max="8447" width="10" style="27" customWidth="1"/>
    <col min="8448" max="8687" width="9.109375" style="27"/>
    <col min="8688" max="8688" width="3" style="27" bestFit="1" customWidth="1"/>
    <col min="8689" max="8689" width="18.33203125" style="27" customWidth="1"/>
    <col min="8690" max="8692" width="9.109375" style="27"/>
    <col min="8693" max="8693" width="10" style="27" customWidth="1"/>
    <col min="8694" max="8697" width="9.109375" style="27"/>
    <col min="8698" max="8698" width="10" style="27" customWidth="1"/>
    <col min="8699" max="8702" width="9.109375" style="27"/>
    <col min="8703" max="8703" width="10" style="27" customWidth="1"/>
    <col min="8704" max="8943" width="9.109375" style="27"/>
    <col min="8944" max="8944" width="3" style="27" bestFit="1" customWidth="1"/>
    <col min="8945" max="8945" width="18.33203125" style="27" customWidth="1"/>
    <col min="8946" max="8948" width="9.109375" style="27"/>
    <col min="8949" max="8949" width="10" style="27" customWidth="1"/>
    <col min="8950" max="8953" width="9.109375" style="27"/>
    <col min="8954" max="8954" width="10" style="27" customWidth="1"/>
    <col min="8955" max="8958" width="9.109375" style="27"/>
    <col min="8959" max="8959" width="10" style="27" customWidth="1"/>
    <col min="8960" max="9199" width="9.109375" style="27"/>
    <col min="9200" max="9200" width="3" style="27" bestFit="1" customWidth="1"/>
    <col min="9201" max="9201" width="18.33203125" style="27" customWidth="1"/>
    <col min="9202" max="9204" width="9.109375" style="27"/>
    <col min="9205" max="9205" width="10" style="27" customWidth="1"/>
    <col min="9206" max="9209" width="9.109375" style="27"/>
    <col min="9210" max="9210" width="10" style="27" customWidth="1"/>
    <col min="9211" max="9214" width="9.109375" style="27"/>
    <col min="9215" max="9215" width="10" style="27" customWidth="1"/>
    <col min="9216" max="9455" width="9.109375" style="27"/>
    <col min="9456" max="9456" width="3" style="27" bestFit="1" customWidth="1"/>
    <col min="9457" max="9457" width="18.33203125" style="27" customWidth="1"/>
    <col min="9458" max="9460" width="9.109375" style="27"/>
    <col min="9461" max="9461" width="10" style="27" customWidth="1"/>
    <col min="9462" max="9465" width="9.109375" style="27"/>
    <col min="9466" max="9466" width="10" style="27" customWidth="1"/>
    <col min="9467" max="9470" width="9.109375" style="27"/>
    <col min="9471" max="9471" width="10" style="27" customWidth="1"/>
    <col min="9472" max="9711" width="9.109375" style="27"/>
    <col min="9712" max="9712" width="3" style="27" bestFit="1" customWidth="1"/>
    <col min="9713" max="9713" width="18.33203125" style="27" customWidth="1"/>
    <col min="9714" max="9716" width="9.109375" style="27"/>
    <col min="9717" max="9717" width="10" style="27" customWidth="1"/>
    <col min="9718" max="9721" width="9.109375" style="27"/>
    <col min="9722" max="9722" width="10" style="27" customWidth="1"/>
    <col min="9723" max="9726" width="9.109375" style="27"/>
    <col min="9727" max="9727" width="10" style="27" customWidth="1"/>
    <col min="9728" max="9967" width="9.109375" style="27"/>
    <col min="9968" max="9968" width="3" style="27" bestFit="1" customWidth="1"/>
    <col min="9969" max="9969" width="18.33203125" style="27" customWidth="1"/>
    <col min="9970" max="9972" width="9.109375" style="27"/>
    <col min="9973" max="9973" width="10" style="27" customWidth="1"/>
    <col min="9974" max="9977" width="9.109375" style="27"/>
    <col min="9978" max="9978" width="10" style="27" customWidth="1"/>
    <col min="9979" max="9982" width="9.109375" style="27"/>
    <col min="9983" max="9983" width="10" style="27" customWidth="1"/>
    <col min="9984" max="10223" width="9.109375" style="27"/>
    <col min="10224" max="10224" width="3" style="27" bestFit="1" customWidth="1"/>
    <col min="10225" max="10225" width="18.33203125" style="27" customWidth="1"/>
    <col min="10226" max="10228" width="9.109375" style="27"/>
    <col min="10229" max="10229" width="10" style="27" customWidth="1"/>
    <col min="10230" max="10233" width="9.109375" style="27"/>
    <col min="10234" max="10234" width="10" style="27" customWidth="1"/>
    <col min="10235" max="10238" width="9.109375" style="27"/>
    <col min="10239" max="10239" width="10" style="27" customWidth="1"/>
    <col min="10240" max="10479" width="9.109375" style="27"/>
    <col min="10480" max="10480" width="3" style="27" bestFit="1" customWidth="1"/>
    <col min="10481" max="10481" width="18.33203125" style="27" customWidth="1"/>
    <col min="10482" max="10484" width="9.109375" style="27"/>
    <col min="10485" max="10485" width="10" style="27" customWidth="1"/>
    <col min="10486" max="10489" width="9.109375" style="27"/>
    <col min="10490" max="10490" width="10" style="27" customWidth="1"/>
    <col min="10491" max="10494" width="9.109375" style="27"/>
    <col min="10495" max="10495" width="10" style="27" customWidth="1"/>
    <col min="10496" max="10735" width="9.109375" style="27"/>
    <col min="10736" max="10736" width="3" style="27" bestFit="1" customWidth="1"/>
    <col min="10737" max="10737" width="18.33203125" style="27" customWidth="1"/>
    <col min="10738" max="10740" width="9.109375" style="27"/>
    <col min="10741" max="10741" width="10" style="27" customWidth="1"/>
    <col min="10742" max="10745" width="9.109375" style="27"/>
    <col min="10746" max="10746" width="10" style="27" customWidth="1"/>
    <col min="10747" max="10750" width="9.109375" style="27"/>
    <col min="10751" max="10751" width="10" style="27" customWidth="1"/>
    <col min="10752" max="10991" width="9.109375" style="27"/>
    <col min="10992" max="10992" width="3" style="27" bestFit="1" customWidth="1"/>
    <col min="10993" max="10993" width="18.33203125" style="27" customWidth="1"/>
    <col min="10994" max="10996" width="9.109375" style="27"/>
    <col min="10997" max="10997" width="10" style="27" customWidth="1"/>
    <col min="10998" max="11001" width="9.109375" style="27"/>
    <col min="11002" max="11002" width="10" style="27" customWidth="1"/>
    <col min="11003" max="11006" width="9.109375" style="27"/>
    <col min="11007" max="11007" width="10" style="27" customWidth="1"/>
    <col min="11008" max="11247" width="9.109375" style="27"/>
    <col min="11248" max="11248" width="3" style="27" bestFit="1" customWidth="1"/>
    <col min="11249" max="11249" width="18.33203125" style="27" customWidth="1"/>
    <col min="11250" max="11252" width="9.109375" style="27"/>
    <col min="11253" max="11253" width="10" style="27" customWidth="1"/>
    <col min="11254" max="11257" width="9.109375" style="27"/>
    <col min="11258" max="11258" width="10" style="27" customWidth="1"/>
    <col min="11259" max="11262" width="9.109375" style="27"/>
    <col min="11263" max="11263" width="10" style="27" customWidth="1"/>
    <col min="11264" max="11503" width="9.109375" style="27"/>
    <col min="11504" max="11504" width="3" style="27" bestFit="1" customWidth="1"/>
    <col min="11505" max="11505" width="18.33203125" style="27" customWidth="1"/>
    <col min="11506" max="11508" width="9.109375" style="27"/>
    <col min="11509" max="11509" width="10" style="27" customWidth="1"/>
    <col min="11510" max="11513" width="9.109375" style="27"/>
    <col min="11514" max="11514" width="10" style="27" customWidth="1"/>
    <col min="11515" max="11518" width="9.109375" style="27"/>
    <col min="11519" max="11519" width="10" style="27" customWidth="1"/>
    <col min="11520" max="11759" width="9.109375" style="27"/>
    <col min="11760" max="11760" width="3" style="27" bestFit="1" customWidth="1"/>
    <col min="11761" max="11761" width="18.33203125" style="27" customWidth="1"/>
    <col min="11762" max="11764" width="9.109375" style="27"/>
    <col min="11765" max="11765" width="10" style="27" customWidth="1"/>
    <col min="11766" max="11769" width="9.109375" style="27"/>
    <col min="11770" max="11770" width="10" style="27" customWidth="1"/>
    <col min="11771" max="11774" width="9.109375" style="27"/>
    <col min="11775" max="11775" width="10" style="27" customWidth="1"/>
    <col min="11776" max="12015" width="9.109375" style="27"/>
    <col min="12016" max="12016" width="3" style="27" bestFit="1" customWidth="1"/>
    <col min="12017" max="12017" width="18.33203125" style="27" customWidth="1"/>
    <col min="12018" max="12020" width="9.109375" style="27"/>
    <col min="12021" max="12021" width="10" style="27" customWidth="1"/>
    <col min="12022" max="12025" width="9.109375" style="27"/>
    <col min="12026" max="12026" width="10" style="27" customWidth="1"/>
    <col min="12027" max="12030" width="9.109375" style="27"/>
    <col min="12031" max="12031" width="10" style="27" customWidth="1"/>
    <col min="12032" max="12271" width="9.109375" style="27"/>
    <col min="12272" max="12272" width="3" style="27" bestFit="1" customWidth="1"/>
    <col min="12273" max="12273" width="18.33203125" style="27" customWidth="1"/>
    <col min="12274" max="12276" width="9.109375" style="27"/>
    <col min="12277" max="12277" width="10" style="27" customWidth="1"/>
    <col min="12278" max="12281" width="9.109375" style="27"/>
    <col min="12282" max="12282" width="10" style="27" customWidth="1"/>
    <col min="12283" max="12286" width="9.109375" style="27"/>
    <col min="12287" max="12287" width="10" style="27" customWidth="1"/>
    <col min="12288" max="12527" width="9.109375" style="27"/>
    <col min="12528" max="12528" width="3" style="27" bestFit="1" customWidth="1"/>
    <col min="12529" max="12529" width="18.33203125" style="27" customWidth="1"/>
    <col min="12530" max="12532" width="9.109375" style="27"/>
    <col min="12533" max="12533" width="10" style="27" customWidth="1"/>
    <col min="12534" max="12537" width="9.109375" style="27"/>
    <col min="12538" max="12538" width="10" style="27" customWidth="1"/>
    <col min="12539" max="12542" width="9.109375" style="27"/>
    <col min="12543" max="12543" width="10" style="27" customWidth="1"/>
    <col min="12544" max="12783" width="9.109375" style="27"/>
    <col min="12784" max="12784" width="3" style="27" bestFit="1" customWidth="1"/>
    <col min="12785" max="12785" width="18.33203125" style="27" customWidth="1"/>
    <col min="12786" max="12788" width="9.109375" style="27"/>
    <col min="12789" max="12789" width="10" style="27" customWidth="1"/>
    <col min="12790" max="12793" width="9.109375" style="27"/>
    <col min="12794" max="12794" width="10" style="27" customWidth="1"/>
    <col min="12795" max="12798" width="9.109375" style="27"/>
    <col min="12799" max="12799" width="10" style="27" customWidth="1"/>
    <col min="12800" max="13039" width="9.109375" style="27"/>
    <col min="13040" max="13040" width="3" style="27" bestFit="1" customWidth="1"/>
    <col min="13041" max="13041" width="18.33203125" style="27" customWidth="1"/>
    <col min="13042" max="13044" width="9.109375" style="27"/>
    <col min="13045" max="13045" width="10" style="27" customWidth="1"/>
    <col min="13046" max="13049" width="9.109375" style="27"/>
    <col min="13050" max="13050" width="10" style="27" customWidth="1"/>
    <col min="13051" max="13054" width="9.109375" style="27"/>
    <col min="13055" max="13055" width="10" style="27" customWidth="1"/>
    <col min="13056" max="13295" width="9.109375" style="27"/>
    <col min="13296" max="13296" width="3" style="27" bestFit="1" customWidth="1"/>
    <col min="13297" max="13297" width="18.33203125" style="27" customWidth="1"/>
    <col min="13298" max="13300" width="9.109375" style="27"/>
    <col min="13301" max="13301" width="10" style="27" customWidth="1"/>
    <col min="13302" max="13305" width="9.109375" style="27"/>
    <col min="13306" max="13306" width="10" style="27" customWidth="1"/>
    <col min="13307" max="13310" width="9.109375" style="27"/>
    <col min="13311" max="13311" width="10" style="27" customWidth="1"/>
    <col min="13312" max="13551" width="9.109375" style="27"/>
    <col min="13552" max="13552" width="3" style="27" bestFit="1" customWidth="1"/>
    <col min="13553" max="13553" width="18.33203125" style="27" customWidth="1"/>
    <col min="13554" max="13556" width="9.109375" style="27"/>
    <col min="13557" max="13557" width="10" style="27" customWidth="1"/>
    <col min="13558" max="13561" width="9.109375" style="27"/>
    <col min="13562" max="13562" width="10" style="27" customWidth="1"/>
    <col min="13563" max="13566" width="9.109375" style="27"/>
    <col min="13567" max="13567" width="10" style="27" customWidth="1"/>
    <col min="13568" max="13807" width="9.109375" style="27"/>
    <col min="13808" max="13808" width="3" style="27" bestFit="1" customWidth="1"/>
    <col min="13809" max="13809" width="18.33203125" style="27" customWidth="1"/>
    <col min="13810" max="13812" width="9.109375" style="27"/>
    <col min="13813" max="13813" width="10" style="27" customWidth="1"/>
    <col min="13814" max="13817" width="9.109375" style="27"/>
    <col min="13818" max="13818" width="10" style="27" customWidth="1"/>
    <col min="13819" max="13822" width="9.109375" style="27"/>
    <col min="13823" max="13823" width="10" style="27" customWidth="1"/>
    <col min="13824" max="14063" width="9.109375" style="27"/>
    <col min="14064" max="14064" width="3" style="27" bestFit="1" customWidth="1"/>
    <col min="14065" max="14065" width="18.33203125" style="27" customWidth="1"/>
    <col min="14066" max="14068" width="9.109375" style="27"/>
    <col min="14069" max="14069" width="10" style="27" customWidth="1"/>
    <col min="14070" max="14073" width="9.109375" style="27"/>
    <col min="14074" max="14074" width="10" style="27" customWidth="1"/>
    <col min="14075" max="14078" width="9.109375" style="27"/>
    <col min="14079" max="14079" width="10" style="27" customWidth="1"/>
    <col min="14080" max="14319" width="9.109375" style="27"/>
    <col min="14320" max="14320" width="3" style="27" bestFit="1" customWidth="1"/>
    <col min="14321" max="14321" width="18.33203125" style="27" customWidth="1"/>
    <col min="14322" max="14324" width="9.109375" style="27"/>
    <col min="14325" max="14325" width="10" style="27" customWidth="1"/>
    <col min="14326" max="14329" width="9.109375" style="27"/>
    <col min="14330" max="14330" width="10" style="27" customWidth="1"/>
    <col min="14331" max="14334" width="9.109375" style="27"/>
    <col min="14335" max="14335" width="10" style="27" customWidth="1"/>
    <col min="14336" max="14575" width="9.109375" style="27"/>
    <col min="14576" max="14576" width="3" style="27" bestFit="1" customWidth="1"/>
    <col min="14577" max="14577" width="18.33203125" style="27" customWidth="1"/>
    <col min="14578" max="14580" width="9.109375" style="27"/>
    <col min="14581" max="14581" width="10" style="27" customWidth="1"/>
    <col min="14582" max="14585" width="9.109375" style="27"/>
    <col min="14586" max="14586" width="10" style="27" customWidth="1"/>
    <col min="14587" max="14590" width="9.109375" style="27"/>
    <col min="14591" max="14591" width="10" style="27" customWidth="1"/>
    <col min="14592" max="14831" width="9.109375" style="27"/>
    <col min="14832" max="14832" width="3" style="27" bestFit="1" customWidth="1"/>
    <col min="14833" max="14833" width="18.33203125" style="27" customWidth="1"/>
    <col min="14834" max="14836" width="9.109375" style="27"/>
    <col min="14837" max="14837" width="10" style="27" customWidth="1"/>
    <col min="14838" max="14841" width="9.109375" style="27"/>
    <col min="14842" max="14842" width="10" style="27" customWidth="1"/>
    <col min="14843" max="14846" width="9.109375" style="27"/>
    <col min="14847" max="14847" width="10" style="27" customWidth="1"/>
    <col min="14848" max="15087" width="9.109375" style="27"/>
    <col min="15088" max="15088" width="3" style="27" bestFit="1" customWidth="1"/>
    <col min="15089" max="15089" width="18.33203125" style="27" customWidth="1"/>
    <col min="15090" max="15092" width="9.109375" style="27"/>
    <col min="15093" max="15093" width="10" style="27" customWidth="1"/>
    <col min="15094" max="15097" width="9.109375" style="27"/>
    <col min="15098" max="15098" width="10" style="27" customWidth="1"/>
    <col min="15099" max="15102" width="9.109375" style="27"/>
    <col min="15103" max="15103" width="10" style="27" customWidth="1"/>
    <col min="15104" max="15343" width="9.109375" style="27"/>
    <col min="15344" max="15344" width="3" style="27" bestFit="1" customWidth="1"/>
    <col min="15345" max="15345" width="18.33203125" style="27" customWidth="1"/>
    <col min="15346" max="15348" width="9.109375" style="27"/>
    <col min="15349" max="15349" width="10" style="27" customWidth="1"/>
    <col min="15350" max="15353" width="9.109375" style="27"/>
    <col min="15354" max="15354" width="10" style="27" customWidth="1"/>
    <col min="15355" max="15358" width="9.109375" style="27"/>
    <col min="15359" max="15359" width="10" style="27" customWidth="1"/>
    <col min="15360" max="15599" width="9.109375" style="27"/>
    <col min="15600" max="15600" width="3" style="27" bestFit="1" customWidth="1"/>
    <col min="15601" max="15601" width="18.33203125" style="27" customWidth="1"/>
    <col min="15602" max="15604" width="9.109375" style="27"/>
    <col min="15605" max="15605" width="10" style="27" customWidth="1"/>
    <col min="15606" max="15609" width="9.109375" style="27"/>
    <col min="15610" max="15610" width="10" style="27" customWidth="1"/>
    <col min="15611" max="15614" width="9.109375" style="27"/>
    <col min="15615" max="15615" width="10" style="27" customWidth="1"/>
    <col min="15616" max="15855" width="9.109375" style="27"/>
    <col min="15856" max="15856" width="3" style="27" bestFit="1" customWidth="1"/>
    <col min="15857" max="15857" width="18.33203125" style="27" customWidth="1"/>
    <col min="15858" max="15860" width="9.109375" style="27"/>
    <col min="15861" max="15861" width="10" style="27" customWidth="1"/>
    <col min="15862" max="15865" width="9.109375" style="27"/>
    <col min="15866" max="15866" width="10" style="27" customWidth="1"/>
    <col min="15867" max="15870" width="9.109375" style="27"/>
    <col min="15871" max="15871" width="10" style="27" customWidth="1"/>
    <col min="15872" max="16111" width="9.109375" style="27"/>
    <col min="16112" max="16112" width="3" style="27" bestFit="1" customWidth="1"/>
    <col min="16113" max="16113" width="18.33203125" style="27" customWidth="1"/>
    <col min="16114" max="16116" width="9.109375" style="27"/>
    <col min="16117" max="16117" width="10" style="27" customWidth="1"/>
    <col min="16118" max="16121" width="9.109375" style="27"/>
    <col min="16122" max="16122" width="10" style="27" customWidth="1"/>
    <col min="16123" max="16126" width="9.109375" style="27"/>
    <col min="16127" max="16127" width="10" style="27" customWidth="1"/>
    <col min="16128" max="16384" width="9.109375" style="27"/>
  </cols>
  <sheetData>
    <row r="1" spans="1:16">
      <c r="O1" s="245" t="s">
        <v>61</v>
      </c>
      <c r="P1" s="245"/>
    </row>
    <row r="2" spans="1:16" ht="16.5" customHeight="1">
      <c r="A2" s="268" t="s">
        <v>84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spans="1:16">
      <c r="A3" s="89" t="s">
        <v>100</v>
      </c>
    </row>
    <row r="4" spans="1:16">
      <c r="A4" s="75"/>
    </row>
    <row r="5" spans="1:16" s="77" customFormat="1">
      <c r="A5" s="228" t="s">
        <v>5</v>
      </c>
      <c r="B5" s="267" t="s">
        <v>6</v>
      </c>
      <c r="C5" s="267" t="s">
        <v>41</v>
      </c>
      <c r="D5" s="267"/>
      <c r="E5" s="267"/>
      <c r="F5" s="267"/>
      <c r="G5" s="267" t="s">
        <v>37</v>
      </c>
      <c r="H5" s="267"/>
      <c r="I5" s="267"/>
      <c r="J5" s="267"/>
      <c r="K5" s="267"/>
      <c r="L5" s="267"/>
      <c r="M5" s="267"/>
      <c r="N5" s="267"/>
      <c r="O5" s="267"/>
      <c r="P5" s="235"/>
    </row>
    <row r="6" spans="1:16" s="78" customFormat="1">
      <c r="A6" s="228"/>
      <c r="B6" s="267"/>
      <c r="C6" s="267"/>
      <c r="D6" s="267"/>
      <c r="E6" s="267"/>
      <c r="F6" s="267"/>
      <c r="G6" s="267" t="s">
        <v>2</v>
      </c>
      <c r="H6" s="267"/>
      <c r="I6" s="267"/>
      <c r="J6" s="267"/>
      <c r="K6" s="267"/>
      <c r="L6" s="267" t="s">
        <v>3</v>
      </c>
      <c r="M6" s="267"/>
      <c r="N6" s="267"/>
      <c r="O6" s="267"/>
      <c r="P6" s="235"/>
    </row>
    <row r="7" spans="1:16" s="78" customFormat="1" ht="12.75" customHeight="1">
      <c r="A7" s="228"/>
      <c r="B7" s="267"/>
      <c r="C7" s="267"/>
      <c r="D7" s="267"/>
      <c r="E7" s="267"/>
      <c r="F7" s="267"/>
      <c r="G7" s="267" t="s">
        <v>38</v>
      </c>
      <c r="H7" s="267" t="s">
        <v>41</v>
      </c>
      <c r="I7" s="267"/>
      <c r="J7" s="267"/>
      <c r="K7" s="267"/>
      <c r="L7" s="267" t="s">
        <v>6</v>
      </c>
      <c r="M7" s="267" t="s">
        <v>41</v>
      </c>
      <c r="N7" s="267"/>
      <c r="O7" s="267"/>
      <c r="P7" s="235"/>
    </row>
    <row r="8" spans="1:16" s="78" customFormat="1" ht="27.6">
      <c r="A8" s="228"/>
      <c r="B8" s="267"/>
      <c r="C8" s="79" t="s">
        <v>45</v>
      </c>
      <c r="D8" s="79" t="s">
        <v>42</v>
      </c>
      <c r="E8" s="79" t="s">
        <v>48</v>
      </c>
      <c r="F8" s="79" t="s">
        <v>46</v>
      </c>
      <c r="G8" s="267"/>
      <c r="H8" s="79" t="s">
        <v>45</v>
      </c>
      <c r="I8" s="79" t="s">
        <v>42</v>
      </c>
      <c r="J8" s="79" t="s">
        <v>48</v>
      </c>
      <c r="K8" s="79" t="s">
        <v>46</v>
      </c>
      <c r="L8" s="267"/>
      <c r="M8" s="79" t="s">
        <v>45</v>
      </c>
      <c r="N8" s="79" t="s">
        <v>42</v>
      </c>
      <c r="O8" s="79" t="s">
        <v>48</v>
      </c>
      <c r="P8" s="80" t="s">
        <v>46</v>
      </c>
    </row>
    <row r="9" spans="1:16" s="84" customFormat="1" ht="12">
      <c r="A9" s="81">
        <v>1</v>
      </c>
      <c r="B9" s="82">
        <v>2</v>
      </c>
      <c r="C9" s="82">
        <v>3</v>
      </c>
      <c r="D9" s="82">
        <v>4</v>
      </c>
      <c r="E9" s="82">
        <v>5</v>
      </c>
      <c r="F9" s="82">
        <v>6</v>
      </c>
      <c r="G9" s="82">
        <v>7</v>
      </c>
      <c r="H9" s="82">
        <v>8</v>
      </c>
      <c r="I9" s="82">
        <v>9</v>
      </c>
      <c r="J9" s="82">
        <v>10</v>
      </c>
      <c r="K9" s="82">
        <v>11</v>
      </c>
      <c r="L9" s="82">
        <v>12</v>
      </c>
      <c r="M9" s="82">
        <v>13</v>
      </c>
      <c r="N9" s="82">
        <v>14</v>
      </c>
      <c r="O9" s="82">
        <v>15</v>
      </c>
      <c r="P9" s="83">
        <v>16</v>
      </c>
    </row>
    <row r="10" spans="1:16" ht="21.9" customHeight="1">
      <c r="A10" s="133"/>
      <c r="B10" s="129" t="s">
        <v>44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28"/>
      <c r="O10" s="28"/>
      <c r="P10" s="28"/>
    </row>
    <row r="11" spans="1:16" s="34" customFormat="1">
      <c r="A11" s="118" t="s">
        <v>6</v>
      </c>
      <c r="B11" s="161">
        <v>7.9713019308050104</v>
      </c>
      <c r="C11" s="161">
        <v>2.3564718998480099</v>
      </c>
      <c r="D11" s="161">
        <v>9.0225922646239898</v>
      </c>
      <c r="E11" s="161">
        <v>10.9776139241538</v>
      </c>
      <c r="F11" s="161">
        <v>11.520114153546199</v>
      </c>
      <c r="G11" s="161">
        <v>10.7623632850972</v>
      </c>
      <c r="H11" s="161">
        <v>3.00036135284192</v>
      </c>
      <c r="I11" s="161">
        <v>12.658641032600499</v>
      </c>
      <c r="J11" s="161">
        <v>13.594897397219</v>
      </c>
      <c r="K11" s="161">
        <v>14.5036523368349</v>
      </c>
      <c r="L11" s="161">
        <v>0.88275031550056704</v>
      </c>
      <c r="M11" s="161">
        <v>1.02314060644753E-2</v>
      </c>
      <c r="N11" s="161">
        <v>1.0079987215597199</v>
      </c>
      <c r="O11" s="161">
        <v>1.2371726165538499</v>
      </c>
      <c r="P11" s="161">
        <v>1.62363159272054</v>
      </c>
    </row>
    <row r="12" spans="1:16" s="34" customFormat="1" ht="41.4">
      <c r="A12" s="35" t="s">
        <v>9</v>
      </c>
      <c r="B12" s="103" t="s">
        <v>99</v>
      </c>
      <c r="C12" s="103" t="s">
        <v>99</v>
      </c>
      <c r="D12" s="103" t="s">
        <v>99</v>
      </c>
      <c r="E12" s="103" t="s">
        <v>99</v>
      </c>
      <c r="F12" s="103" t="s">
        <v>99</v>
      </c>
      <c r="G12" s="103" t="s">
        <v>99</v>
      </c>
      <c r="H12" s="103" t="s">
        <v>99</v>
      </c>
      <c r="I12" s="103" t="s">
        <v>99</v>
      </c>
      <c r="J12" s="103" t="s">
        <v>99</v>
      </c>
      <c r="K12" s="103" t="s">
        <v>99</v>
      </c>
      <c r="L12" s="103" t="s">
        <v>99</v>
      </c>
      <c r="M12" s="103" t="s">
        <v>99</v>
      </c>
      <c r="N12" s="103" t="s">
        <v>99</v>
      </c>
      <c r="O12" s="103" t="s">
        <v>99</v>
      </c>
      <c r="P12" s="103" t="s">
        <v>99</v>
      </c>
    </row>
    <row r="13" spans="1:16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</row>
    <row r="14" spans="1:16" s="34" customFormat="1">
      <c r="A14" s="37" t="s">
        <v>11</v>
      </c>
      <c r="B14" s="103">
        <v>8.6587999919831091</v>
      </c>
      <c r="C14" s="103">
        <v>4.1343186313250797</v>
      </c>
      <c r="D14" s="103">
        <v>8.6969432532668094</v>
      </c>
      <c r="E14" s="103">
        <v>10.802011298545599</v>
      </c>
      <c r="F14" s="103">
        <v>11.8832566546417</v>
      </c>
      <c r="G14" s="103">
        <v>11.7068876375646</v>
      </c>
      <c r="H14" s="103">
        <v>4.9249716983059599</v>
      </c>
      <c r="I14" s="103">
        <v>12.093980717795199</v>
      </c>
      <c r="J14" s="103">
        <v>13.5665718970598</v>
      </c>
      <c r="K14" s="103">
        <v>13.848720902369701</v>
      </c>
      <c r="L14" s="103">
        <v>0.86602857380140397</v>
      </c>
      <c r="M14" s="103">
        <v>1.47501029574036E-2</v>
      </c>
      <c r="N14" s="103">
        <v>0.90149603979177995</v>
      </c>
      <c r="O14" s="103">
        <v>0.91092969169599902</v>
      </c>
      <c r="P14" s="103">
        <v>2.1779554028925601</v>
      </c>
    </row>
    <row r="15" spans="1:16" s="34" customFormat="1">
      <c r="A15" s="37" t="s">
        <v>12</v>
      </c>
      <c r="B15" s="103">
        <v>10.039025289349899</v>
      </c>
      <c r="C15" s="103">
        <v>4.0036502789269504</v>
      </c>
      <c r="D15" s="103">
        <v>10.035018678352801</v>
      </c>
      <c r="E15" s="103">
        <v>12.7748109511063</v>
      </c>
      <c r="F15" s="103">
        <v>6.5517118328557098</v>
      </c>
      <c r="G15" s="103">
        <v>12.1575347154124</v>
      </c>
      <c r="H15" s="103">
        <v>4.7008846804220701</v>
      </c>
      <c r="I15" s="103">
        <v>12.809258275021801</v>
      </c>
      <c r="J15" s="103">
        <v>13.712770018453201</v>
      </c>
      <c r="K15" s="103">
        <v>11.499863235867201</v>
      </c>
      <c r="L15" s="103">
        <v>1.02728181009627</v>
      </c>
      <c r="M15" s="103">
        <v>8.75937378378705E-3</v>
      </c>
      <c r="N15" s="103">
        <v>1.1827197091161601</v>
      </c>
      <c r="O15" s="103">
        <v>0.49753697123608898</v>
      </c>
      <c r="P15" s="103">
        <v>0.79186863254364204</v>
      </c>
    </row>
    <row r="16" spans="1:16" s="28" customFormat="1">
      <c r="A16" s="37" t="s">
        <v>13</v>
      </c>
      <c r="B16" s="103">
        <v>9.3109622086099808</v>
      </c>
      <c r="C16" s="103">
        <v>3.6520583310864501</v>
      </c>
      <c r="D16" s="103">
        <v>9.7280552729885006</v>
      </c>
      <c r="E16" s="103">
        <v>10.9231798514668</v>
      </c>
      <c r="F16" s="103">
        <v>10.803973999040601</v>
      </c>
      <c r="G16" s="103">
        <v>11.945231115391101</v>
      </c>
      <c r="H16" s="103">
        <v>4.8620024376931497</v>
      </c>
      <c r="I16" s="103">
        <v>12.595307320004601</v>
      </c>
      <c r="J16" s="103">
        <v>13.2168743563726</v>
      </c>
      <c r="K16" s="103">
        <v>11.823052703336501</v>
      </c>
      <c r="L16" s="103">
        <v>1.0167747853937901</v>
      </c>
      <c r="M16" s="103">
        <v>1.047785723825E-2</v>
      </c>
      <c r="N16" s="103">
        <v>1.21394475616988</v>
      </c>
      <c r="O16" s="103">
        <v>0.53906702243418003</v>
      </c>
      <c r="P16" s="103">
        <v>2.6283279051423998</v>
      </c>
    </row>
    <row r="17" spans="1:16" s="28" customFormat="1">
      <c r="A17" s="37" t="s">
        <v>14</v>
      </c>
      <c r="B17" s="103">
        <v>9.2436972959998904</v>
      </c>
      <c r="C17" s="103">
        <v>3.03172102236215</v>
      </c>
      <c r="D17" s="103">
        <v>8.8175901290004894</v>
      </c>
      <c r="E17" s="103">
        <v>12.303472998391699</v>
      </c>
      <c r="F17" s="103">
        <v>11.0009557675231</v>
      </c>
      <c r="G17" s="103">
        <v>10.940335097478</v>
      </c>
      <c r="H17" s="103">
        <v>4.9981477865220896</v>
      </c>
      <c r="I17" s="103">
        <v>10.6737934389553</v>
      </c>
      <c r="J17" s="103">
        <v>12.6596508635992</v>
      </c>
      <c r="K17" s="103">
        <v>11.1185547116582</v>
      </c>
      <c r="L17" s="103">
        <v>0.88898343422895798</v>
      </c>
      <c r="M17" s="103">
        <v>0.01</v>
      </c>
      <c r="N17" s="103">
        <v>1.0329296031822</v>
      </c>
      <c r="O17" s="103">
        <v>0.81599419757561298</v>
      </c>
      <c r="P17" s="103">
        <v>0.5</v>
      </c>
    </row>
    <row r="18" spans="1:16" s="28" customFormat="1">
      <c r="A18" s="37" t="s">
        <v>15</v>
      </c>
      <c r="B18" s="103">
        <v>8.8031061297693896</v>
      </c>
      <c r="C18" s="103">
        <v>3.4342694603061599</v>
      </c>
      <c r="D18" s="103">
        <v>9.0632745011954103</v>
      </c>
      <c r="E18" s="103">
        <v>10.1384824903477</v>
      </c>
      <c r="F18" s="103">
        <v>10.3789643804951</v>
      </c>
      <c r="G18" s="103">
        <v>11.464186994786299</v>
      </c>
      <c r="H18" s="103">
        <v>5.0067508771726903</v>
      </c>
      <c r="I18" s="103">
        <v>11.6908745789202</v>
      </c>
      <c r="J18" s="103">
        <v>13.1644345614123</v>
      </c>
      <c r="K18" s="103">
        <v>13.424476060790299</v>
      </c>
      <c r="L18" s="103">
        <v>0.90670528675450202</v>
      </c>
      <c r="M18" s="103">
        <v>1.02391504713469E-2</v>
      </c>
      <c r="N18" s="103">
        <v>1.0875776509746999</v>
      </c>
      <c r="O18" s="103">
        <v>0.64332917098141096</v>
      </c>
      <c r="P18" s="103">
        <v>0.7</v>
      </c>
    </row>
    <row r="19" spans="1:16" s="28" customFormat="1">
      <c r="A19" s="37" t="s">
        <v>16</v>
      </c>
      <c r="B19" s="103">
        <v>9.8581031327431994</v>
      </c>
      <c r="C19" s="103">
        <v>3.5911919757282398</v>
      </c>
      <c r="D19" s="103">
        <v>10.018612390596999</v>
      </c>
      <c r="E19" s="103">
        <v>11.7501354659874</v>
      </c>
      <c r="F19" s="103">
        <v>3.87326683266549</v>
      </c>
      <c r="G19" s="103">
        <v>12.3822681873169</v>
      </c>
      <c r="H19" s="103">
        <v>4.3565847478133204</v>
      </c>
      <c r="I19" s="103">
        <v>12.8568304332541</v>
      </c>
      <c r="J19" s="103">
        <v>13.145665652793999</v>
      </c>
      <c r="K19" s="103">
        <v>12.631658028467699</v>
      </c>
      <c r="L19" s="103">
        <v>0.99718657082922701</v>
      </c>
      <c r="M19" s="103">
        <v>1.7832951499829799E-2</v>
      </c>
      <c r="N19" s="103">
        <v>0.98060310485802404</v>
      </c>
      <c r="O19" s="103">
        <v>1.2524728153885301</v>
      </c>
      <c r="P19" s="103">
        <v>2.69466476991406</v>
      </c>
    </row>
    <row r="20" spans="1:16" s="28" customFormat="1">
      <c r="A20" s="37" t="s">
        <v>17</v>
      </c>
      <c r="B20" s="103">
        <v>8.38595109268811</v>
      </c>
      <c r="C20" s="103">
        <v>3.1479380588453898</v>
      </c>
      <c r="D20" s="103">
        <v>9.2701128747145507</v>
      </c>
      <c r="E20" s="103">
        <v>12.773930909216199</v>
      </c>
      <c r="F20" s="103">
        <v>7.8192496702050303</v>
      </c>
      <c r="G20" s="103">
        <v>11.611404768807301</v>
      </c>
      <c r="H20" s="103">
        <v>4.9290648713778404</v>
      </c>
      <c r="I20" s="103">
        <v>12.939353599244299</v>
      </c>
      <c r="J20" s="103">
        <v>14.1432697176015</v>
      </c>
      <c r="K20" s="103">
        <v>13.9180999252861</v>
      </c>
      <c r="L20" s="103">
        <v>0.80407199415090103</v>
      </c>
      <c r="M20" s="103">
        <v>1.0045936500062001E-2</v>
      </c>
      <c r="N20" s="103">
        <v>1.0706032267346599</v>
      </c>
      <c r="O20" s="103">
        <v>0.99451800782198296</v>
      </c>
      <c r="P20" s="103">
        <v>0.92935141198694504</v>
      </c>
    </row>
    <row r="21" spans="1:16" s="28" customFormat="1">
      <c r="A21" s="37" t="s">
        <v>18</v>
      </c>
      <c r="B21" s="103">
        <v>8.7744394106847103</v>
      </c>
      <c r="C21" s="103">
        <v>3.1834826644416898</v>
      </c>
      <c r="D21" s="103">
        <v>8.7525999737337301</v>
      </c>
      <c r="E21" s="103">
        <v>12.3813771302763</v>
      </c>
      <c r="F21" s="103">
        <v>10.5748893778736</v>
      </c>
      <c r="G21" s="103">
        <v>12.056309731976199</v>
      </c>
      <c r="H21" s="103">
        <v>5.0722951526384703</v>
      </c>
      <c r="I21" s="103">
        <v>12.3780545308723</v>
      </c>
      <c r="J21" s="103">
        <v>13.8370392188537</v>
      </c>
      <c r="K21" s="103">
        <v>14.337525355863001</v>
      </c>
      <c r="L21" s="103">
        <v>0.76438531078640204</v>
      </c>
      <c r="M21" s="103">
        <v>1.04017059286416E-2</v>
      </c>
      <c r="N21" s="103">
        <v>0.87326637990398304</v>
      </c>
      <c r="O21" s="103">
        <v>0.71873241657224995</v>
      </c>
      <c r="P21" s="103">
        <v>1.9317784799370801</v>
      </c>
    </row>
    <row r="22" spans="1:16" s="28" customFormat="1">
      <c r="A22" s="37" t="s">
        <v>19</v>
      </c>
      <c r="B22" s="103">
        <v>6.9080308971023099</v>
      </c>
      <c r="C22" s="103">
        <v>1.83320508326244</v>
      </c>
      <c r="D22" s="103">
        <v>8.79949296130685</v>
      </c>
      <c r="E22" s="103">
        <v>9.8165626796113497</v>
      </c>
      <c r="F22" s="103">
        <v>13.228702941247301</v>
      </c>
      <c r="G22" s="103">
        <v>9.5149815704673006</v>
      </c>
      <c r="H22" s="103">
        <v>2.2551851615694201</v>
      </c>
      <c r="I22" s="103">
        <v>12.9689940039473</v>
      </c>
      <c r="J22" s="103">
        <v>13.8324245420806</v>
      </c>
      <c r="K22" s="103">
        <v>15.1267819505563</v>
      </c>
      <c r="L22" s="103">
        <v>0.799750023576418</v>
      </c>
      <c r="M22" s="103">
        <v>9.7529854158868393E-3</v>
      </c>
      <c r="N22" s="103">
        <v>0.90324897592258901</v>
      </c>
      <c r="O22" s="103">
        <v>1.5740333100000701</v>
      </c>
      <c r="P22" s="103">
        <v>1.76617628608511</v>
      </c>
    </row>
    <row r="23" spans="1:16" s="28" customFormat="1">
      <c r="A23" s="37" t="s">
        <v>20</v>
      </c>
      <c r="B23" s="103">
        <v>8.9615864788928103</v>
      </c>
      <c r="C23" s="103">
        <v>4.0299643624094204</v>
      </c>
      <c r="D23" s="103">
        <v>8.8614533246558604</v>
      </c>
      <c r="E23" s="103">
        <v>11.7934491772361</v>
      </c>
      <c r="F23" s="103">
        <v>12.832780932734</v>
      </c>
      <c r="G23" s="103">
        <v>11.264899142504699</v>
      </c>
      <c r="H23" s="103">
        <v>4.7736704956111602</v>
      </c>
      <c r="I23" s="103">
        <v>11.439492822607299</v>
      </c>
      <c r="J23" s="103">
        <v>13.1501397280154</v>
      </c>
      <c r="K23" s="103">
        <v>14.178856223997</v>
      </c>
      <c r="L23" s="103">
        <v>1.11166769812588</v>
      </c>
      <c r="M23" s="103">
        <v>2.0512055004026801E-2</v>
      </c>
      <c r="N23" s="103">
        <v>1.1977788246584899</v>
      </c>
      <c r="O23" s="103">
        <v>0.61156626252319501</v>
      </c>
      <c r="P23" s="103">
        <v>0.73120619185067304</v>
      </c>
    </row>
    <row r="24" spans="1:16" s="28" customFormat="1">
      <c r="A24" s="37" t="s">
        <v>21</v>
      </c>
      <c r="B24" s="103">
        <v>8.4938842781718407</v>
      </c>
      <c r="C24" s="103">
        <v>0</v>
      </c>
      <c r="D24" s="103">
        <v>8.4356139957940499</v>
      </c>
      <c r="E24" s="103">
        <v>13.961524254824001</v>
      </c>
      <c r="F24" s="103">
        <v>11.75</v>
      </c>
      <c r="G24" s="103">
        <v>11.8322095969187</v>
      </c>
      <c r="H24" s="103">
        <v>0</v>
      </c>
      <c r="I24" s="103">
        <v>11.7966043458317</v>
      </c>
      <c r="J24" s="103">
        <v>14.207871803177699</v>
      </c>
      <c r="K24" s="103">
        <v>11.75</v>
      </c>
      <c r="L24" s="103">
        <v>1.46635496769448</v>
      </c>
      <c r="M24" s="103">
        <v>0</v>
      </c>
      <c r="N24" s="103">
        <v>1.4671110441167501</v>
      </c>
      <c r="O24" s="103">
        <v>0.1</v>
      </c>
      <c r="P24" s="103">
        <v>0</v>
      </c>
    </row>
    <row r="25" spans="1:16" s="28" customFormat="1">
      <c r="A25" s="37" t="s">
        <v>22</v>
      </c>
      <c r="B25" s="103">
        <v>8.3884123331059399</v>
      </c>
      <c r="C25" s="103">
        <v>3.2436406127053399</v>
      </c>
      <c r="D25" s="103">
        <v>8.6420985017793299</v>
      </c>
      <c r="E25" s="103">
        <v>11.0221238112065</v>
      </c>
      <c r="F25" s="103">
        <v>8.6518994453362605</v>
      </c>
      <c r="G25" s="103">
        <v>12.1462640278828</v>
      </c>
      <c r="H25" s="103">
        <v>4.7769364122776299</v>
      </c>
      <c r="I25" s="103">
        <v>12.8954496229023</v>
      </c>
      <c r="J25" s="103">
        <v>13.7907192011634</v>
      </c>
      <c r="K25" s="103">
        <v>13.1458304289343</v>
      </c>
      <c r="L25" s="103">
        <v>0.97827385282938095</v>
      </c>
      <c r="M25" s="103">
        <v>1.08787072036176E-2</v>
      </c>
      <c r="N25" s="103">
        <v>1.0575101974027401</v>
      </c>
      <c r="O25" s="103">
        <v>1.3640599119525101</v>
      </c>
      <c r="P25" s="103">
        <v>1.7632432957767601</v>
      </c>
    </row>
    <row r="26" spans="1:16" s="28" customFormat="1">
      <c r="A26" s="37" t="s">
        <v>23</v>
      </c>
      <c r="B26" s="103">
        <v>8.6220053327836705</v>
      </c>
      <c r="C26" s="103">
        <v>3.3248520100543901</v>
      </c>
      <c r="D26" s="103">
        <v>8.81607158509809</v>
      </c>
      <c r="E26" s="103">
        <v>12.409119319327299</v>
      </c>
      <c r="F26" s="103">
        <v>12.7057467333051</v>
      </c>
      <c r="G26" s="103">
        <v>11.414492879111901</v>
      </c>
      <c r="H26" s="103">
        <v>5.0681483685299202</v>
      </c>
      <c r="I26" s="103">
        <v>11.850501593256199</v>
      </c>
      <c r="J26" s="103">
        <v>13.746891362602099</v>
      </c>
      <c r="K26" s="103">
        <v>12.7057467333051</v>
      </c>
      <c r="L26" s="103">
        <v>0.91500627178914695</v>
      </c>
      <c r="M26" s="103">
        <v>1.01374481364657E-2</v>
      </c>
      <c r="N26" s="103">
        <v>1.12373019460451</v>
      </c>
      <c r="O26" s="103">
        <v>0.51239392166515596</v>
      </c>
      <c r="P26" s="103">
        <v>0</v>
      </c>
    </row>
    <row r="27" spans="1:16" s="28" customFormat="1">
      <c r="A27" s="37" t="s">
        <v>24</v>
      </c>
      <c r="B27" s="103">
        <v>7.0981238773563096</v>
      </c>
      <c r="C27" s="103">
        <v>3.12852001388775</v>
      </c>
      <c r="D27" s="103">
        <v>7.3767043213946604</v>
      </c>
      <c r="E27" s="103">
        <v>11.3230355456592</v>
      </c>
      <c r="F27" s="103">
        <v>5.0455394414315196</v>
      </c>
      <c r="G27" s="103">
        <v>11.6979483972199</v>
      </c>
      <c r="H27" s="103">
        <v>4.7165467686369604</v>
      </c>
      <c r="I27" s="103">
        <v>12.890955031457899</v>
      </c>
      <c r="J27" s="103">
        <v>13.5822412824404</v>
      </c>
      <c r="K27" s="103">
        <v>12.822015311163399</v>
      </c>
      <c r="L27" s="103">
        <v>1.02889150047464</v>
      </c>
      <c r="M27" s="103">
        <v>1.25855485043752E-2</v>
      </c>
      <c r="N27" s="103">
        <v>1.1508345120980099</v>
      </c>
      <c r="O27" s="103">
        <v>1.0945279095129901</v>
      </c>
      <c r="P27" s="103">
        <v>0.81640412717650201</v>
      </c>
    </row>
    <row r="28" spans="1:16" s="28" customFormat="1">
      <c r="A28" s="37" t="s">
        <v>25</v>
      </c>
      <c r="B28" s="103">
        <v>10.120819956258901</v>
      </c>
      <c r="C28" s="103">
        <v>3.5192164341453802</v>
      </c>
      <c r="D28" s="103">
        <v>10.707509062223201</v>
      </c>
      <c r="E28" s="103">
        <v>10.9752792283271</v>
      </c>
      <c r="F28" s="103">
        <v>13.899961635431101</v>
      </c>
      <c r="G28" s="103">
        <v>12.4639556406603</v>
      </c>
      <c r="H28" s="103">
        <v>4.8408401233906</v>
      </c>
      <c r="I28" s="103">
        <v>13.130312772526599</v>
      </c>
      <c r="J28" s="103">
        <v>13.0793023787549</v>
      </c>
      <c r="K28" s="103">
        <v>13.899961635431101</v>
      </c>
      <c r="L28" s="103">
        <v>0.91234821950140599</v>
      </c>
      <c r="M28" s="103">
        <v>1.05813163564964E-2</v>
      </c>
      <c r="N28" s="103">
        <v>1.08106992311815</v>
      </c>
      <c r="O28" s="103">
        <v>0.71962065877904602</v>
      </c>
      <c r="P28" s="103">
        <v>0</v>
      </c>
    </row>
    <row r="29" spans="1:16" s="28" customFormat="1">
      <c r="A29" s="37" t="s">
        <v>26</v>
      </c>
      <c r="B29" s="103">
        <v>8.9476897144666303</v>
      </c>
      <c r="C29" s="103">
        <v>3.30456493296272</v>
      </c>
      <c r="D29" s="103">
        <v>8.7205618512540006</v>
      </c>
      <c r="E29" s="103">
        <v>12.381534878357799</v>
      </c>
      <c r="F29" s="103">
        <v>8.75466540665753</v>
      </c>
      <c r="G29" s="103">
        <v>11.969243397827</v>
      </c>
      <c r="H29" s="103">
        <v>4.7989900289710397</v>
      </c>
      <c r="I29" s="103">
        <v>12.0477958703579</v>
      </c>
      <c r="J29" s="103">
        <v>13.811961231963499</v>
      </c>
      <c r="K29" s="103">
        <v>10.921021362967</v>
      </c>
      <c r="L29" s="103">
        <v>1.1573288422177399</v>
      </c>
      <c r="M29" s="103">
        <v>1.8784968327034302E-2</v>
      </c>
      <c r="N29" s="103">
        <v>1.25447665509298</v>
      </c>
      <c r="O29" s="103">
        <v>0.91335815736199999</v>
      </c>
      <c r="P29" s="103">
        <v>2.4442647785701901</v>
      </c>
    </row>
    <row r="30" spans="1:16" s="28" customFormat="1">
      <c r="A30" s="37" t="s">
        <v>27</v>
      </c>
      <c r="B30" s="103">
        <v>9.3261151565394798</v>
      </c>
      <c r="C30" s="103">
        <v>3.3794925456843399</v>
      </c>
      <c r="D30" s="103">
        <v>9.5501524611063697</v>
      </c>
      <c r="E30" s="103">
        <v>11.357602301118501</v>
      </c>
      <c r="F30" s="103">
        <v>12.999125940307099</v>
      </c>
      <c r="G30" s="103">
        <v>12.384193549780599</v>
      </c>
      <c r="H30" s="103">
        <v>5.1131927315016901</v>
      </c>
      <c r="I30" s="103">
        <v>12.8167209306049</v>
      </c>
      <c r="J30" s="103">
        <v>13.42037888934</v>
      </c>
      <c r="K30" s="103">
        <v>13.3539638470938</v>
      </c>
      <c r="L30" s="103">
        <v>1.0856865715008099</v>
      </c>
      <c r="M30" s="103">
        <v>1.0265681820197801E-2</v>
      </c>
      <c r="N30" s="103">
        <v>1.20508564087662</v>
      </c>
      <c r="O30" s="103">
        <v>1.11873539912995</v>
      </c>
      <c r="P30" s="103">
        <v>0.75737828327638201</v>
      </c>
    </row>
    <row r="31" spans="1:16" s="28" customFormat="1">
      <c r="A31" s="37" t="s">
        <v>28</v>
      </c>
      <c r="B31" s="103">
        <v>8.6938474602388194</v>
      </c>
      <c r="C31" s="103">
        <v>5.39543823102467</v>
      </c>
      <c r="D31" s="103">
        <v>8.6647596207691997</v>
      </c>
      <c r="E31" s="103">
        <v>11.621256786106001</v>
      </c>
      <c r="F31" s="103">
        <v>11.467919521281001</v>
      </c>
      <c r="G31" s="103">
        <v>11.4093092287196</v>
      </c>
      <c r="H31" s="103">
        <v>5.8221624342230296</v>
      </c>
      <c r="I31" s="103">
        <v>12.1598275862008</v>
      </c>
      <c r="J31" s="103">
        <v>13.7691301939896</v>
      </c>
      <c r="K31" s="103">
        <v>12.787901173725199</v>
      </c>
      <c r="L31" s="103">
        <v>1.1954325831011099</v>
      </c>
      <c r="M31" s="103">
        <v>1.2818375043695001E-2</v>
      </c>
      <c r="N31" s="103">
        <v>1.1790809939189999</v>
      </c>
      <c r="O31" s="103">
        <v>1.7485013146416799</v>
      </c>
      <c r="P31" s="103">
        <v>0.61951123007978903</v>
      </c>
    </row>
    <row r="32" spans="1:16" s="28" customFormat="1">
      <c r="A32" s="37" t="s">
        <v>29</v>
      </c>
      <c r="B32" s="103">
        <v>8.2042358190150395</v>
      </c>
      <c r="C32" s="103">
        <v>3.5458429063734598</v>
      </c>
      <c r="D32" s="103">
        <v>8.8719200872845203</v>
      </c>
      <c r="E32" s="103">
        <v>10.600896112140299</v>
      </c>
      <c r="F32" s="103">
        <v>9.4456640611402296</v>
      </c>
      <c r="G32" s="103">
        <v>10.7465483897374</v>
      </c>
      <c r="H32" s="103">
        <v>4.9852973445131203</v>
      </c>
      <c r="I32" s="103">
        <v>11.602447069779</v>
      </c>
      <c r="J32" s="103">
        <v>13.0731958045562</v>
      </c>
      <c r="K32" s="103">
        <v>14.573913999960901</v>
      </c>
      <c r="L32" s="103">
        <v>0.79092134148033899</v>
      </c>
      <c r="M32" s="103">
        <v>1.0342495028694301E-2</v>
      </c>
      <c r="N32" s="103">
        <v>0.88238047143134002</v>
      </c>
      <c r="O32" s="103">
        <v>1.53649176158526</v>
      </c>
      <c r="P32" s="103">
        <v>1.5890630993299899</v>
      </c>
    </row>
    <row r="33" spans="1:17" s="28" customFormat="1">
      <c r="A33" s="37" t="s">
        <v>30</v>
      </c>
      <c r="B33" s="103">
        <v>9.8057068002002907</v>
      </c>
      <c r="C33" s="103">
        <v>6.4000492706465399</v>
      </c>
      <c r="D33" s="103">
        <v>9.5315153953430904</v>
      </c>
      <c r="E33" s="103">
        <v>12.5549645942785</v>
      </c>
      <c r="F33" s="103">
        <v>14.917759730644001</v>
      </c>
      <c r="G33" s="103">
        <v>11.980709715433401</v>
      </c>
      <c r="H33" s="103">
        <v>7.6266199063673401</v>
      </c>
      <c r="I33" s="103">
        <v>12.1031675602124</v>
      </c>
      <c r="J33" s="103">
        <v>13.888840208631599</v>
      </c>
      <c r="K33" s="103">
        <v>14.917759730644001</v>
      </c>
      <c r="L33" s="103">
        <v>1.19290199513245</v>
      </c>
      <c r="M33" s="103">
        <v>1.2333472826833201E-2</v>
      </c>
      <c r="N33" s="103">
        <v>1.3694626110038499</v>
      </c>
      <c r="O33" s="103">
        <v>0.89122995611091804</v>
      </c>
      <c r="P33" s="103">
        <v>0</v>
      </c>
    </row>
    <row r="34" spans="1:17" s="28" customFormat="1">
      <c r="A34" s="37" t="s">
        <v>31</v>
      </c>
      <c r="B34" s="103">
        <v>10.1740036684206</v>
      </c>
      <c r="C34" s="103">
        <v>4.7627717752382104</v>
      </c>
      <c r="D34" s="103">
        <v>9.9484534340955708</v>
      </c>
      <c r="E34" s="103">
        <v>13.494401950501199</v>
      </c>
      <c r="F34" s="103">
        <v>8.8442763169093297</v>
      </c>
      <c r="G34" s="103">
        <v>12.404793720969501</v>
      </c>
      <c r="H34" s="103">
        <v>5.2190489262286999</v>
      </c>
      <c r="I34" s="103">
        <v>12.696606454124201</v>
      </c>
      <c r="J34" s="103">
        <v>14.4818570371067</v>
      </c>
      <c r="K34" s="103">
        <v>12.951282809995099</v>
      </c>
      <c r="L34" s="103">
        <v>1.11115449199923</v>
      </c>
      <c r="M34" s="103">
        <v>1.34910793526885E-2</v>
      </c>
      <c r="N34" s="103">
        <v>1.19375738623824</v>
      </c>
      <c r="O34" s="103">
        <v>0.49578774968483202</v>
      </c>
      <c r="P34" s="103">
        <v>2.48928096211147</v>
      </c>
    </row>
    <row r="35" spans="1:17" s="28" customFormat="1">
      <c r="A35" s="37" t="s">
        <v>32</v>
      </c>
      <c r="B35" s="103">
        <v>9.8920539955909508</v>
      </c>
      <c r="C35" s="103">
        <v>4.0618448253520496</v>
      </c>
      <c r="D35" s="103">
        <v>9.7692698002371898</v>
      </c>
      <c r="E35" s="103">
        <v>12.552273886000201</v>
      </c>
      <c r="F35" s="103">
        <v>12.7952490477476</v>
      </c>
      <c r="G35" s="103">
        <v>12.195377029390601</v>
      </c>
      <c r="H35" s="103">
        <v>4.9761650738820604</v>
      </c>
      <c r="I35" s="103">
        <v>12.3700838479851</v>
      </c>
      <c r="J35" s="103">
        <v>13.9435147406155</v>
      </c>
      <c r="K35" s="103">
        <v>12.7952490477476</v>
      </c>
      <c r="L35" s="103">
        <v>0.95885727827038403</v>
      </c>
      <c r="M35" s="103">
        <v>1.6528360923001702E-2</v>
      </c>
      <c r="N35" s="103">
        <v>1.0542910424131999</v>
      </c>
      <c r="O35" s="103">
        <v>0.65025154847865296</v>
      </c>
      <c r="P35" s="103">
        <v>0</v>
      </c>
    </row>
    <row r="36" spans="1:17" s="28" customFormat="1">
      <c r="A36" s="37" t="s">
        <v>33</v>
      </c>
      <c r="B36" s="103">
        <v>8.6166030311033204</v>
      </c>
      <c r="C36" s="103">
        <v>4.5147660241897301</v>
      </c>
      <c r="D36" s="103">
        <v>8.2751230158736107</v>
      </c>
      <c r="E36" s="103">
        <v>11.4594631318166</v>
      </c>
      <c r="F36" s="103">
        <v>5.8110444863667201</v>
      </c>
      <c r="G36" s="103">
        <v>12.131849840604399</v>
      </c>
      <c r="H36" s="103">
        <v>5.2623530942650802</v>
      </c>
      <c r="I36" s="103">
        <v>12.1701995723376</v>
      </c>
      <c r="J36" s="103">
        <v>13.7000397774343</v>
      </c>
      <c r="K36" s="103">
        <v>11.500025818741801</v>
      </c>
      <c r="L36" s="103">
        <v>1.0774101278956301</v>
      </c>
      <c r="M36" s="103">
        <v>9.7858606616461497E-3</v>
      </c>
      <c r="N36" s="103">
        <v>1.09444275356822</v>
      </c>
      <c r="O36" s="103">
        <v>1.09608064787424</v>
      </c>
      <c r="P36" s="103">
        <v>1.4</v>
      </c>
    </row>
    <row r="37" spans="1:17" s="28" customFormat="1">
      <c r="A37" s="37" t="s">
        <v>34</v>
      </c>
      <c r="B37" s="103">
        <v>8.8875386381234893</v>
      </c>
      <c r="C37" s="103">
        <v>4.1073808605293296</v>
      </c>
      <c r="D37" s="103">
        <v>9.0390265950243194</v>
      </c>
      <c r="E37" s="103">
        <v>11.4643627594397</v>
      </c>
      <c r="F37" s="103">
        <v>8.1743662527464291</v>
      </c>
      <c r="G37" s="103">
        <v>11.468217500570701</v>
      </c>
      <c r="H37" s="103">
        <v>5.0048106679217801</v>
      </c>
      <c r="I37" s="103">
        <v>12.015844482071801</v>
      </c>
      <c r="J37" s="103">
        <v>12.854440218663701</v>
      </c>
      <c r="K37" s="103">
        <v>13.947086872005899</v>
      </c>
      <c r="L37" s="103">
        <v>0.91015835766654296</v>
      </c>
      <c r="M37" s="103">
        <v>1.1034287262571101E-2</v>
      </c>
      <c r="N37" s="103">
        <v>1.0124664538310499</v>
      </c>
      <c r="O37" s="103">
        <v>0.233462700847448</v>
      </c>
      <c r="P37" s="103">
        <v>1.7255242129951101</v>
      </c>
    </row>
    <row r="38" spans="1:17" s="28" customFormat="1" ht="6" customHeight="1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</row>
    <row r="39" spans="1:17" s="87" customFormat="1" ht="15" customHeight="1">
      <c r="A39" s="266" t="s">
        <v>96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</row>
    <row r="40" spans="1:17" s="87" customFormat="1" ht="3.75" customHeight="1">
      <c r="A40" s="88"/>
    </row>
    <row r="43" spans="1:17">
      <c r="B43" s="106"/>
      <c r="G43" s="106"/>
    </row>
  </sheetData>
  <mergeCells count="13">
    <mergeCell ref="O1:P1"/>
    <mergeCell ref="M7:P7"/>
    <mergeCell ref="A39:Q39"/>
    <mergeCell ref="A2:P2"/>
    <mergeCell ref="A5:A8"/>
    <mergeCell ref="B5:B8"/>
    <mergeCell ref="C5:F7"/>
    <mergeCell ref="G5:P5"/>
    <mergeCell ref="G6:K6"/>
    <mergeCell ref="L6:P6"/>
    <mergeCell ref="G7:G8"/>
    <mergeCell ref="H7:K7"/>
    <mergeCell ref="L7:L8"/>
  </mergeCells>
  <hyperlinks>
    <hyperlink ref="A2:P2" location="region!A2" display="Процентні ставки за новими депозитами1 домашніх господарств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V52"/>
  <sheetViews>
    <sheetView showGridLines="0" topLeftCell="A4" zoomScaleNormal="100" zoomScaleSheetLayoutView="100" workbookViewId="0">
      <selection activeCell="A2" sqref="A2"/>
    </sheetView>
  </sheetViews>
  <sheetFormatPr defaultColWidth="9.109375" defaultRowHeight="13.8"/>
  <cols>
    <col min="1" max="1" width="22.33203125" style="25" customWidth="1"/>
    <col min="2" max="2" width="9.33203125" style="11" customWidth="1"/>
    <col min="3" max="3" width="8.44140625" style="11" customWidth="1"/>
    <col min="4" max="4" width="7.6640625" style="11" customWidth="1"/>
    <col min="5" max="5" width="7.5546875" style="11" customWidth="1"/>
    <col min="6" max="6" width="9" style="11" customWidth="1"/>
    <col min="7" max="7" width="8.109375" style="11" customWidth="1"/>
    <col min="8" max="8" width="7.6640625" style="11" customWidth="1"/>
    <col min="9" max="9" width="7.5546875" style="11" customWidth="1"/>
    <col min="10" max="10" width="8.6640625" style="11" customWidth="1"/>
    <col min="11" max="11" width="8.5546875" style="11" customWidth="1"/>
    <col min="12" max="12" width="7.6640625" style="11" customWidth="1"/>
    <col min="13" max="13" width="7.5546875" style="11" customWidth="1"/>
    <col min="14" max="16384" width="9.109375" style="11"/>
  </cols>
  <sheetData>
    <row r="1" spans="1:21">
      <c r="L1" s="201" t="s">
        <v>61</v>
      </c>
      <c r="M1" s="201"/>
    </row>
    <row r="2" spans="1:21" ht="16.2">
      <c r="A2" s="109" t="s">
        <v>73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1">
      <c r="A3" s="227">
        <v>46050</v>
      </c>
      <c r="B3" s="227"/>
      <c r="C3" s="227"/>
      <c r="D3" s="227"/>
      <c r="E3" s="227"/>
      <c r="F3" s="227"/>
      <c r="G3" s="227"/>
    </row>
    <row r="4" spans="1:21" s="27" customFormat="1">
      <c r="A4" s="110"/>
    </row>
    <row r="5" spans="1:21" s="78" customFormat="1" ht="12.75" customHeight="1">
      <c r="A5" s="228" t="s">
        <v>5</v>
      </c>
      <c r="B5" s="229" t="s">
        <v>6</v>
      </c>
      <c r="C5" s="230"/>
      <c r="D5" s="230"/>
      <c r="E5" s="231"/>
      <c r="F5" s="235" t="s">
        <v>7</v>
      </c>
      <c r="G5" s="236"/>
      <c r="H5" s="236"/>
      <c r="I5" s="236"/>
      <c r="J5" s="236"/>
      <c r="K5" s="236"/>
      <c r="L5" s="236"/>
      <c r="M5" s="236"/>
    </row>
    <row r="6" spans="1:21" s="78" customFormat="1" ht="12.75" customHeight="1">
      <c r="A6" s="228"/>
      <c r="B6" s="232"/>
      <c r="C6" s="233"/>
      <c r="D6" s="233"/>
      <c r="E6" s="234"/>
      <c r="F6" s="237" t="s">
        <v>2</v>
      </c>
      <c r="G6" s="238"/>
      <c r="H6" s="238"/>
      <c r="I6" s="238"/>
      <c r="J6" s="239" t="s">
        <v>3</v>
      </c>
      <c r="K6" s="240"/>
      <c r="L6" s="240"/>
      <c r="M6" s="240"/>
    </row>
    <row r="7" spans="1:21" s="78" customFormat="1" ht="12.75" customHeight="1">
      <c r="A7" s="228"/>
      <c r="B7" s="226" t="s">
        <v>0</v>
      </c>
      <c r="C7" s="220" t="s">
        <v>8</v>
      </c>
      <c r="D7" s="220" t="s">
        <v>1</v>
      </c>
      <c r="E7" s="224" t="s">
        <v>60</v>
      </c>
      <c r="F7" s="226" t="s">
        <v>0</v>
      </c>
      <c r="G7" s="220" t="s">
        <v>8</v>
      </c>
      <c r="H7" s="220" t="s">
        <v>1</v>
      </c>
      <c r="I7" s="224" t="s">
        <v>60</v>
      </c>
      <c r="J7" s="226" t="s">
        <v>0</v>
      </c>
      <c r="K7" s="220" t="s">
        <v>8</v>
      </c>
      <c r="L7" s="220" t="s">
        <v>1</v>
      </c>
      <c r="M7" s="221" t="s">
        <v>60</v>
      </c>
    </row>
    <row r="8" spans="1:21" s="78" customFormat="1" ht="42" customHeight="1">
      <c r="A8" s="228"/>
      <c r="B8" s="226"/>
      <c r="C8" s="220"/>
      <c r="D8" s="220"/>
      <c r="E8" s="225"/>
      <c r="F8" s="226"/>
      <c r="G8" s="220"/>
      <c r="H8" s="220"/>
      <c r="I8" s="225"/>
      <c r="J8" s="226"/>
      <c r="K8" s="220"/>
      <c r="L8" s="220"/>
      <c r="M8" s="222"/>
      <c r="N8" s="216"/>
      <c r="P8" s="223"/>
      <c r="Q8" s="223"/>
      <c r="R8" s="223"/>
      <c r="S8" s="216"/>
      <c r="T8" s="216"/>
      <c r="U8" s="216"/>
    </row>
    <row r="9" spans="1:21" s="113" customFormat="1">
      <c r="A9" s="111">
        <v>1</v>
      </c>
      <c r="B9" s="111">
        <v>2</v>
      </c>
      <c r="C9" s="111">
        <v>3</v>
      </c>
      <c r="D9" s="111">
        <v>4</v>
      </c>
      <c r="E9" s="111">
        <v>5</v>
      </c>
      <c r="F9" s="111">
        <v>6</v>
      </c>
      <c r="G9" s="111">
        <v>7</v>
      </c>
      <c r="H9" s="111">
        <v>8</v>
      </c>
      <c r="I9" s="111">
        <v>9</v>
      </c>
      <c r="J9" s="111">
        <v>10</v>
      </c>
      <c r="K9" s="111">
        <v>11</v>
      </c>
      <c r="L9" s="111">
        <v>12</v>
      </c>
      <c r="M9" s="112">
        <v>13</v>
      </c>
      <c r="N9" s="216"/>
      <c r="P9" s="223"/>
      <c r="Q9" s="223"/>
      <c r="R9" s="223"/>
      <c r="S9" s="216"/>
      <c r="T9" s="216"/>
      <c r="U9" s="216"/>
    </row>
    <row r="10" spans="1:21" s="113" customFormat="1">
      <c r="A10" s="114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16"/>
      <c r="N10" s="117"/>
      <c r="P10" s="217"/>
      <c r="Q10" s="217"/>
      <c r="R10" s="217"/>
      <c r="S10" s="117"/>
      <c r="T10" s="117"/>
      <c r="U10" s="117"/>
    </row>
    <row r="11" spans="1:21" s="162" customFormat="1">
      <c r="A11" s="118" t="s">
        <v>6</v>
      </c>
      <c r="B11" s="181">
        <v>1212437.1818023201</v>
      </c>
      <c r="C11" s="182">
        <v>9.7190239909210163</v>
      </c>
      <c r="D11" s="182">
        <v>1.2617559690227864</v>
      </c>
      <c r="E11" s="182">
        <v>1.2617559690227864</v>
      </c>
      <c r="F11" s="181">
        <v>904550.91828701005</v>
      </c>
      <c r="G11" s="182">
        <v>7.4344107688939118</v>
      </c>
      <c r="H11" s="182">
        <v>1.6047204586014487</v>
      </c>
      <c r="I11" s="182">
        <v>1.6047204586014487</v>
      </c>
      <c r="J11" s="181">
        <v>307886.26351531001</v>
      </c>
      <c r="K11" s="182">
        <v>17.030607503883829</v>
      </c>
      <c r="L11" s="182">
        <v>0.26740942080284924</v>
      </c>
      <c r="M11" s="182">
        <v>0.26740942080284924</v>
      </c>
      <c r="N11" s="121"/>
      <c r="P11" s="119"/>
      <c r="Q11" s="119"/>
      <c r="R11" s="119"/>
      <c r="S11" s="121"/>
      <c r="T11" s="121"/>
      <c r="U11" s="121"/>
    </row>
    <row r="12" spans="1:21" s="122" customFormat="1" ht="28.5" customHeight="1">
      <c r="A12" s="35" t="s">
        <v>9</v>
      </c>
      <c r="B12" s="183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0</v>
      </c>
      <c r="M12" s="195">
        <v>0</v>
      </c>
      <c r="N12" s="123"/>
      <c r="P12" s="42"/>
      <c r="Q12" s="42"/>
      <c r="R12" s="42"/>
      <c r="S12" s="123"/>
      <c r="T12" s="123"/>
      <c r="U12" s="123"/>
    </row>
    <row r="13" spans="1:21" s="34" customFormat="1" ht="20.100000000000001" customHeight="1">
      <c r="A13" s="36" t="s">
        <v>10</v>
      </c>
      <c r="B13" s="183"/>
      <c r="C13" s="184"/>
      <c r="D13" s="184"/>
      <c r="E13" s="184"/>
      <c r="F13" s="183"/>
      <c r="G13" s="184"/>
      <c r="H13" s="184"/>
      <c r="I13" s="184"/>
      <c r="J13" s="183"/>
      <c r="K13" s="184"/>
      <c r="L13" s="184"/>
      <c r="M13" s="184"/>
      <c r="N13" s="123"/>
      <c r="P13" s="42"/>
      <c r="Q13" s="42"/>
      <c r="R13" s="42"/>
      <c r="S13" s="123"/>
      <c r="T13" s="123"/>
      <c r="U13" s="123"/>
    </row>
    <row r="14" spans="1:21" s="34" customFormat="1" ht="20.100000000000001" customHeight="1">
      <c r="A14" s="37" t="s">
        <v>11</v>
      </c>
      <c r="B14" s="183">
        <v>23033.871489500001</v>
      </c>
      <c r="C14" s="184">
        <v>26.618422265044231</v>
      </c>
      <c r="D14" s="184">
        <v>1.6455924784751375</v>
      </c>
      <c r="E14" s="184">
        <v>1.6455924784751375</v>
      </c>
      <c r="F14" s="183">
        <v>22512.836795899999</v>
      </c>
      <c r="G14" s="184">
        <v>27.039176157209639</v>
      </c>
      <c r="H14" s="184">
        <v>1.9861682950251094</v>
      </c>
      <c r="I14" s="184">
        <v>1.9861682950251094</v>
      </c>
      <c r="J14" s="183">
        <v>521.03469359999997</v>
      </c>
      <c r="K14" s="184">
        <v>10.767120936881327</v>
      </c>
      <c r="L14" s="184">
        <v>-11.171472214513742</v>
      </c>
      <c r="M14" s="184">
        <v>-11.171472214513742</v>
      </c>
      <c r="N14" s="123"/>
      <c r="P14" s="42"/>
      <c r="Q14" s="42"/>
      <c r="R14" s="42"/>
      <c r="S14" s="123"/>
      <c r="T14" s="123"/>
      <c r="U14" s="123"/>
    </row>
    <row r="15" spans="1:21" s="34" customFormat="1" ht="20.100000000000001" customHeight="1">
      <c r="A15" s="37" t="s">
        <v>12</v>
      </c>
      <c r="B15" s="183">
        <v>23459.73007754</v>
      </c>
      <c r="C15" s="184">
        <v>31.001795965847293</v>
      </c>
      <c r="D15" s="184">
        <v>0.67944695073754247</v>
      </c>
      <c r="E15" s="184">
        <v>0.67944695073754247</v>
      </c>
      <c r="F15" s="183">
        <v>17271.90860599</v>
      </c>
      <c r="G15" s="184">
        <v>25.762008960774608</v>
      </c>
      <c r="H15" s="184">
        <v>1.6924396160106454</v>
      </c>
      <c r="I15" s="184">
        <v>1.6924396160106454</v>
      </c>
      <c r="J15" s="183">
        <v>6187.8214715499998</v>
      </c>
      <c r="K15" s="184">
        <v>48.241801791807603</v>
      </c>
      <c r="L15" s="184">
        <v>-2.0441971596852682</v>
      </c>
      <c r="M15" s="184">
        <v>-2.0441971596852682</v>
      </c>
      <c r="N15" s="123"/>
      <c r="P15" s="42"/>
      <c r="Q15" s="42"/>
      <c r="R15" s="42"/>
      <c r="S15" s="123"/>
      <c r="T15" s="123"/>
      <c r="U15" s="123"/>
    </row>
    <row r="16" spans="1:21" s="28" customFormat="1" ht="20.100000000000001" customHeight="1">
      <c r="A16" s="37" t="s">
        <v>13</v>
      </c>
      <c r="B16" s="183">
        <v>92414.886119999996</v>
      </c>
      <c r="C16" s="184">
        <v>41.945586358328114</v>
      </c>
      <c r="D16" s="184">
        <v>1.5408768740698235</v>
      </c>
      <c r="E16" s="184">
        <v>1.5408768740698235</v>
      </c>
      <c r="F16" s="183">
        <v>74149.889084349998</v>
      </c>
      <c r="G16" s="184">
        <v>41.053516592331022</v>
      </c>
      <c r="H16" s="184">
        <v>1.550230555781809</v>
      </c>
      <c r="I16" s="184">
        <v>1.550230555781809</v>
      </c>
      <c r="J16" s="183">
        <v>18264.997035650002</v>
      </c>
      <c r="K16" s="184">
        <v>45.686035263949378</v>
      </c>
      <c r="L16" s="184">
        <v>1.5029216887008516</v>
      </c>
      <c r="M16" s="184">
        <v>1.5029216887008516</v>
      </c>
      <c r="N16" s="123"/>
      <c r="P16" s="42"/>
      <c r="Q16" s="42"/>
      <c r="R16" s="42"/>
      <c r="S16" s="123"/>
      <c r="T16" s="123"/>
      <c r="U16" s="123"/>
    </row>
    <row r="17" spans="1:21" s="28" customFormat="1" ht="20.100000000000001" customHeight="1">
      <c r="A17" s="37" t="s">
        <v>14</v>
      </c>
      <c r="B17" s="183">
        <v>3238.21107648</v>
      </c>
      <c r="C17" s="184">
        <v>0.33382294205881635</v>
      </c>
      <c r="D17" s="184">
        <v>0.73250030404348365</v>
      </c>
      <c r="E17" s="184">
        <v>0.73250030404348365</v>
      </c>
      <c r="F17" s="183">
        <v>3202.9424417800001</v>
      </c>
      <c r="G17" s="184">
        <v>0.48697997785500036</v>
      </c>
      <c r="H17" s="184">
        <v>0.79686364264746601</v>
      </c>
      <c r="I17" s="184">
        <v>0.79686364264746601</v>
      </c>
      <c r="J17" s="183">
        <v>35.2686347</v>
      </c>
      <c r="K17" s="184">
        <v>-11.865447234836452</v>
      </c>
      <c r="L17" s="184">
        <v>-4.7887843860817867</v>
      </c>
      <c r="M17" s="184">
        <v>-4.7887843860817867</v>
      </c>
      <c r="N17" s="123"/>
      <c r="P17" s="42"/>
      <c r="Q17" s="42"/>
      <c r="R17" s="42"/>
      <c r="S17" s="123"/>
      <c r="T17" s="123"/>
      <c r="U17" s="123"/>
    </row>
    <row r="18" spans="1:21" s="28" customFormat="1" ht="20.100000000000001" customHeight="1">
      <c r="A18" s="37" t="s">
        <v>15</v>
      </c>
      <c r="B18" s="183">
        <v>12116.45553469</v>
      </c>
      <c r="C18" s="184">
        <v>17.05853708948608</v>
      </c>
      <c r="D18" s="184">
        <v>0.97695499393859109</v>
      </c>
      <c r="E18" s="184">
        <v>0.97695499393859109</v>
      </c>
      <c r="F18" s="183">
        <v>11616.18956051</v>
      </c>
      <c r="G18" s="184">
        <v>18.423339717758111</v>
      </c>
      <c r="H18" s="184">
        <v>0.85943784445647964</v>
      </c>
      <c r="I18" s="184">
        <v>0.85943784445647964</v>
      </c>
      <c r="J18" s="183">
        <v>500.26597418</v>
      </c>
      <c r="K18" s="184">
        <v>-7.6538215761792401</v>
      </c>
      <c r="L18" s="184">
        <v>3.7848535103293557</v>
      </c>
      <c r="M18" s="184">
        <v>3.7848535103293557</v>
      </c>
      <c r="N18" s="123"/>
      <c r="P18" s="42"/>
      <c r="Q18" s="42"/>
      <c r="R18" s="42"/>
      <c r="S18" s="123"/>
      <c r="T18" s="123"/>
      <c r="U18" s="123"/>
    </row>
    <row r="19" spans="1:21" s="28" customFormat="1" ht="20.100000000000001" customHeight="1">
      <c r="A19" s="37" t="s">
        <v>16</v>
      </c>
      <c r="B19" s="183">
        <v>9253.7904885799999</v>
      </c>
      <c r="C19" s="184">
        <v>29.093535149582408</v>
      </c>
      <c r="D19" s="184">
        <v>1.4112640261086256</v>
      </c>
      <c r="E19" s="184">
        <v>1.4112640261086256</v>
      </c>
      <c r="F19" s="183">
        <v>8449.1146566700008</v>
      </c>
      <c r="G19" s="184">
        <v>32.949924085544723</v>
      </c>
      <c r="H19" s="184">
        <v>2.3976020047493165</v>
      </c>
      <c r="I19" s="184">
        <v>2.3976020047493165</v>
      </c>
      <c r="J19" s="183">
        <v>804.67583191000006</v>
      </c>
      <c r="K19" s="184">
        <v>-1.044924650526184</v>
      </c>
      <c r="L19" s="184">
        <v>-7.9034509941873381</v>
      </c>
      <c r="M19" s="184">
        <v>-7.9034509941873381</v>
      </c>
      <c r="N19" s="123"/>
      <c r="P19" s="42"/>
      <c r="Q19" s="42"/>
      <c r="R19" s="42"/>
      <c r="S19" s="123"/>
      <c r="T19" s="123"/>
      <c r="U19" s="123"/>
    </row>
    <row r="20" spans="1:21" s="28" customFormat="1" ht="20.100000000000001" customHeight="1">
      <c r="A20" s="37" t="s">
        <v>17</v>
      </c>
      <c r="B20" s="183">
        <v>21274.023661759999</v>
      </c>
      <c r="C20" s="184">
        <v>14.764991677136095</v>
      </c>
      <c r="D20" s="184">
        <v>2.5548703039582392</v>
      </c>
      <c r="E20" s="184">
        <v>2.5548703039582392</v>
      </c>
      <c r="F20" s="183">
        <v>15658.6968646</v>
      </c>
      <c r="G20" s="184">
        <v>15.045332912150158</v>
      </c>
      <c r="H20" s="184">
        <v>3.6476759191915278</v>
      </c>
      <c r="I20" s="184">
        <v>3.6476759191915278</v>
      </c>
      <c r="J20" s="183">
        <v>5615.3267971599998</v>
      </c>
      <c r="K20" s="184">
        <v>13.990410613039543</v>
      </c>
      <c r="L20" s="184">
        <v>-0.37423902362925787</v>
      </c>
      <c r="M20" s="184">
        <v>-0.37423902362925787</v>
      </c>
      <c r="N20" s="123"/>
      <c r="P20" s="42"/>
      <c r="Q20" s="42"/>
      <c r="R20" s="42"/>
      <c r="S20" s="123"/>
      <c r="T20" s="123"/>
      <c r="U20" s="123"/>
    </row>
    <row r="21" spans="1:21" s="28" customFormat="1" ht="20.100000000000001" customHeight="1">
      <c r="A21" s="37" t="s">
        <v>18</v>
      </c>
      <c r="B21" s="183">
        <v>17168.068804229999</v>
      </c>
      <c r="C21" s="184">
        <v>19.283082456383454</v>
      </c>
      <c r="D21" s="184">
        <v>3.1798559748010433</v>
      </c>
      <c r="E21" s="184">
        <v>3.1798559748010433</v>
      </c>
      <c r="F21" s="183">
        <v>14873.123920620001</v>
      </c>
      <c r="G21" s="184">
        <v>37.971263430949222</v>
      </c>
      <c r="H21" s="184">
        <v>3.9448648666912334</v>
      </c>
      <c r="I21" s="184">
        <v>3.9448648666912334</v>
      </c>
      <c r="J21" s="183">
        <v>2294.94488361</v>
      </c>
      <c r="K21" s="184">
        <v>-36.478088484008111</v>
      </c>
      <c r="L21" s="184">
        <v>-1.5174893910904501</v>
      </c>
      <c r="M21" s="184">
        <v>-1.5174893910904501</v>
      </c>
      <c r="N21" s="123"/>
      <c r="P21" s="42"/>
      <c r="Q21" s="42"/>
      <c r="R21" s="42"/>
      <c r="S21" s="123"/>
      <c r="T21" s="123"/>
      <c r="U21" s="123"/>
    </row>
    <row r="22" spans="1:21" s="124" customFormat="1" ht="20.100000000000001" customHeight="1">
      <c r="A22" s="37" t="s">
        <v>19</v>
      </c>
      <c r="B22" s="183">
        <v>666939.64050354995</v>
      </c>
      <c r="C22" s="184">
        <v>-1.145777351408654</v>
      </c>
      <c r="D22" s="184">
        <v>1.4354754362990008</v>
      </c>
      <c r="E22" s="184">
        <v>1.4354754362990008</v>
      </c>
      <c r="F22" s="183">
        <v>475201.58150884998</v>
      </c>
      <c r="G22" s="184">
        <v>-5.2442637041113755</v>
      </c>
      <c r="H22" s="184">
        <v>1.4515274836242895</v>
      </c>
      <c r="I22" s="184">
        <v>1.4515274836242895</v>
      </c>
      <c r="J22" s="183">
        <v>191738.0589947</v>
      </c>
      <c r="K22" s="184">
        <v>10.723593693238371</v>
      </c>
      <c r="L22" s="184">
        <v>1.3957140983198428</v>
      </c>
      <c r="M22" s="184">
        <v>1.3957140983198428</v>
      </c>
      <c r="P22" s="42"/>
      <c r="Q22" s="42"/>
      <c r="R22" s="42"/>
      <c r="S22" s="121"/>
      <c r="T22" s="121"/>
      <c r="U22" s="121"/>
    </row>
    <row r="23" spans="1:21" s="28" customFormat="1" ht="20.100000000000001" customHeight="1">
      <c r="A23" s="37" t="s">
        <v>20</v>
      </c>
      <c r="B23" s="183">
        <v>13486.94827782</v>
      </c>
      <c r="C23" s="184">
        <v>17.889517052432751</v>
      </c>
      <c r="D23" s="184">
        <v>-6.1923079347508292</v>
      </c>
      <c r="E23" s="184">
        <v>-6.1923079347508292</v>
      </c>
      <c r="F23" s="183">
        <v>13317.586516629999</v>
      </c>
      <c r="G23" s="184">
        <v>23.1501084778793</v>
      </c>
      <c r="H23" s="184">
        <v>-5.0378422295927834</v>
      </c>
      <c r="I23" s="184">
        <v>-5.0378422295927834</v>
      </c>
      <c r="J23" s="183">
        <v>169.36176119000001</v>
      </c>
      <c r="K23" s="184">
        <v>-72.954913857801813</v>
      </c>
      <c r="L23" s="184">
        <v>-52.040125398378756</v>
      </c>
      <c r="M23" s="184">
        <v>-52.040125398378756</v>
      </c>
      <c r="N23" s="123"/>
      <c r="P23" s="42"/>
      <c r="Q23" s="42"/>
      <c r="R23" s="42"/>
      <c r="S23" s="123"/>
      <c r="T23" s="123"/>
      <c r="U23" s="123"/>
    </row>
    <row r="24" spans="1:21" s="28" customFormat="1" ht="20.100000000000001" customHeight="1">
      <c r="A24" s="37" t="s">
        <v>21</v>
      </c>
      <c r="B24" s="183">
        <v>815.14542994999999</v>
      </c>
      <c r="C24" s="184">
        <v>-38.884796437892533</v>
      </c>
      <c r="D24" s="184">
        <v>0.32750042125275058</v>
      </c>
      <c r="E24" s="184">
        <v>0.32750042125275058</v>
      </c>
      <c r="F24" s="183">
        <v>742.37409545000003</v>
      </c>
      <c r="G24" s="184">
        <v>-40.866285296652968</v>
      </c>
      <c r="H24" s="184">
        <v>0.25341786468911209</v>
      </c>
      <c r="I24" s="184">
        <v>0.25341786468911209</v>
      </c>
      <c r="J24" s="183">
        <v>72.771334499999995</v>
      </c>
      <c r="K24" s="184">
        <v>-7.1427679795652494</v>
      </c>
      <c r="L24" s="184">
        <v>1.0895540302343676</v>
      </c>
      <c r="M24" s="184">
        <v>1.0895540302343676</v>
      </c>
      <c r="N24" s="123"/>
      <c r="P24" s="42"/>
      <c r="Q24" s="42"/>
      <c r="R24" s="42"/>
      <c r="S24" s="123"/>
      <c r="T24" s="123"/>
      <c r="U24" s="123"/>
    </row>
    <row r="25" spans="1:21" s="28" customFormat="1" ht="20.100000000000001" customHeight="1">
      <c r="A25" s="37" t="s">
        <v>22</v>
      </c>
      <c r="B25" s="183">
        <v>88979.714894980003</v>
      </c>
      <c r="C25" s="184">
        <v>45.703544455403801</v>
      </c>
      <c r="D25" s="184">
        <v>2.7862785781424577</v>
      </c>
      <c r="E25" s="184">
        <v>2.7862785781424577</v>
      </c>
      <c r="F25" s="183">
        <v>56649.5397075</v>
      </c>
      <c r="G25" s="184">
        <v>34.090635949481964</v>
      </c>
      <c r="H25" s="184">
        <v>2.0130630911617402</v>
      </c>
      <c r="I25" s="184">
        <v>2.0130630911617402</v>
      </c>
      <c r="J25" s="183">
        <v>32330.175187479999</v>
      </c>
      <c r="K25" s="184">
        <v>71.76973227030436</v>
      </c>
      <c r="L25" s="184">
        <v>4.1697645699328518</v>
      </c>
      <c r="M25" s="184">
        <v>4.1697645699328518</v>
      </c>
      <c r="N25" s="123"/>
      <c r="P25" s="42"/>
      <c r="Q25" s="42"/>
      <c r="R25" s="42"/>
      <c r="S25" s="123"/>
      <c r="T25" s="123"/>
      <c r="U25" s="123"/>
    </row>
    <row r="26" spans="1:21" s="28" customFormat="1" ht="20.100000000000001" customHeight="1">
      <c r="A26" s="37" t="s">
        <v>23</v>
      </c>
      <c r="B26" s="183">
        <v>23232.109508490001</v>
      </c>
      <c r="C26" s="184">
        <v>8.347410548940033</v>
      </c>
      <c r="D26" s="184">
        <v>1.7154560030404014</v>
      </c>
      <c r="E26" s="184">
        <v>1.7154560030404014</v>
      </c>
      <c r="F26" s="183">
        <v>12789.18906846</v>
      </c>
      <c r="G26" s="184">
        <v>22.528360266109758</v>
      </c>
      <c r="H26" s="184">
        <v>1.8385795896953709</v>
      </c>
      <c r="I26" s="184">
        <v>1.8385795896953709</v>
      </c>
      <c r="J26" s="183">
        <v>10442.92044003</v>
      </c>
      <c r="K26" s="184">
        <v>-5.1031811097078048</v>
      </c>
      <c r="L26" s="184">
        <v>1.5650745229553991</v>
      </c>
      <c r="M26" s="184">
        <v>1.5650745229553991</v>
      </c>
      <c r="N26" s="123"/>
      <c r="P26" s="42"/>
      <c r="Q26" s="42"/>
      <c r="R26" s="42"/>
      <c r="S26" s="123"/>
      <c r="T26" s="123"/>
      <c r="U26" s="123"/>
    </row>
    <row r="27" spans="1:21" s="28" customFormat="1" ht="20.100000000000001" customHeight="1">
      <c r="A27" s="37" t="s">
        <v>24</v>
      </c>
      <c r="B27" s="183">
        <v>53706.900885399999</v>
      </c>
      <c r="C27" s="184">
        <v>26.294874044009958</v>
      </c>
      <c r="D27" s="184">
        <v>1.9167777941085973</v>
      </c>
      <c r="E27" s="184">
        <v>1.9167777941085973</v>
      </c>
      <c r="F27" s="183">
        <v>40893.022792900003</v>
      </c>
      <c r="G27" s="184">
        <v>26.689125719769962</v>
      </c>
      <c r="H27" s="184">
        <v>4.3337576194783338</v>
      </c>
      <c r="I27" s="184">
        <v>4.3337576194783338</v>
      </c>
      <c r="J27" s="183">
        <v>12813.878092499999</v>
      </c>
      <c r="K27" s="184">
        <v>25.052945068914028</v>
      </c>
      <c r="L27" s="184">
        <v>-5.0991769958557001</v>
      </c>
      <c r="M27" s="184">
        <v>-5.0991769958557001</v>
      </c>
      <c r="N27" s="123"/>
      <c r="P27" s="42"/>
      <c r="Q27" s="42"/>
      <c r="R27" s="42"/>
      <c r="S27" s="123"/>
      <c r="T27" s="123"/>
      <c r="U27" s="123"/>
    </row>
    <row r="28" spans="1:21" s="28" customFormat="1" ht="20.100000000000001" customHeight="1">
      <c r="A28" s="37" t="s">
        <v>25</v>
      </c>
      <c r="B28" s="183">
        <v>22656.244086219998</v>
      </c>
      <c r="C28" s="184">
        <v>34.661872178577568</v>
      </c>
      <c r="D28" s="184">
        <v>2.5966023322033749</v>
      </c>
      <c r="E28" s="184">
        <v>2.5966023322033749</v>
      </c>
      <c r="F28" s="183">
        <v>17882.76497964</v>
      </c>
      <c r="G28" s="184">
        <v>22.37734579858801</v>
      </c>
      <c r="H28" s="184">
        <v>1.6463974695533494</v>
      </c>
      <c r="I28" s="184">
        <v>1.6463974695533494</v>
      </c>
      <c r="J28" s="183">
        <v>4773.47910658</v>
      </c>
      <c r="K28" s="184">
        <v>115.82500144337877</v>
      </c>
      <c r="L28" s="184">
        <v>6.3200039626504605</v>
      </c>
      <c r="M28" s="184">
        <v>6.3200039626504605</v>
      </c>
      <c r="N28" s="123"/>
      <c r="P28" s="42"/>
      <c r="Q28" s="42"/>
      <c r="R28" s="42"/>
      <c r="S28" s="123"/>
      <c r="T28" s="123"/>
      <c r="U28" s="123"/>
    </row>
    <row r="29" spans="1:21" s="43" customFormat="1" ht="20.100000000000001" customHeight="1">
      <c r="A29" s="20" t="s">
        <v>26</v>
      </c>
      <c r="B29" s="183">
        <v>14315.3466064</v>
      </c>
      <c r="C29" s="184">
        <v>23.872384580597</v>
      </c>
      <c r="D29" s="184">
        <v>0.63484817653132097</v>
      </c>
      <c r="E29" s="184">
        <v>0.63484817653132097</v>
      </c>
      <c r="F29" s="183">
        <v>12740.770547640001</v>
      </c>
      <c r="G29" s="184">
        <v>24.684838011583082</v>
      </c>
      <c r="H29" s="184">
        <v>0.4563754358508163</v>
      </c>
      <c r="I29" s="184">
        <v>0.4563754358508163</v>
      </c>
      <c r="J29" s="183">
        <v>1574.57605876</v>
      </c>
      <c r="K29" s="184">
        <v>17.668318299537049</v>
      </c>
      <c r="L29" s="184">
        <v>2.1026363879376646</v>
      </c>
      <c r="M29" s="184">
        <v>2.1026363879376646</v>
      </c>
      <c r="N29" s="71"/>
      <c r="P29" s="17"/>
      <c r="Q29" s="17"/>
      <c r="R29" s="17"/>
      <c r="S29" s="71"/>
      <c r="T29" s="71"/>
      <c r="U29" s="71"/>
    </row>
    <row r="30" spans="1:21" s="43" customFormat="1" ht="20.100000000000001" customHeight="1">
      <c r="A30" s="20" t="s">
        <v>27</v>
      </c>
      <c r="B30" s="183">
        <v>10422.25227649</v>
      </c>
      <c r="C30" s="184">
        <v>17.678723489399346</v>
      </c>
      <c r="D30" s="184">
        <v>-13.112450810236254</v>
      </c>
      <c r="E30" s="184">
        <v>-13.112450810236254</v>
      </c>
      <c r="F30" s="183">
        <v>8852.6852946399995</v>
      </c>
      <c r="G30" s="184">
        <v>30.009699713370196</v>
      </c>
      <c r="H30" s="184">
        <v>2.4124400762242715</v>
      </c>
      <c r="I30" s="184">
        <v>2.4124400762242715</v>
      </c>
      <c r="J30" s="183">
        <v>1569.56698185</v>
      </c>
      <c r="K30" s="184">
        <v>-23.33406592743313</v>
      </c>
      <c r="L30" s="184">
        <v>-53.160594405558712</v>
      </c>
      <c r="M30" s="184">
        <v>-53.160594405558712</v>
      </c>
      <c r="N30" s="71"/>
      <c r="P30" s="17"/>
      <c r="Q30" s="17"/>
      <c r="R30" s="17"/>
      <c r="S30" s="71"/>
      <c r="T30" s="71"/>
      <c r="U30" s="71"/>
    </row>
    <row r="31" spans="1:21" s="43" customFormat="1" ht="20.100000000000001" customHeight="1">
      <c r="A31" s="20" t="s">
        <v>28</v>
      </c>
      <c r="B31" s="183">
        <v>15486.18145982</v>
      </c>
      <c r="C31" s="184">
        <v>23.329905178240097</v>
      </c>
      <c r="D31" s="184">
        <v>0.25478094956143593</v>
      </c>
      <c r="E31" s="184">
        <v>0.25478094956143593</v>
      </c>
      <c r="F31" s="183">
        <v>13118.069895520001</v>
      </c>
      <c r="G31" s="184">
        <v>23.694095074660979</v>
      </c>
      <c r="H31" s="184">
        <v>0.31334349231590863</v>
      </c>
      <c r="I31" s="184">
        <v>0.31334349231590863</v>
      </c>
      <c r="J31" s="183">
        <v>2368.1115642999998</v>
      </c>
      <c r="K31" s="184">
        <v>21.350708184793348</v>
      </c>
      <c r="L31" s="184">
        <v>-6.8389682117967254E-2</v>
      </c>
      <c r="M31" s="184">
        <v>-6.8389682117967254E-2</v>
      </c>
      <c r="N31" s="71"/>
      <c r="P31" s="17"/>
      <c r="Q31" s="17"/>
      <c r="R31" s="17"/>
      <c r="S31" s="71"/>
      <c r="T31" s="71"/>
      <c r="U31" s="71"/>
    </row>
    <row r="32" spans="1:21" s="43" customFormat="1" ht="20.100000000000001" customHeight="1">
      <c r="A32" s="20" t="s">
        <v>29</v>
      </c>
      <c r="B32" s="183">
        <v>37067.418196810002</v>
      </c>
      <c r="C32" s="184">
        <v>4.1055604189922121</v>
      </c>
      <c r="D32" s="184">
        <v>-0.35877778450867481</v>
      </c>
      <c r="E32" s="184">
        <v>-0.35877778450867481</v>
      </c>
      <c r="F32" s="183">
        <v>32498.385953000001</v>
      </c>
      <c r="G32" s="184">
        <v>6.1870990458776873</v>
      </c>
      <c r="H32" s="184">
        <v>1.9017325927033255</v>
      </c>
      <c r="I32" s="184">
        <v>1.9017325927033255</v>
      </c>
      <c r="J32" s="183">
        <v>4569.0322438100002</v>
      </c>
      <c r="K32" s="184">
        <v>-8.6334968719036169</v>
      </c>
      <c r="L32" s="184">
        <v>-13.937974214043692</v>
      </c>
      <c r="M32" s="184">
        <v>-13.937974214043692</v>
      </c>
      <c r="N32" s="71"/>
      <c r="P32" s="17"/>
      <c r="Q32" s="17"/>
      <c r="R32" s="17"/>
      <c r="S32" s="71"/>
      <c r="T32" s="71"/>
      <c r="U32" s="71"/>
    </row>
    <row r="33" spans="1:22" s="43" customFormat="1" ht="20.100000000000001" customHeight="1">
      <c r="A33" s="20" t="s">
        <v>30</v>
      </c>
      <c r="B33" s="183">
        <v>3638.9014484200002</v>
      </c>
      <c r="C33" s="184">
        <v>-35.03771174742748</v>
      </c>
      <c r="D33" s="184">
        <v>2.197109188580697</v>
      </c>
      <c r="E33" s="184">
        <v>2.197109188580697</v>
      </c>
      <c r="F33" s="183">
        <v>1975.7252957999999</v>
      </c>
      <c r="G33" s="184">
        <v>-27.96295368748909</v>
      </c>
      <c r="H33" s="184">
        <v>1.5935334141822892</v>
      </c>
      <c r="I33" s="184">
        <v>1.5935334141822892</v>
      </c>
      <c r="J33" s="183">
        <v>1663.17615262</v>
      </c>
      <c r="K33" s="184">
        <v>-41.824777536027767</v>
      </c>
      <c r="L33" s="184">
        <v>2.9234970529326603</v>
      </c>
      <c r="M33" s="184">
        <v>2.9234970529326603</v>
      </c>
      <c r="N33" s="71"/>
      <c r="P33" s="17"/>
      <c r="Q33" s="17"/>
      <c r="R33" s="17"/>
      <c r="S33" s="71"/>
      <c r="T33" s="71"/>
      <c r="U33" s="71"/>
    </row>
    <row r="34" spans="1:22" s="43" customFormat="1" ht="20.100000000000001" customHeight="1">
      <c r="A34" s="20" t="s">
        <v>31</v>
      </c>
      <c r="B34" s="183">
        <v>20422.157449359998</v>
      </c>
      <c r="C34" s="184">
        <v>25.611339615840706</v>
      </c>
      <c r="D34" s="184">
        <v>0.15061904209522936</v>
      </c>
      <c r="E34" s="184">
        <v>0.15061904209522936</v>
      </c>
      <c r="F34" s="183">
        <v>15157.09273371</v>
      </c>
      <c r="G34" s="184">
        <v>21.067711362003891</v>
      </c>
      <c r="H34" s="184">
        <v>0.88561236110236052</v>
      </c>
      <c r="I34" s="184">
        <v>0.88561236110236052</v>
      </c>
      <c r="J34" s="183">
        <v>5265.0647156499999</v>
      </c>
      <c r="K34" s="184">
        <v>40.826284128082591</v>
      </c>
      <c r="L34" s="184">
        <v>-1.9067187924715512</v>
      </c>
      <c r="M34" s="184">
        <v>-1.9067187924715512</v>
      </c>
      <c r="N34" s="71"/>
      <c r="P34" s="17"/>
      <c r="Q34" s="17"/>
      <c r="R34" s="17"/>
      <c r="S34" s="71"/>
      <c r="T34" s="71"/>
      <c r="U34" s="71"/>
    </row>
    <row r="35" spans="1:22" s="43" customFormat="1" ht="20.100000000000001" customHeight="1">
      <c r="A35" s="20" t="s">
        <v>32</v>
      </c>
      <c r="B35" s="183">
        <v>20526.854053070001</v>
      </c>
      <c r="C35" s="184">
        <v>32.558631002332305</v>
      </c>
      <c r="D35" s="184">
        <v>-0.33826975465531461</v>
      </c>
      <c r="E35" s="184">
        <v>-0.33826975465531461</v>
      </c>
      <c r="F35" s="183">
        <v>16536.918628769999</v>
      </c>
      <c r="G35" s="184">
        <v>25.341084194675688</v>
      </c>
      <c r="H35" s="184">
        <v>0.31144549054769755</v>
      </c>
      <c r="I35" s="184">
        <v>0.31144549054769755</v>
      </c>
      <c r="J35" s="183">
        <v>3989.9354242999998</v>
      </c>
      <c r="K35" s="184">
        <v>74.112923496330382</v>
      </c>
      <c r="L35" s="184">
        <v>-2.9437325536717367</v>
      </c>
      <c r="M35" s="184">
        <v>-2.9437325536717367</v>
      </c>
      <c r="N35" s="71"/>
      <c r="P35" s="17"/>
      <c r="Q35" s="17"/>
      <c r="R35" s="17"/>
      <c r="S35" s="71"/>
      <c r="T35" s="71"/>
      <c r="U35" s="71"/>
    </row>
    <row r="36" spans="1:22" s="43" customFormat="1" ht="20.100000000000001" customHeight="1">
      <c r="A36" s="20" t="s">
        <v>33</v>
      </c>
      <c r="B36" s="183">
        <v>7534.6360041300004</v>
      </c>
      <c r="C36" s="184">
        <v>23.040475385577324</v>
      </c>
      <c r="D36" s="184">
        <v>1.5719218754499877</v>
      </c>
      <c r="E36" s="184">
        <v>1.5719218754499877</v>
      </c>
      <c r="F36" s="183">
        <v>7476.9996144699999</v>
      </c>
      <c r="G36" s="184">
        <v>23.306634793708341</v>
      </c>
      <c r="H36" s="184">
        <v>1.5838020227261467</v>
      </c>
      <c r="I36" s="184">
        <v>1.5838020227261467</v>
      </c>
      <c r="J36" s="183">
        <v>57.636389659999999</v>
      </c>
      <c r="K36" s="184">
        <v>-3.8759811597009417</v>
      </c>
      <c r="L36" s="184">
        <v>5.3955287771827898E-2</v>
      </c>
      <c r="M36" s="184">
        <v>5.3955287771827898E-2</v>
      </c>
      <c r="N36" s="71"/>
      <c r="P36" s="17"/>
      <c r="Q36" s="17"/>
      <c r="R36" s="17"/>
      <c r="S36" s="71"/>
      <c r="T36" s="71"/>
      <c r="U36" s="71"/>
    </row>
    <row r="37" spans="1:22" s="43" customFormat="1" ht="20.100000000000001" customHeight="1">
      <c r="A37" s="108" t="s">
        <v>34</v>
      </c>
      <c r="B37" s="185">
        <v>11247.693468629999</v>
      </c>
      <c r="C37" s="186">
        <v>27.718491488926929</v>
      </c>
      <c r="D37" s="186">
        <v>3.0032126201374041</v>
      </c>
      <c r="E37" s="186">
        <v>3.0032126201374041</v>
      </c>
      <c r="F37" s="185">
        <v>10983.509723609999</v>
      </c>
      <c r="G37" s="186">
        <v>32.563116195326927</v>
      </c>
      <c r="H37" s="186">
        <v>2.9383113095901194</v>
      </c>
      <c r="I37" s="186">
        <v>2.9383113095901194</v>
      </c>
      <c r="J37" s="185">
        <v>264.18374502</v>
      </c>
      <c r="K37" s="186">
        <v>-49.306014233963758</v>
      </c>
      <c r="L37" s="186">
        <v>5.7758822796971856</v>
      </c>
      <c r="M37" s="186">
        <v>5.7758822796971856</v>
      </c>
      <c r="N37" s="71"/>
      <c r="P37" s="17"/>
      <c r="Q37" s="17"/>
      <c r="R37" s="17"/>
      <c r="S37" s="71"/>
      <c r="T37" s="71"/>
      <c r="U37" s="71"/>
    </row>
    <row r="38" spans="1:22">
      <c r="A38" s="22" t="s">
        <v>4</v>
      </c>
      <c r="B38" s="23"/>
      <c r="C38" s="24"/>
      <c r="D38" s="24"/>
      <c r="E38" s="24"/>
      <c r="F38" s="23"/>
      <c r="G38" s="24"/>
      <c r="H38" s="24"/>
      <c r="I38" s="24"/>
      <c r="J38" s="23"/>
      <c r="K38" s="24"/>
      <c r="L38" s="24"/>
      <c r="P38" s="43"/>
      <c r="Q38" s="43"/>
      <c r="R38" s="43"/>
      <c r="S38" s="70"/>
      <c r="T38" s="70"/>
      <c r="U38" s="70"/>
    </row>
    <row r="39" spans="1:22" ht="54" customHeight="1">
      <c r="A39" s="218" t="s">
        <v>70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22" ht="50.25" customHeight="1">
      <c r="A40" s="138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22">
      <c r="B41" s="26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2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2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2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2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7" spans="1:22" s="25" customForma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s="25" customForma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s="25" customForma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2:22" s="25" customForma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2:22" s="25" customForma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2:22" s="25" customForma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</sheetData>
  <mergeCells count="24">
    <mergeCell ref="L1:M1"/>
    <mergeCell ref="A3:G3"/>
    <mergeCell ref="A5:A8"/>
    <mergeCell ref="B5:E6"/>
    <mergeCell ref="F5:M5"/>
    <mergeCell ref="F6:I6"/>
    <mergeCell ref="J6:M6"/>
    <mergeCell ref="B7:B8"/>
    <mergeCell ref="C7:C8"/>
    <mergeCell ref="D7:D8"/>
    <mergeCell ref="S8:U9"/>
    <mergeCell ref="P10:R10"/>
    <mergeCell ref="A39:L39"/>
    <mergeCell ref="K7:K8"/>
    <mergeCell ref="L7:L8"/>
    <mergeCell ref="M7:M8"/>
    <mergeCell ref="N8:N9"/>
    <mergeCell ref="P8:R9"/>
    <mergeCell ref="E7:E8"/>
    <mergeCell ref="F7:F8"/>
    <mergeCell ref="G7:G8"/>
    <mergeCell ref="H7:H8"/>
    <mergeCell ref="I7:I8"/>
    <mergeCell ref="J7:J8"/>
  </mergeCells>
  <hyperlinks>
    <hyperlink ref="A2" location="region!A2" display="Кредити, надані корпораціям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A52"/>
  <sheetViews>
    <sheetView showGridLines="0" zoomScaleNormal="100" zoomScaleSheetLayoutView="100" workbookViewId="0">
      <selection activeCell="A2" sqref="A2"/>
    </sheetView>
  </sheetViews>
  <sheetFormatPr defaultColWidth="9.109375" defaultRowHeight="13.8"/>
  <cols>
    <col min="1" max="1" width="22.6640625" style="25" customWidth="1"/>
    <col min="2" max="2" width="9.33203125" style="11" customWidth="1"/>
    <col min="3" max="3" width="8.44140625" style="11" customWidth="1"/>
    <col min="4" max="4" width="7.6640625" style="11" customWidth="1"/>
    <col min="5" max="5" width="7.5546875" style="11" customWidth="1"/>
    <col min="6" max="6" width="9" style="11" customWidth="1"/>
    <col min="7" max="7" width="8.109375" style="11" customWidth="1"/>
    <col min="8" max="8" width="7.5546875" style="11" customWidth="1"/>
    <col min="9" max="9" width="7.6640625" style="11" customWidth="1"/>
    <col min="10" max="10" width="8.6640625" style="11" customWidth="1"/>
    <col min="11" max="11" width="8.5546875" style="11" customWidth="1"/>
    <col min="12" max="12" width="7.6640625" style="11" customWidth="1"/>
    <col min="13" max="13" width="7.5546875" style="11" customWidth="1"/>
    <col min="14" max="16384" width="9.109375" style="11"/>
  </cols>
  <sheetData>
    <row r="1" spans="1:26">
      <c r="L1" s="201" t="s">
        <v>61</v>
      </c>
      <c r="M1" s="201"/>
    </row>
    <row r="2" spans="1:26" ht="16.2">
      <c r="A2" s="109" t="s">
        <v>77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6">
      <c r="A3" s="227">
        <v>46050</v>
      </c>
      <c r="B3" s="227"/>
      <c r="C3" s="227"/>
      <c r="D3" s="227"/>
      <c r="E3" s="227"/>
      <c r="F3" s="227"/>
      <c r="G3" s="227"/>
    </row>
    <row r="4" spans="1:26" s="27" customFormat="1">
      <c r="A4" s="110"/>
    </row>
    <row r="5" spans="1:26" s="78" customFormat="1" ht="12.75" customHeight="1">
      <c r="A5" s="228" t="s">
        <v>5</v>
      </c>
      <c r="B5" s="229" t="s">
        <v>6</v>
      </c>
      <c r="C5" s="230"/>
      <c r="D5" s="230"/>
      <c r="E5" s="231"/>
      <c r="F5" s="235" t="s">
        <v>7</v>
      </c>
      <c r="G5" s="236"/>
      <c r="H5" s="236"/>
      <c r="I5" s="236"/>
      <c r="J5" s="236"/>
      <c r="K5" s="236"/>
      <c r="L5" s="236"/>
      <c r="M5" s="236"/>
    </row>
    <row r="6" spans="1:26" s="78" customFormat="1" ht="12.75" customHeight="1">
      <c r="A6" s="228"/>
      <c r="B6" s="232"/>
      <c r="C6" s="233"/>
      <c r="D6" s="233"/>
      <c r="E6" s="234"/>
      <c r="F6" s="237" t="s">
        <v>2</v>
      </c>
      <c r="G6" s="238"/>
      <c r="H6" s="238"/>
      <c r="I6" s="238"/>
      <c r="J6" s="239" t="s">
        <v>3</v>
      </c>
      <c r="K6" s="240"/>
      <c r="L6" s="240"/>
      <c r="M6" s="240"/>
    </row>
    <row r="7" spans="1:26" s="78" customFormat="1" ht="12.75" customHeight="1">
      <c r="A7" s="228"/>
      <c r="B7" s="226" t="s">
        <v>0</v>
      </c>
      <c r="C7" s="220" t="s">
        <v>8</v>
      </c>
      <c r="D7" s="220" t="s">
        <v>1</v>
      </c>
      <c r="E7" s="224" t="s">
        <v>60</v>
      </c>
      <c r="F7" s="226" t="s">
        <v>0</v>
      </c>
      <c r="G7" s="220" t="s">
        <v>8</v>
      </c>
      <c r="H7" s="220" t="s">
        <v>1</v>
      </c>
      <c r="I7" s="224" t="s">
        <v>60</v>
      </c>
      <c r="J7" s="226" t="s">
        <v>0</v>
      </c>
      <c r="K7" s="220" t="s">
        <v>8</v>
      </c>
      <c r="L7" s="220" t="s">
        <v>1</v>
      </c>
      <c r="M7" s="221" t="s">
        <v>60</v>
      </c>
    </row>
    <row r="8" spans="1:26" s="78" customFormat="1" ht="42" customHeight="1">
      <c r="A8" s="228"/>
      <c r="B8" s="226"/>
      <c r="C8" s="220"/>
      <c r="D8" s="220"/>
      <c r="E8" s="225"/>
      <c r="F8" s="226"/>
      <c r="G8" s="220"/>
      <c r="H8" s="220"/>
      <c r="I8" s="225"/>
      <c r="J8" s="226"/>
      <c r="K8" s="220"/>
      <c r="L8" s="220"/>
      <c r="M8" s="222"/>
      <c r="N8" s="223"/>
      <c r="O8" s="223"/>
      <c r="P8" s="223"/>
      <c r="Q8" s="216"/>
      <c r="R8" s="216"/>
      <c r="S8" s="216"/>
      <c r="U8" s="223"/>
      <c r="V8" s="223"/>
      <c r="W8" s="223"/>
      <c r="X8" s="216"/>
      <c r="Y8" s="216"/>
      <c r="Z8" s="216"/>
    </row>
    <row r="9" spans="1:26" s="113" customFormat="1">
      <c r="A9" s="111">
        <v>1</v>
      </c>
      <c r="B9" s="111">
        <v>2</v>
      </c>
      <c r="C9" s="111">
        <v>3</v>
      </c>
      <c r="D9" s="111">
        <v>4</v>
      </c>
      <c r="E9" s="111">
        <v>5</v>
      </c>
      <c r="F9" s="111">
        <v>6</v>
      </c>
      <c r="G9" s="111">
        <v>7</v>
      </c>
      <c r="H9" s="111">
        <v>8</v>
      </c>
      <c r="I9" s="111">
        <v>9</v>
      </c>
      <c r="J9" s="111">
        <v>10</v>
      </c>
      <c r="K9" s="111">
        <v>11</v>
      </c>
      <c r="L9" s="111">
        <v>12</v>
      </c>
      <c r="M9" s="112">
        <v>13</v>
      </c>
      <c r="N9" s="223"/>
      <c r="O9" s="223"/>
      <c r="P9" s="223"/>
      <c r="Q9" s="216"/>
      <c r="R9" s="216"/>
      <c r="S9" s="216"/>
      <c r="U9" s="223"/>
      <c r="V9" s="223"/>
      <c r="W9" s="223"/>
      <c r="X9" s="216"/>
      <c r="Y9" s="216"/>
      <c r="Z9" s="216"/>
    </row>
    <row r="10" spans="1:26" s="113" customFormat="1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6"/>
      <c r="N10" s="217"/>
      <c r="O10" s="217"/>
      <c r="P10" s="217"/>
      <c r="Q10" s="117"/>
      <c r="R10" s="117"/>
      <c r="S10" s="117"/>
      <c r="U10" s="217"/>
      <c r="V10" s="217"/>
      <c r="W10" s="217"/>
      <c r="X10" s="117"/>
      <c r="Y10" s="117"/>
      <c r="Z10" s="117"/>
    </row>
    <row r="11" spans="1:26" s="162" customFormat="1">
      <c r="A11" s="118" t="s">
        <v>6</v>
      </c>
      <c r="B11" s="187">
        <v>854413.05326634995</v>
      </c>
      <c r="C11" s="188">
        <v>5.0193856780677208</v>
      </c>
      <c r="D11" s="188">
        <v>0.77171272203335661</v>
      </c>
      <c r="E11" s="188">
        <v>0.77171272203335661</v>
      </c>
      <c r="F11" s="187">
        <v>560298.09978451999</v>
      </c>
      <c r="G11" s="188">
        <v>-1.780711124207329</v>
      </c>
      <c r="H11" s="188">
        <v>0.98202993228295554</v>
      </c>
      <c r="I11" s="188">
        <v>0.98202993228295554</v>
      </c>
      <c r="J11" s="187">
        <v>294114.95348183002</v>
      </c>
      <c r="K11" s="188">
        <v>20.975103873626111</v>
      </c>
      <c r="L11" s="188">
        <v>0.3734664831129777</v>
      </c>
      <c r="M11" s="188">
        <v>0.3734664831129777</v>
      </c>
      <c r="N11" s="120"/>
      <c r="O11" s="119"/>
      <c r="P11" s="119"/>
      <c r="Q11" s="121"/>
      <c r="R11" s="121"/>
      <c r="S11" s="121"/>
      <c r="U11" s="119"/>
      <c r="V11" s="119"/>
      <c r="W11" s="119"/>
      <c r="X11" s="121"/>
      <c r="Y11" s="121"/>
      <c r="Z11" s="121"/>
    </row>
    <row r="12" spans="1:26" s="122" customFormat="1" ht="28.5" customHeight="1">
      <c r="A12" s="35" t="s">
        <v>9</v>
      </c>
      <c r="B12" s="189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0</v>
      </c>
      <c r="M12" s="195">
        <v>0</v>
      </c>
      <c r="N12" s="42"/>
      <c r="O12" s="42"/>
      <c r="P12" s="42"/>
      <c r="Q12" s="123"/>
      <c r="R12" s="123"/>
      <c r="S12" s="123"/>
      <c r="U12" s="42"/>
      <c r="V12" s="42"/>
      <c r="W12" s="42"/>
      <c r="X12" s="123"/>
      <c r="Y12" s="123"/>
      <c r="Z12" s="123"/>
    </row>
    <row r="13" spans="1:26" s="34" customFormat="1" ht="20.100000000000001" customHeight="1">
      <c r="A13" s="36" t="s">
        <v>10</v>
      </c>
      <c r="B13" s="189"/>
      <c r="C13" s="190"/>
      <c r="D13" s="190"/>
      <c r="E13" s="190"/>
      <c r="F13" s="189"/>
      <c r="G13" s="190"/>
      <c r="H13" s="190"/>
      <c r="I13" s="190"/>
      <c r="J13" s="189"/>
      <c r="K13" s="190"/>
      <c r="L13" s="190"/>
      <c r="M13" s="190"/>
      <c r="N13" s="42"/>
      <c r="O13" s="42"/>
      <c r="P13" s="42"/>
      <c r="Q13" s="123"/>
      <c r="R13" s="123"/>
      <c r="S13" s="123"/>
      <c r="U13" s="42"/>
      <c r="V13" s="42"/>
      <c r="W13" s="42"/>
      <c r="X13" s="123"/>
      <c r="Y13" s="123"/>
      <c r="Z13" s="123"/>
    </row>
    <row r="14" spans="1:26" s="34" customFormat="1" ht="20.100000000000001" customHeight="1">
      <c r="A14" s="37" t="s">
        <v>11</v>
      </c>
      <c r="B14" s="189">
        <v>14963.1660176</v>
      </c>
      <c r="C14" s="190">
        <v>28.213053850761128</v>
      </c>
      <c r="D14" s="190">
        <v>1.0494630289656897</v>
      </c>
      <c r="E14" s="190">
        <v>1.0494630289656897</v>
      </c>
      <c r="F14" s="189">
        <v>14488.51472513</v>
      </c>
      <c r="G14" s="190">
        <v>28.731414805244583</v>
      </c>
      <c r="H14" s="190">
        <v>1.5503177174676495</v>
      </c>
      <c r="I14" s="190">
        <v>1.5503177174676495</v>
      </c>
      <c r="J14" s="189">
        <v>474.65129246999999</v>
      </c>
      <c r="K14" s="190">
        <v>14.178999030816058</v>
      </c>
      <c r="L14" s="190">
        <v>-12.172876760517511</v>
      </c>
      <c r="M14" s="190">
        <v>-12.172876760517511</v>
      </c>
      <c r="N14" s="42"/>
      <c r="O14" s="42"/>
      <c r="P14" s="42"/>
      <c r="Q14" s="123"/>
      <c r="R14" s="123"/>
      <c r="S14" s="123"/>
      <c r="U14" s="42"/>
      <c r="V14" s="42"/>
      <c r="W14" s="42"/>
      <c r="X14" s="123"/>
      <c r="Y14" s="123"/>
      <c r="Z14" s="123"/>
    </row>
    <row r="15" spans="1:26" s="34" customFormat="1" ht="20.100000000000001" customHeight="1">
      <c r="A15" s="37" t="s">
        <v>12</v>
      </c>
      <c r="B15" s="189">
        <v>17618.462383810001</v>
      </c>
      <c r="C15" s="190">
        <v>32.832799430525029</v>
      </c>
      <c r="D15" s="190">
        <v>-7.1576017074761467E-2</v>
      </c>
      <c r="E15" s="190">
        <v>-7.1576017074761467E-2</v>
      </c>
      <c r="F15" s="189">
        <v>11882.286676060001</v>
      </c>
      <c r="G15" s="190">
        <v>25.483879294454681</v>
      </c>
      <c r="H15" s="190">
        <v>1.1027467833434628</v>
      </c>
      <c r="I15" s="190">
        <v>1.1027467833434628</v>
      </c>
      <c r="J15" s="189">
        <v>5736.1757077499997</v>
      </c>
      <c r="K15" s="190">
        <v>51.172198484802493</v>
      </c>
      <c r="L15" s="190">
        <v>-2.4194003593158584</v>
      </c>
      <c r="M15" s="190">
        <v>-2.4194003593158584</v>
      </c>
      <c r="N15" s="42"/>
      <c r="O15" s="42"/>
      <c r="P15" s="42"/>
      <c r="Q15" s="123"/>
      <c r="R15" s="123"/>
      <c r="S15" s="123"/>
      <c r="U15" s="42"/>
      <c r="V15" s="42"/>
      <c r="W15" s="42"/>
      <c r="X15" s="123"/>
      <c r="Y15" s="123"/>
      <c r="Z15" s="123"/>
    </row>
    <row r="16" spans="1:26" s="28" customFormat="1" ht="20.100000000000001" customHeight="1">
      <c r="A16" s="37" t="s">
        <v>13</v>
      </c>
      <c r="B16" s="189">
        <v>57588.026330269997</v>
      </c>
      <c r="C16" s="190">
        <v>61.314298126174123</v>
      </c>
      <c r="D16" s="190">
        <v>1.0000782879923946</v>
      </c>
      <c r="E16" s="190">
        <v>1.0000782879923946</v>
      </c>
      <c r="F16" s="189">
        <v>39734.895833050003</v>
      </c>
      <c r="G16" s="190">
        <v>66.632109432393577</v>
      </c>
      <c r="H16" s="190">
        <v>0.78094538045840522</v>
      </c>
      <c r="I16" s="190">
        <v>0.78094538045840522</v>
      </c>
      <c r="J16" s="189">
        <v>17853.130497220001</v>
      </c>
      <c r="K16" s="190">
        <v>50.616268091214295</v>
      </c>
      <c r="L16" s="190">
        <v>1.4912296888692964</v>
      </c>
      <c r="M16" s="190">
        <v>1.4912296888692964</v>
      </c>
      <c r="N16" s="42"/>
      <c r="O16" s="42"/>
      <c r="P16" s="42"/>
      <c r="Q16" s="123"/>
      <c r="R16" s="123"/>
      <c r="S16" s="123"/>
      <c r="U16" s="42"/>
      <c r="V16" s="42"/>
      <c r="W16" s="42"/>
      <c r="X16" s="123"/>
      <c r="Y16" s="123"/>
      <c r="Z16" s="123"/>
    </row>
    <row r="17" spans="1:26" s="28" customFormat="1" ht="20.100000000000001" customHeight="1">
      <c r="A17" s="37" t="s">
        <v>14</v>
      </c>
      <c r="B17" s="189">
        <v>899.21200984999996</v>
      </c>
      <c r="C17" s="190">
        <v>-22.044863845541371</v>
      </c>
      <c r="D17" s="190">
        <v>0.86040730549950695</v>
      </c>
      <c r="E17" s="190">
        <v>0.86040730549950695</v>
      </c>
      <c r="F17" s="189">
        <v>899.21129170999995</v>
      </c>
      <c r="G17" s="190">
        <v>-21.921386099729872</v>
      </c>
      <c r="H17" s="190">
        <v>0.86040712519421447</v>
      </c>
      <c r="I17" s="190">
        <v>0.86040712519421447</v>
      </c>
      <c r="J17" s="189">
        <v>7.1814000000000003E-4</v>
      </c>
      <c r="K17" s="190">
        <v>-99.960652581974188</v>
      </c>
      <c r="L17" s="190">
        <v>1.0866811182117715</v>
      </c>
      <c r="M17" s="190">
        <v>1.0866811182117715</v>
      </c>
      <c r="N17" s="42"/>
      <c r="O17" s="42"/>
      <c r="P17" s="42"/>
      <c r="Q17" s="123"/>
      <c r="R17" s="123"/>
      <c r="S17" s="123"/>
      <c r="U17" s="42"/>
      <c r="V17" s="42"/>
      <c r="W17" s="42"/>
      <c r="X17" s="123"/>
      <c r="Y17" s="123"/>
      <c r="Z17" s="123"/>
    </row>
    <row r="18" spans="1:26" s="28" customFormat="1" ht="20.100000000000001" customHeight="1">
      <c r="A18" s="37" t="s">
        <v>15</v>
      </c>
      <c r="B18" s="189">
        <v>6642.4309194099997</v>
      </c>
      <c r="C18" s="190">
        <v>12.625561587289823</v>
      </c>
      <c r="D18" s="190">
        <v>-0.45622081975328399</v>
      </c>
      <c r="E18" s="190">
        <v>-0.45622081975328399</v>
      </c>
      <c r="F18" s="189">
        <v>6147.6431923</v>
      </c>
      <c r="G18" s="190">
        <v>14.422227647455372</v>
      </c>
      <c r="H18" s="190">
        <v>-0.78590214526860791</v>
      </c>
      <c r="I18" s="190">
        <v>-0.78590214526860791</v>
      </c>
      <c r="J18" s="189">
        <v>494.78772710999999</v>
      </c>
      <c r="K18" s="190">
        <v>-5.7601798540620024</v>
      </c>
      <c r="L18" s="190">
        <v>3.8306074830494907</v>
      </c>
      <c r="M18" s="190">
        <v>3.8306074830494907</v>
      </c>
      <c r="N18" s="42"/>
      <c r="O18" s="42"/>
      <c r="P18" s="42"/>
      <c r="Q18" s="123"/>
      <c r="R18" s="123"/>
      <c r="S18" s="123"/>
      <c r="U18" s="42"/>
      <c r="V18" s="42"/>
      <c r="W18" s="42"/>
      <c r="X18" s="123"/>
      <c r="Y18" s="123"/>
      <c r="Z18" s="123"/>
    </row>
    <row r="19" spans="1:26" s="28" customFormat="1" ht="20.100000000000001" customHeight="1">
      <c r="A19" s="37" t="s">
        <v>16</v>
      </c>
      <c r="B19" s="189">
        <v>4331.5003019699998</v>
      </c>
      <c r="C19" s="190">
        <v>38.012615196162784</v>
      </c>
      <c r="D19" s="190">
        <v>0.14254245149565747</v>
      </c>
      <c r="E19" s="190">
        <v>0.14254245149565747</v>
      </c>
      <c r="F19" s="189">
        <v>3695.93566968</v>
      </c>
      <c r="G19" s="190">
        <v>46.936209292016116</v>
      </c>
      <c r="H19" s="190">
        <v>2.1433005195577124</v>
      </c>
      <c r="I19" s="190">
        <v>2.1433005195577124</v>
      </c>
      <c r="J19" s="189">
        <v>635.56463228999996</v>
      </c>
      <c r="K19" s="190">
        <v>1.9925737137068182</v>
      </c>
      <c r="L19" s="190">
        <v>-10.097910303509863</v>
      </c>
      <c r="M19" s="190">
        <v>-10.097910303509863</v>
      </c>
      <c r="N19" s="42"/>
      <c r="O19" s="42"/>
      <c r="P19" s="42"/>
      <c r="Q19" s="123"/>
      <c r="R19" s="123"/>
      <c r="S19" s="123"/>
      <c r="U19" s="42"/>
      <c r="V19" s="42"/>
      <c r="W19" s="42"/>
      <c r="X19" s="123"/>
      <c r="Y19" s="123"/>
      <c r="Z19" s="123"/>
    </row>
    <row r="20" spans="1:26" s="28" customFormat="1" ht="20.100000000000001" customHeight="1">
      <c r="A20" s="37" t="s">
        <v>17</v>
      </c>
      <c r="B20" s="189">
        <v>15733.403057899999</v>
      </c>
      <c r="C20" s="190">
        <v>16.311687081918322</v>
      </c>
      <c r="D20" s="190">
        <v>3.0923616537489949</v>
      </c>
      <c r="E20" s="190">
        <v>3.0923616537489949</v>
      </c>
      <c r="F20" s="189">
        <v>10285.214313410001</v>
      </c>
      <c r="G20" s="190">
        <v>16.848317639066408</v>
      </c>
      <c r="H20" s="190">
        <v>5.0570987639840297</v>
      </c>
      <c r="I20" s="190">
        <v>5.0570987639840297</v>
      </c>
      <c r="J20" s="189">
        <v>5448.1887444900003</v>
      </c>
      <c r="K20" s="190">
        <v>15.311943949456179</v>
      </c>
      <c r="L20" s="190">
        <v>-0.42322887371685169</v>
      </c>
      <c r="M20" s="190">
        <v>-0.42322887371685169</v>
      </c>
      <c r="N20" s="42"/>
      <c r="O20" s="42"/>
      <c r="P20" s="42"/>
      <c r="Q20" s="123"/>
      <c r="R20" s="123"/>
      <c r="S20" s="123"/>
      <c r="U20" s="42"/>
      <c r="V20" s="42"/>
      <c r="W20" s="42"/>
      <c r="X20" s="123"/>
      <c r="Y20" s="123"/>
      <c r="Z20" s="123"/>
    </row>
    <row r="21" spans="1:26" s="28" customFormat="1" ht="20.100000000000001" customHeight="1">
      <c r="A21" s="37" t="s">
        <v>18</v>
      </c>
      <c r="B21" s="189">
        <v>10847.5734942</v>
      </c>
      <c r="C21" s="190">
        <v>14.393557727846499</v>
      </c>
      <c r="D21" s="190">
        <v>3.372006286959035</v>
      </c>
      <c r="E21" s="190">
        <v>3.372006286959035</v>
      </c>
      <c r="F21" s="189">
        <v>8563.9875883799996</v>
      </c>
      <c r="G21" s="190">
        <v>45.525889776518028</v>
      </c>
      <c r="H21" s="190">
        <v>4.7613062505795796</v>
      </c>
      <c r="I21" s="190">
        <v>4.7613062505795796</v>
      </c>
      <c r="J21" s="189">
        <v>2283.5859058199999</v>
      </c>
      <c r="K21" s="190">
        <v>-36.528687555373764</v>
      </c>
      <c r="L21" s="190">
        <v>-1.5255276830641264</v>
      </c>
      <c r="M21" s="190">
        <v>-1.5255276830641264</v>
      </c>
      <c r="N21" s="42"/>
      <c r="O21" s="42"/>
      <c r="P21" s="42"/>
      <c r="Q21" s="123"/>
      <c r="R21" s="123"/>
      <c r="S21" s="123"/>
      <c r="U21" s="42"/>
      <c r="V21" s="42"/>
      <c r="W21" s="42"/>
      <c r="X21" s="123"/>
      <c r="Y21" s="123"/>
      <c r="Z21" s="123"/>
    </row>
    <row r="22" spans="1:26" s="124" customFormat="1" ht="20.100000000000001" customHeight="1">
      <c r="A22" s="37" t="s">
        <v>19</v>
      </c>
      <c r="B22" s="189">
        <v>474875.82046310999</v>
      </c>
      <c r="C22" s="190">
        <v>-8.9863274843155097</v>
      </c>
      <c r="D22" s="190">
        <v>1.0686615551564387</v>
      </c>
      <c r="E22" s="190">
        <v>1.0686615551564387</v>
      </c>
      <c r="F22" s="189">
        <v>294378.27409563999</v>
      </c>
      <c r="G22" s="190">
        <v>-19.396091722044602</v>
      </c>
      <c r="H22" s="190">
        <v>0.70870869920716473</v>
      </c>
      <c r="I22" s="190">
        <v>0.70870869920716473</v>
      </c>
      <c r="J22" s="189">
        <v>180497.54636747</v>
      </c>
      <c r="K22" s="190">
        <v>15.299058232023683</v>
      </c>
      <c r="L22" s="190">
        <v>1.6612710201111724</v>
      </c>
      <c r="M22" s="190">
        <v>1.6612710201111724</v>
      </c>
      <c r="N22" s="42"/>
      <c r="O22" s="42"/>
      <c r="P22" s="42"/>
      <c r="Q22" s="121"/>
      <c r="R22" s="121"/>
      <c r="S22" s="121"/>
      <c r="U22" s="42"/>
      <c r="V22" s="42"/>
      <c r="W22" s="42"/>
      <c r="X22" s="121"/>
      <c r="Y22" s="121"/>
      <c r="Z22" s="121"/>
    </row>
    <row r="23" spans="1:26" s="28" customFormat="1" ht="20.100000000000001" customHeight="1">
      <c r="A23" s="37" t="s">
        <v>20</v>
      </c>
      <c r="B23" s="189">
        <v>8956.5117596599994</v>
      </c>
      <c r="C23" s="190">
        <v>16.438389547341032</v>
      </c>
      <c r="D23" s="190">
        <v>-10.122671876171523</v>
      </c>
      <c r="E23" s="190">
        <v>-10.122671876171523</v>
      </c>
      <c r="F23" s="189">
        <v>8829.2928597400005</v>
      </c>
      <c r="G23" s="190">
        <v>23.970320111925815</v>
      </c>
      <c r="H23" s="190">
        <v>-8.5417555252603705</v>
      </c>
      <c r="I23" s="190">
        <v>-8.5417555252603705</v>
      </c>
      <c r="J23" s="189">
        <v>127.21889992</v>
      </c>
      <c r="K23" s="190">
        <v>-77.679276091530113</v>
      </c>
      <c r="L23" s="190">
        <v>-59.140464075359056</v>
      </c>
      <c r="M23" s="190">
        <v>-59.140464075359056</v>
      </c>
      <c r="N23" s="42"/>
      <c r="O23" s="42"/>
      <c r="P23" s="42"/>
      <c r="Q23" s="123"/>
      <c r="R23" s="123"/>
      <c r="S23" s="123"/>
      <c r="U23" s="42"/>
      <c r="V23" s="42"/>
      <c r="W23" s="42"/>
      <c r="X23" s="123"/>
      <c r="Y23" s="123"/>
      <c r="Z23" s="123"/>
    </row>
    <row r="24" spans="1:26" s="28" customFormat="1" ht="20.100000000000001" customHeight="1">
      <c r="A24" s="37" t="s">
        <v>21</v>
      </c>
      <c r="B24" s="189">
        <v>468.10473961999998</v>
      </c>
      <c r="C24" s="190">
        <v>-21.062685270964224</v>
      </c>
      <c r="D24" s="190">
        <v>0.56883974477753441</v>
      </c>
      <c r="E24" s="190">
        <v>0.56883974477753441</v>
      </c>
      <c r="F24" s="189">
        <v>468.10473961999998</v>
      </c>
      <c r="G24" s="190">
        <v>-21.062685270964224</v>
      </c>
      <c r="H24" s="190">
        <v>0.56883974477753441</v>
      </c>
      <c r="I24" s="190">
        <v>0.56883974477753441</v>
      </c>
      <c r="J24" s="189">
        <v>0</v>
      </c>
      <c r="K24" s="195">
        <v>0</v>
      </c>
      <c r="L24" s="195">
        <v>0</v>
      </c>
      <c r="M24" s="195">
        <v>0</v>
      </c>
      <c r="N24" s="42"/>
      <c r="O24" s="42"/>
      <c r="P24" s="42"/>
      <c r="Q24" s="123"/>
      <c r="R24" s="123"/>
      <c r="S24" s="123"/>
      <c r="U24" s="42"/>
      <c r="V24" s="42"/>
      <c r="W24" s="42"/>
      <c r="X24" s="123"/>
      <c r="Y24" s="123"/>
      <c r="Z24" s="123"/>
    </row>
    <row r="25" spans="1:26" s="28" customFormat="1" ht="20.100000000000001" customHeight="1">
      <c r="A25" s="37" t="s">
        <v>22</v>
      </c>
      <c r="B25" s="189">
        <v>69672.902140100006</v>
      </c>
      <c r="C25" s="190">
        <v>50.765141063228725</v>
      </c>
      <c r="D25" s="190">
        <v>2.6706234114259644</v>
      </c>
      <c r="E25" s="190">
        <v>2.6706234114259644</v>
      </c>
      <c r="F25" s="189">
        <v>37443.370887379999</v>
      </c>
      <c r="G25" s="190">
        <v>35.900008019745655</v>
      </c>
      <c r="H25" s="190">
        <v>1.4055573927931277</v>
      </c>
      <c r="I25" s="190">
        <v>1.4055573927931277</v>
      </c>
      <c r="J25" s="189">
        <v>32229.53125272</v>
      </c>
      <c r="K25" s="190">
        <v>72.71318157669333</v>
      </c>
      <c r="L25" s="190">
        <v>4.1805612796463691</v>
      </c>
      <c r="M25" s="190">
        <v>4.1805612796463691</v>
      </c>
      <c r="N25" s="42"/>
      <c r="O25" s="42"/>
      <c r="P25" s="42"/>
      <c r="Q25" s="123"/>
      <c r="R25" s="123"/>
      <c r="S25" s="123"/>
      <c r="U25" s="42"/>
      <c r="V25" s="42"/>
      <c r="W25" s="42"/>
      <c r="X25" s="123"/>
      <c r="Y25" s="123"/>
      <c r="Z25" s="123"/>
    </row>
    <row r="26" spans="1:26" s="28" customFormat="1" ht="20.100000000000001" customHeight="1">
      <c r="A26" s="37" t="s">
        <v>23</v>
      </c>
      <c r="B26" s="189">
        <v>18588.974512500001</v>
      </c>
      <c r="C26" s="190">
        <v>6.775500765566207</v>
      </c>
      <c r="D26" s="190">
        <v>1.5739925964652457</v>
      </c>
      <c r="E26" s="190">
        <v>1.5739925964652457</v>
      </c>
      <c r="F26" s="189">
        <v>8189.7122121499997</v>
      </c>
      <c r="G26" s="190">
        <v>26.859634187834416</v>
      </c>
      <c r="H26" s="190">
        <v>1.5815641315293192</v>
      </c>
      <c r="I26" s="190">
        <v>1.5815641315293192</v>
      </c>
      <c r="J26" s="189">
        <v>10399.262300349999</v>
      </c>
      <c r="K26" s="190">
        <v>-5.0614137602629228</v>
      </c>
      <c r="L26" s="190">
        <v>1.5680305935773333</v>
      </c>
      <c r="M26" s="190">
        <v>1.5680305935773333</v>
      </c>
      <c r="N26" s="42"/>
      <c r="O26" s="42"/>
      <c r="P26" s="42"/>
      <c r="Q26" s="123"/>
      <c r="R26" s="123"/>
      <c r="S26" s="123"/>
      <c r="U26" s="42"/>
      <c r="V26" s="42"/>
      <c r="W26" s="42"/>
      <c r="X26" s="123"/>
      <c r="Y26" s="123"/>
      <c r="Z26" s="123"/>
    </row>
    <row r="27" spans="1:26" s="28" customFormat="1" ht="20.100000000000001" customHeight="1">
      <c r="A27" s="37" t="s">
        <v>24</v>
      </c>
      <c r="B27" s="189">
        <v>41612.403412500003</v>
      </c>
      <c r="C27" s="190">
        <v>29.964950683875202</v>
      </c>
      <c r="D27" s="190">
        <v>1.8229219412212956</v>
      </c>
      <c r="E27" s="190">
        <v>1.8229219412212956</v>
      </c>
      <c r="F27" s="189">
        <v>29501.971213420002</v>
      </c>
      <c r="G27" s="190">
        <v>30.449929620357295</v>
      </c>
      <c r="H27" s="190">
        <v>5.144388032882091</v>
      </c>
      <c r="I27" s="190">
        <v>5.144388032882091</v>
      </c>
      <c r="J27" s="189">
        <v>12110.43219908</v>
      </c>
      <c r="K27" s="190">
        <v>28.798460490646704</v>
      </c>
      <c r="L27" s="190">
        <v>-5.4529197270008751</v>
      </c>
      <c r="M27" s="190">
        <v>-5.4529197270008751</v>
      </c>
      <c r="N27" s="42"/>
      <c r="O27" s="42"/>
      <c r="P27" s="42"/>
      <c r="Q27" s="123"/>
      <c r="R27" s="123"/>
      <c r="S27" s="123"/>
      <c r="U27" s="42"/>
      <c r="V27" s="42"/>
      <c r="W27" s="42"/>
      <c r="X27" s="123"/>
      <c r="Y27" s="123"/>
      <c r="Z27" s="123"/>
    </row>
    <row r="28" spans="1:26" s="28" customFormat="1" ht="20.100000000000001" customHeight="1">
      <c r="A28" s="37" t="s">
        <v>25</v>
      </c>
      <c r="B28" s="189">
        <v>14581.86310941</v>
      </c>
      <c r="C28" s="190">
        <v>44.003720814203632</v>
      </c>
      <c r="D28" s="190">
        <v>2.5972708050598925</v>
      </c>
      <c r="E28" s="190">
        <v>2.5972708050598925</v>
      </c>
      <c r="F28" s="189">
        <v>9825.5160176299996</v>
      </c>
      <c r="G28" s="190">
        <v>23.860692097426764</v>
      </c>
      <c r="H28" s="190">
        <v>0.87904125485147233</v>
      </c>
      <c r="I28" s="190">
        <v>0.87904125485147233</v>
      </c>
      <c r="J28" s="189">
        <v>4756.3470917799996</v>
      </c>
      <c r="K28" s="190">
        <v>116.85635302819688</v>
      </c>
      <c r="L28" s="190">
        <v>6.3388418160431428</v>
      </c>
      <c r="M28" s="190">
        <v>6.3388418160431428</v>
      </c>
      <c r="N28" s="42"/>
      <c r="O28" s="42"/>
      <c r="P28" s="42"/>
      <c r="Q28" s="123"/>
      <c r="R28" s="123"/>
      <c r="S28" s="123"/>
      <c r="U28" s="42"/>
      <c r="V28" s="42"/>
      <c r="W28" s="42"/>
      <c r="X28" s="123"/>
      <c r="Y28" s="123"/>
      <c r="Z28" s="123"/>
    </row>
    <row r="29" spans="1:26" s="43" customFormat="1" ht="20.100000000000001" customHeight="1">
      <c r="A29" s="20" t="s">
        <v>26</v>
      </c>
      <c r="B29" s="189">
        <v>8932.6247378999997</v>
      </c>
      <c r="C29" s="190">
        <v>23.918132215537042</v>
      </c>
      <c r="D29" s="190">
        <v>-0.32299607464400992</v>
      </c>
      <c r="E29" s="190">
        <v>-0.32299607464400992</v>
      </c>
      <c r="F29" s="189">
        <v>7401.1803847399997</v>
      </c>
      <c r="G29" s="190">
        <v>25.070656225900919</v>
      </c>
      <c r="H29" s="190">
        <v>-0.8172952491364498</v>
      </c>
      <c r="I29" s="190">
        <v>-0.8172952491364498</v>
      </c>
      <c r="J29" s="189">
        <v>1531.44435316</v>
      </c>
      <c r="K29" s="190">
        <v>18.634817422888176</v>
      </c>
      <c r="L29" s="190">
        <v>2.1370138682026578</v>
      </c>
      <c r="M29" s="190">
        <v>2.1370138682026578</v>
      </c>
      <c r="N29" s="17"/>
      <c r="O29" s="17"/>
      <c r="P29" s="17"/>
      <c r="Q29" s="71"/>
      <c r="R29" s="71"/>
      <c r="S29" s="71"/>
      <c r="U29" s="17"/>
      <c r="V29" s="17"/>
      <c r="W29" s="17"/>
      <c r="X29" s="71"/>
      <c r="Y29" s="71"/>
      <c r="Z29" s="71"/>
    </row>
    <row r="30" spans="1:26" s="43" customFormat="1" ht="20.100000000000001" customHeight="1">
      <c r="A30" s="20" t="s">
        <v>27</v>
      </c>
      <c r="B30" s="189">
        <v>6691.1960515299997</v>
      </c>
      <c r="C30" s="190">
        <v>18.742535565557318</v>
      </c>
      <c r="D30" s="190">
        <v>-19.952932524206346</v>
      </c>
      <c r="E30" s="190">
        <v>-19.952932524206346</v>
      </c>
      <c r="F30" s="189">
        <v>5127.7415972700001</v>
      </c>
      <c r="G30" s="190">
        <v>42.571056497946216</v>
      </c>
      <c r="H30" s="190">
        <v>2.2633196930954398</v>
      </c>
      <c r="I30" s="190">
        <v>2.2633196930954398</v>
      </c>
      <c r="J30" s="189">
        <v>1563.4544542599999</v>
      </c>
      <c r="K30" s="190">
        <v>-23.300817860879647</v>
      </c>
      <c r="L30" s="190">
        <v>-53.257497617489719</v>
      </c>
      <c r="M30" s="190">
        <v>-53.257497617489719</v>
      </c>
      <c r="N30" s="17"/>
      <c r="O30" s="17"/>
      <c r="P30" s="17"/>
      <c r="Q30" s="71"/>
      <c r="R30" s="71"/>
      <c r="S30" s="71"/>
      <c r="U30" s="17"/>
      <c r="V30" s="17"/>
      <c r="W30" s="17"/>
      <c r="X30" s="71"/>
      <c r="Y30" s="71"/>
      <c r="Z30" s="71"/>
    </row>
    <row r="31" spans="1:26" s="43" customFormat="1" ht="20.100000000000001" customHeight="1">
      <c r="A31" s="20" t="s">
        <v>28</v>
      </c>
      <c r="B31" s="189">
        <v>12012.081116040001</v>
      </c>
      <c r="C31" s="190">
        <v>22.54301575419278</v>
      </c>
      <c r="D31" s="190">
        <v>-0.63356064904043308</v>
      </c>
      <c r="E31" s="190">
        <v>-0.63356064904043308</v>
      </c>
      <c r="F31" s="189">
        <v>9671.9783288500003</v>
      </c>
      <c r="G31" s="190">
        <v>22.375776486261103</v>
      </c>
      <c r="H31" s="190">
        <v>-0.76883228494236278</v>
      </c>
      <c r="I31" s="190">
        <v>-0.76883228494236278</v>
      </c>
      <c r="J31" s="189">
        <v>2340.1027871900001</v>
      </c>
      <c r="K31" s="190">
        <v>23.239115944498792</v>
      </c>
      <c r="L31" s="190">
        <v>-7.0529258896542046E-2</v>
      </c>
      <c r="M31" s="190">
        <v>-7.0529258896542046E-2</v>
      </c>
      <c r="N31" s="17"/>
      <c r="O31" s="17"/>
      <c r="P31" s="17"/>
      <c r="Q31" s="71"/>
      <c r="R31" s="71"/>
      <c r="S31" s="71"/>
      <c r="U31" s="17"/>
      <c r="V31" s="17"/>
      <c r="W31" s="17"/>
      <c r="X31" s="71"/>
      <c r="Y31" s="71"/>
      <c r="Z31" s="71"/>
    </row>
    <row r="32" spans="1:26" s="43" customFormat="1" ht="20.100000000000001" customHeight="1">
      <c r="A32" s="20" t="s">
        <v>29</v>
      </c>
      <c r="B32" s="189">
        <v>27595.605479009999</v>
      </c>
      <c r="C32" s="190">
        <v>2.4958159457560356</v>
      </c>
      <c r="D32" s="190">
        <v>-1.2291924747573404</v>
      </c>
      <c r="E32" s="190">
        <v>-1.2291924747573404</v>
      </c>
      <c r="F32" s="189">
        <v>23081.055958469999</v>
      </c>
      <c r="G32" s="190">
        <v>3.9595438682101332</v>
      </c>
      <c r="H32" s="190">
        <v>1.7434802970344379</v>
      </c>
      <c r="I32" s="190">
        <v>1.7434802970344379</v>
      </c>
      <c r="J32" s="189">
        <v>4514.5495205400002</v>
      </c>
      <c r="K32" s="190">
        <v>-4.3868230944637929</v>
      </c>
      <c r="L32" s="190">
        <v>-14.065736839889922</v>
      </c>
      <c r="M32" s="190">
        <v>-14.065736839889922</v>
      </c>
      <c r="N32" s="17"/>
      <c r="O32" s="17"/>
      <c r="P32" s="17"/>
      <c r="Q32" s="71"/>
      <c r="R32" s="71"/>
      <c r="S32" s="71"/>
      <c r="U32" s="17"/>
      <c r="V32" s="17"/>
      <c r="W32" s="17"/>
      <c r="X32" s="71"/>
      <c r="Y32" s="71"/>
      <c r="Z32" s="71"/>
    </row>
    <row r="33" spans="1:27" s="43" customFormat="1" ht="20.100000000000001" customHeight="1">
      <c r="A33" s="20" t="s">
        <v>30</v>
      </c>
      <c r="B33" s="189">
        <v>2555.89262921</v>
      </c>
      <c r="C33" s="190">
        <v>-40.187384475077316</v>
      </c>
      <c r="D33" s="190">
        <v>2.4908644875508656</v>
      </c>
      <c r="E33" s="190">
        <v>2.4908644875508656</v>
      </c>
      <c r="F33" s="189">
        <v>922.35499373000005</v>
      </c>
      <c r="G33" s="190">
        <v>-36.125326454259998</v>
      </c>
      <c r="H33" s="190">
        <v>1.6742291292740816</v>
      </c>
      <c r="I33" s="190">
        <v>1.6742291292740816</v>
      </c>
      <c r="J33" s="189">
        <v>1633.5376354800001</v>
      </c>
      <c r="K33" s="190">
        <v>-42.260665447065193</v>
      </c>
      <c r="L33" s="190">
        <v>2.9577876864644139</v>
      </c>
      <c r="M33" s="190">
        <v>2.9577876864644139</v>
      </c>
      <c r="N33" s="17"/>
      <c r="O33" s="17"/>
      <c r="P33" s="17"/>
      <c r="Q33" s="71"/>
      <c r="R33" s="71"/>
      <c r="S33" s="71"/>
      <c r="U33" s="17"/>
      <c r="V33" s="17"/>
      <c r="W33" s="17"/>
      <c r="X33" s="71"/>
      <c r="Y33" s="71"/>
      <c r="Z33" s="71"/>
    </row>
    <row r="34" spans="1:27" s="43" customFormat="1" ht="20.100000000000001" customHeight="1">
      <c r="A34" s="20" t="s">
        <v>31</v>
      </c>
      <c r="B34" s="189">
        <v>14002.226752250001</v>
      </c>
      <c r="C34" s="190">
        <v>26.353052575799126</v>
      </c>
      <c r="D34" s="190">
        <v>-0.91911998090186842</v>
      </c>
      <c r="E34" s="190">
        <v>-0.91911998090186842</v>
      </c>
      <c r="F34" s="189">
        <v>8763.1417885499995</v>
      </c>
      <c r="G34" s="190">
        <v>18.744363397097146</v>
      </c>
      <c r="H34" s="190">
        <v>-0.31024569160567239</v>
      </c>
      <c r="I34" s="190">
        <v>-0.31024569160567239</v>
      </c>
      <c r="J34" s="189">
        <v>5239.0849637000001</v>
      </c>
      <c r="K34" s="190">
        <v>41.520816568366911</v>
      </c>
      <c r="L34" s="190">
        <v>-1.9210955061953001</v>
      </c>
      <c r="M34" s="190">
        <v>-1.9210955061953001</v>
      </c>
      <c r="N34" s="17"/>
      <c r="O34" s="17"/>
      <c r="P34" s="17"/>
      <c r="Q34" s="71"/>
      <c r="R34" s="71"/>
      <c r="S34" s="71"/>
      <c r="U34" s="17"/>
      <c r="V34" s="17"/>
      <c r="W34" s="17"/>
      <c r="X34" s="71"/>
      <c r="Y34" s="71"/>
      <c r="Z34" s="71"/>
    </row>
    <row r="35" spans="1:27" s="43" customFormat="1" ht="20.100000000000001" customHeight="1">
      <c r="A35" s="20" t="s">
        <v>32</v>
      </c>
      <c r="B35" s="189">
        <v>14591.852691149999</v>
      </c>
      <c r="C35" s="190">
        <v>35.713049418364534</v>
      </c>
      <c r="D35" s="190">
        <v>-1.7349945654197256</v>
      </c>
      <c r="E35" s="190">
        <v>-1.7349945654197256</v>
      </c>
      <c r="F35" s="189">
        <v>10622.00793822</v>
      </c>
      <c r="G35" s="190">
        <v>25.189466568918476</v>
      </c>
      <c r="H35" s="190">
        <v>-1.2697057227768198</v>
      </c>
      <c r="I35" s="190">
        <v>-1.2697057227768198</v>
      </c>
      <c r="J35" s="189">
        <v>3969.8447529300001</v>
      </c>
      <c r="K35" s="190">
        <v>75.09563828354581</v>
      </c>
      <c r="L35" s="190">
        <v>-2.9586583242288071</v>
      </c>
      <c r="M35" s="190">
        <v>-2.9586583242288071</v>
      </c>
      <c r="N35" s="17"/>
      <c r="O35" s="17"/>
      <c r="P35" s="17"/>
      <c r="Q35" s="71"/>
      <c r="R35" s="71"/>
      <c r="S35" s="71"/>
      <c r="U35" s="17"/>
      <c r="V35" s="17"/>
      <c r="W35" s="17"/>
      <c r="X35" s="71"/>
      <c r="Y35" s="71"/>
      <c r="Z35" s="71"/>
    </row>
    <row r="36" spans="1:27" s="43" customFormat="1" ht="20.100000000000001" customHeight="1">
      <c r="A36" s="20" t="s">
        <v>33</v>
      </c>
      <c r="B36" s="189">
        <v>3954.8401748900001</v>
      </c>
      <c r="C36" s="190">
        <v>23.044008213205871</v>
      </c>
      <c r="D36" s="190">
        <v>0.14137821931041117</v>
      </c>
      <c r="E36" s="190">
        <v>0.14137821931041117</v>
      </c>
      <c r="F36" s="189">
        <v>3937.1441586300002</v>
      </c>
      <c r="G36" s="190">
        <v>22.629810214172011</v>
      </c>
      <c r="H36" s="190">
        <v>0.15380642503397723</v>
      </c>
      <c r="I36" s="190">
        <v>0.15380642503397723</v>
      </c>
      <c r="J36" s="189">
        <v>17.69601626</v>
      </c>
      <c r="K36" s="190">
        <v>395.10817595894503</v>
      </c>
      <c r="L36" s="190">
        <v>-2.5491190248277178</v>
      </c>
      <c r="M36" s="190">
        <v>-2.5491190248277178</v>
      </c>
      <c r="N36" s="17"/>
      <c r="O36" s="17"/>
      <c r="P36" s="17"/>
      <c r="Q36" s="71"/>
      <c r="R36" s="71"/>
      <c r="S36" s="71"/>
      <c r="U36" s="17"/>
      <c r="V36" s="17"/>
      <c r="W36" s="17"/>
      <c r="X36" s="71"/>
      <c r="Y36" s="71"/>
      <c r="Z36" s="71"/>
    </row>
    <row r="37" spans="1:27" s="43" customFormat="1" ht="20.100000000000001" customHeight="1">
      <c r="A37" s="108" t="s">
        <v>34</v>
      </c>
      <c r="B37" s="191">
        <v>6696.3789824599999</v>
      </c>
      <c r="C37" s="192">
        <v>32.909936842178809</v>
      </c>
      <c r="D37" s="192">
        <v>3.5259419272449577</v>
      </c>
      <c r="E37" s="192">
        <v>3.5259419272449577</v>
      </c>
      <c r="F37" s="191">
        <v>6437.5633207600004</v>
      </c>
      <c r="G37" s="192">
        <v>41.9982597043537</v>
      </c>
      <c r="H37" s="192">
        <v>3.4319946670621846</v>
      </c>
      <c r="I37" s="192">
        <v>3.4319946670621846</v>
      </c>
      <c r="J37" s="191">
        <v>258.81566170000002</v>
      </c>
      <c r="K37" s="192">
        <v>-48.722193104860587</v>
      </c>
      <c r="L37" s="192">
        <v>5.9188918381094595</v>
      </c>
      <c r="M37" s="192">
        <v>5.9188918381094595</v>
      </c>
      <c r="N37" s="17"/>
      <c r="O37" s="17"/>
      <c r="P37" s="17"/>
      <c r="Q37" s="71"/>
      <c r="R37" s="71"/>
      <c r="S37" s="71"/>
      <c r="U37" s="17"/>
      <c r="V37" s="17"/>
      <c r="W37" s="17"/>
      <c r="X37" s="71"/>
      <c r="Y37" s="71"/>
      <c r="Z37" s="71"/>
    </row>
    <row r="38" spans="1:27">
      <c r="A38" s="22" t="s">
        <v>4</v>
      </c>
      <c r="B38" s="23"/>
      <c r="C38" s="24"/>
      <c r="D38" s="24"/>
      <c r="E38" s="24"/>
      <c r="F38" s="23"/>
      <c r="G38" s="24"/>
      <c r="H38" s="24"/>
      <c r="I38" s="24"/>
      <c r="J38" s="23"/>
      <c r="K38" s="24"/>
      <c r="L38" s="24"/>
      <c r="U38" s="43"/>
      <c r="V38" s="43"/>
      <c r="W38" s="43"/>
      <c r="X38" s="70"/>
      <c r="Y38" s="70"/>
      <c r="Z38" s="70"/>
    </row>
    <row r="39" spans="1:27" ht="39.75" customHeight="1">
      <c r="A39" s="218" t="s">
        <v>69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27" ht="15">
      <c r="A40" s="51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27">
      <c r="B41" s="26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27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27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27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27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7" spans="1:27" s="25" customForma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s="25" customForma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2:27" s="25" customForma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2:27" s="25" customForma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2:27" s="25" customForma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2:27" s="25" customForma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</sheetData>
  <mergeCells count="26">
    <mergeCell ref="L1:M1"/>
    <mergeCell ref="M7:M8"/>
    <mergeCell ref="J6:M6"/>
    <mergeCell ref="F5:M5"/>
    <mergeCell ref="A3:G3"/>
    <mergeCell ref="A5:A8"/>
    <mergeCell ref="B7:B8"/>
    <mergeCell ref="C7:C8"/>
    <mergeCell ref="D7:D8"/>
    <mergeCell ref="F7:F8"/>
    <mergeCell ref="E7:E8"/>
    <mergeCell ref="B5:E6"/>
    <mergeCell ref="F6:I6"/>
    <mergeCell ref="I7:I8"/>
    <mergeCell ref="A39:L39"/>
    <mergeCell ref="G7:G8"/>
    <mergeCell ref="H7:H8"/>
    <mergeCell ref="J7:J8"/>
    <mergeCell ref="K7:K8"/>
    <mergeCell ref="L7:L8"/>
    <mergeCell ref="Q8:S9"/>
    <mergeCell ref="U8:W9"/>
    <mergeCell ref="X8:Z9"/>
    <mergeCell ref="N10:P10"/>
    <mergeCell ref="U10:W10"/>
    <mergeCell ref="N8:P9"/>
  </mergeCells>
  <hyperlinks>
    <hyperlink ref="A2" location="region!A2" display="Кредити, надані корпораціям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Z51"/>
  <sheetViews>
    <sheetView showGridLines="0" zoomScaleNormal="100" zoomScaleSheetLayoutView="100" workbookViewId="0">
      <selection activeCell="A2" sqref="A2"/>
    </sheetView>
  </sheetViews>
  <sheetFormatPr defaultColWidth="9.109375" defaultRowHeight="13.8"/>
  <cols>
    <col min="1" max="1" width="22.6640625" style="25" customWidth="1"/>
    <col min="2" max="2" width="10.109375" style="27" customWidth="1"/>
    <col min="3" max="3" width="8.44140625" style="27" customWidth="1"/>
    <col min="4" max="4" width="7.6640625" style="27" customWidth="1"/>
    <col min="5" max="5" width="7.5546875" style="27" customWidth="1"/>
    <col min="6" max="6" width="10" style="27" customWidth="1"/>
    <col min="7" max="7" width="8.109375" style="27" customWidth="1"/>
    <col min="8" max="8" width="7.6640625" style="27" customWidth="1"/>
    <col min="9" max="9" width="7.5546875" style="27" customWidth="1"/>
    <col min="10" max="10" width="9.6640625" style="27" customWidth="1"/>
    <col min="11" max="11" width="8.5546875" style="27" customWidth="1"/>
    <col min="12" max="12" width="7.6640625" style="27" customWidth="1"/>
    <col min="13" max="13" width="7.5546875" style="27" customWidth="1"/>
    <col min="14" max="14" width="14.88671875" style="27" customWidth="1"/>
    <col min="15" max="15" width="9.109375" style="27"/>
    <col min="16" max="16" width="18.44140625" style="27" customWidth="1"/>
    <col min="17" max="16384" width="9.109375" style="11"/>
  </cols>
  <sheetData>
    <row r="1" spans="1:26">
      <c r="L1" s="245" t="s">
        <v>61</v>
      </c>
      <c r="M1" s="245"/>
    </row>
    <row r="2" spans="1:26" ht="14.4">
      <c r="A2" s="109" t="s">
        <v>74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26">
      <c r="A3" s="227">
        <v>46050</v>
      </c>
      <c r="B3" s="227"/>
      <c r="C3" s="227"/>
      <c r="D3" s="227"/>
      <c r="E3" s="227"/>
      <c r="F3" s="227"/>
      <c r="G3" s="227"/>
    </row>
    <row r="4" spans="1:26">
      <c r="A4" s="12"/>
    </row>
    <row r="5" spans="1:26" s="68" customFormat="1" ht="12.75" customHeight="1">
      <c r="A5" s="247" t="s">
        <v>5</v>
      </c>
      <c r="B5" s="229" t="s">
        <v>6</v>
      </c>
      <c r="C5" s="230"/>
      <c r="D5" s="230"/>
      <c r="E5" s="231"/>
      <c r="F5" s="235" t="s">
        <v>7</v>
      </c>
      <c r="G5" s="236"/>
      <c r="H5" s="236"/>
      <c r="I5" s="236"/>
      <c r="J5" s="236"/>
      <c r="K5" s="236"/>
      <c r="L5" s="236"/>
      <c r="M5" s="236"/>
      <c r="N5" s="78"/>
      <c r="O5" s="78"/>
      <c r="P5" s="78"/>
    </row>
    <row r="6" spans="1:26" s="68" customFormat="1" ht="12.75" customHeight="1">
      <c r="A6" s="247"/>
      <c r="B6" s="237"/>
      <c r="C6" s="238"/>
      <c r="D6" s="238"/>
      <c r="E6" s="248"/>
      <c r="F6" s="235" t="s">
        <v>2</v>
      </c>
      <c r="G6" s="236"/>
      <c r="H6" s="236"/>
      <c r="I6" s="249"/>
      <c r="J6" s="235" t="s">
        <v>3</v>
      </c>
      <c r="K6" s="236"/>
      <c r="L6" s="236"/>
      <c r="M6" s="236"/>
      <c r="N6" s="78"/>
      <c r="O6" s="78"/>
      <c r="P6" s="78"/>
    </row>
    <row r="7" spans="1:26" s="68" customFormat="1" ht="12.75" customHeight="1">
      <c r="A7" s="247"/>
      <c r="B7" s="226" t="s">
        <v>0</v>
      </c>
      <c r="C7" s="220" t="s">
        <v>8</v>
      </c>
      <c r="D7" s="220" t="s">
        <v>1</v>
      </c>
      <c r="E7" s="250" t="s">
        <v>60</v>
      </c>
      <c r="F7" s="226" t="s">
        <v>0</v>
      </c>
      <c r="G7" s="220" t="s">
        <v>8</v>
      </c>
      <c r="H7" s="220" t="s">
        <v>1</v>
      </c>
      <c r="I7" s="250" t="s">
        <v>60</v>
      </c>
      <c r="J7" s="226" t="s">
        <v>0</v>
      </c>
      <c r="K7" s="220" t="s">
        <v>8</v>
      </c>
      <c r="L7" s="220" t="s">
        <v>1</v>
      </c>
      <c r="M7" s="246" t="s">
        <v>60</v>
      </c>
      <c r="N7" s="78"/>
      <c r="O7" s="78"/>
      <c r="P7" s="78"/>
    </row>
    <row r="8" spans="1:26" s="68" customFormat="1" ht="42" customHeight="1">
      <c r="A8" s="247"/>
      <c r="B8" s="226"/>
      <c r="C8" s="220"/>
      <c r="D8" s="220"/>
      <c r="E8" s="250"/>
      <c r="F8" s="226"/>
      <c r="G8" s="220"/>
      <c r="H8" s="220"/>
      <c r="I8" s="250"/>
      <c r="J8" s="226"/>
      <c r="K8" s="220"/>
      <c r="L8" s="220"/>
      <c r="M8" s="246"/>
      <c r="N8" s="223"/>
      <c r="O8" s="223"/>
      <c r="P8" s="223"/>
      <c r="Q8" s="241"/>
      <c r="R8" s="241"/>
      <c r="S8" s="241"/>
      <c r="T8" s="73"/>
      <c r="U8" s="242"/>
      <c r="V8" s="242"/>
      <c r="W8" s="242"/>
      <c r="X8" s="241"/>
      <c r="Y8" s="241"/>
      <c r="Z8" s="241"/>
    </row>
    <row r="9" spans="1:26" s="14" customFormat="1">
      <c r="A9" s="13">
        <v>1</v>
      </c>
      <c r="B9" s="111">
        <v>2</v>
      </c>
      <c r="C9" s="111">
        <v>3</v>
      </c>
      <c r="D9" s="111">
        <v>4</v>
      </c>
      <c r="E9" s="111">
        <v>5</v>
      </c>
      <c r="F9" s="111">
        <v>6</v>
      </c>
      <c r="G9" s="111">
        <v>7</v>
      </c>
      <c r="H9" s="111">
        <v>8</v>
      </c>
      <c r="I9" s="111">
        <v>9</v>
      </c>
      <c r="J9" s="111">
        <v>10</v>
      </c>
      <c r="K9" s="111">
        <v>11</v>
      </c>
      <c r="L9" s="111">
        <v>12</v>
      </c>
      <c r="M9" s="112">
        <v>13</v>
      </c>
      <c r="N9" s="223"/>
      <c r="O9" s="223"/>
      <c r="P9" s="223"/>
      <c r="Q9" s="241"/>
      <c r="R9" s="241"/>
      <c r="S9" s="241"/>
      <c r="T9" s="46"/>
      <c r="U9" s="242"/>
      <c r="V9" s="242"/>
      <c r="W9" s="242"/>
      <c r="X9" s="241"/>
      <c r="Y9" s="241"/>
      <c r="Z9" s="241"/>
    </row>
    <row r="10" spans="1:26" s="14" customFormat="1" ht="12.75" customHeight="1">
      <c r="A10" s="107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6"/>
      <c r="N10" s="217"/>
      <c r="O10" s="217"/>
      <c r="P10" s="217"/>
      <c r="Q10" s="69"/>
      <c r="R10" s="69"/>
      <c r="S10" s="69"/>
      <c r="T10" s="46"/>
      <c r="U10" s="243"/>
      <c r="V10" s="243"/>
      <c r="W10" s="243"/>
      <c r="X10" s="69"/>
      <c r="Y10" s="69"/>
      <c r="Z10" s="69"/>
    </row>
    <row r="11" spans="1:26" s="163" customFormat="1" ht="17.25" customHeight="1">
      <c r="A11" s="15" t="s">
        <v>6</v>
      </c>
      <c r="B11" s="193">
        <v>349929.2280071</v>
      </c>
      <c r="C11" s="194">
        <v>25.372899988260201</v>
      </c>
      <c r="D11" s="194">
        <v>2.6839731709018935</v>
      </c>
      <c r="E11" s="194">
        <v>2.6839731709018935</v>
      </c>
      <c r="F11" s="193">
        <v>339961.72514033999</v>
      </c>
      <c r="G11" s="194">
        <v>26.849049924532366</v>
      </c>
      <c r="H11" s="194">
        <v>2.7202862732027597</v>
      </c>
      <c r="I11" s="194">
        <v>2.7202862732027597</v>
      </c>
      <c r="J11" s="193">
        <v>9967.50286676</v>
      </c>
      <c r="K11" s="194">
        <v>-10.249535780748886</v>
      </c>
      <c r="L11" s="194">
        <v>1.4606298888101463</v>
      </c>
      <c r="M11" s="194">
        <v>1.4606298888101463</v>
      </c>
      <c r="N11" s="119"/>
      <c r="O11" s="119"/>
      <c r="P11" s="119"/>
      <c r="Q11" s="70"/>
      <c r="R11" s="70"/>
      <c r="S11" s="70"/>
      <c r="U11" s="16"/>
      <c r="V11" s="16"/>
      <c r="W11" s="16"/>
      <c r="X11" s="70"/>
      <c r="Y11" s="70"/>
      <c r="Z11" s="70"/>
    </row>
    <row r="12" spans="1:26" s="122" customFormat="1" ht="28.5" customHeight="1">
      <c r="A12" s="35" t="s">
        <v>9</v>
      </c>
      <c r="B12" s="195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0</v>
      </c>
      <c r="M12" s="195">
        <v>0</v>
      </c>
      <c r="N12" s="42"/>
      <c r="O12" s="42"/>
      <c r="P12" s="42"/>
      <c r="Q12" s="123"/>
      <c r="R12" s="123"/>
      <c r="S12" s="123"/>
      <c r="U12" s="42"/>
      <c r="V12" s="42"/>
      <c r="W12" s="42"/>
      <c r="X12" s="123"/>
      <c r="Y12" s="123"/>
      <c r="Z12" s="123"/>
    </row>
    <row r="13" spans="1:26" s="19" customFormat="1" ht="20.100000000000001" customHeight="1">
      <c r="A13" s="36" t="s">
        <v>10</v>
      </c>
      <c r="B13" s="195"/>
      <c r="C13" s="196"/>
      <c r="D13" s="196"/>
      <c r="E13" s="196"/>
      <c r="F13" s="195"/>
      <c r="G13" s="196"/>
      <c r="H13" s="196"/>
      <c r="I13" s="196"/>
      <c r="J13" s="195"/>
      <c r="K13" s="196"/>
      <c r="L13" s="196"/>
      <c r="M13" s="196"/>
      <c r="N13" s="42"/>
      <c r="O13" s="42"/>
      <c r="P13" s="42"/>
      <c r="Q13" s="71"/>
      <c r="R13" s="71"/>
      <c r="S13" s="71"/>
      <c r="U13" s="17"/>
      <c r="V13" s="17"/>
      <c r="W13" s="17"/>
      <c r="X13" s="71"/>
      <c r="Y13" s="71"/>
      <c r="Z13" s="71"/>
    </row>
    <row r="14" spans="1:26" s="19" customFormat="1" ht="20.100000000000001" customHeight="1">
      <c r="A14" s="37" t="s">
        <v>11</v>
      </c>
      <c r="B14" s="195">
        <v>8070.7054718999998</v>
      </c>
      <c r="C14" s="196">
        <v>23.764538119490439</v>
      </c>
      <c r="D14" s="196">
        <v>2.7696366652453719</v>
      </c>
      <c r="E14" s="196">
        <v>2.7696366652453719</v>
      </c>
      <c r="F14" s="195">
        <v>8024.3220707700002</v>
      </c>
      <c r="G14" s="196">
        <v>24.093787420391919</v>
      </c>
      <c r="H14" s="196">
        <v>2.7826793151238434</v>
      </c>
      <c r="I14" s="196">
        <v>2.7826793151238434</v>
      </c>
      <c r="J14" s="195">
        <v>46.383401130000003</v>
      </c>
      <c r="K14" s="196">
        <v>-15.172152081092278</v>
      </c>
      <c r="L14" s="196">
        <v>0.56201011699405967</v>
      </c>
      <c r="M14" s="196">
        <v>0.56201011699405967</v>
      </c>
      <c r="N14" s="42"/>
      <c r="O14" s="42"/>
      <c r="P14" s="42"/>
      <c r="Q14" s="71"/>
      <c r="R14" s="71"/>
      <c r="S14" s="71"/>
      <c r="U14" s="17"/>
      <c r="V14" s="17"/>
      <c r="W14" s="17"/>
      <c r="X14" s="71"/>
      <c r="Y14" s="71"/>
      <c r="Z14" s="71"/>
    </row>
    <row r="15" spans="1:26" s="19" customFormat="1" ht="20.100000000000001" customHeight="1">
      <c r="A15" s="37" t="s">
        <v>12</v>
      </c>
      <c r="B15" s="195">
        <v>5431.3039764499999</v>
      </c>
      <c r="C15" s="196">
        <v>24.823076159531027</v>
      </c>
      <c r="D15" s="196">
        <v>3.0008813715037377</v>
      </c>
      <c r="E15" s="196">
        <v>3.0008813715037377</v>
      </c>
      <c r="F15" s="195">
        <v>5389.6219299300001</v>
      </c>
      <c r="G15" s="196">
        <v>26.379567266529747</v>
      </c>
      <c r="H15" s="196">
        <v>3.0171290170215315</v>
      </c>
      <c r="I15" s="196">
        <v>3.0171290170215315</v>
      </c>
      <c r="J15" s="195">
        <v>41.68204652</v>
      </c>
      <c r="K15" s="196">
        <v>-51.85220995763018</v>
      </c>
      <c r="L15" s="196">
        <v>0.94232128464517473</v>
      </c>
      <c r="M15" s="196">
        <v>0.94232128464517473</v>
      </c>
      <c r="N15" s="42"/>
      <c r="O15" s="42"/>
      <c r="P15" s="42"/>
      <c r="Q15" s="71"/>
      <c r="R15" s="71"/>
      <c r="S15" s="71"/>
      <c r="U15" s="17"/>
      <c r="V15" s="17"/>
      <c r="W15" s="17"/>
      <c r="X15" s="71"/>
      <c r="Y15" s="71"/>
      <c r="Z15" s="71"/>
    </row>
    <row r="16" spans="1:26" s="43" customFormat="1" ht="20.100000000000001" customHeight="1">
      <c r="A16" s="37" t="s">
        <v>13</v>
      </c>
      <c r="B16" s="195">
        <v>33768.33833146</v>
      </c>
      <c r="C16" s="196">
        <v>16.001608874173215</v>
      </c>
      <c r="D16" s="196">
        <v>2.4975440230555961</v>
      </c>
      <c r="E16" s="196">
        <v>2.4975440230555961</v>
      </c>
      <c r="F16" s="195">
        <v>33519.297880979997</v>
      </c>
      <c r="G16" s="196">
        <v>16.87171134386432</v>
      </c>
      <c r="H16" s="196">
        <v>2.5068083936677539</v>
      </c>
      <c r="I16" s="196">
        <v>2.5068083936677539</v>
      </c>
      <c r="J16" s="195">
        <v>249.04045048</v>
      </c>
      <c r="K16" s="196">
        <v>-42.058360165269136</v>
      </c>
      <c r="L16" s="196">
        <v>1.2657143569395117</v>
      </c>
      <c r="M16" s="196">
        <v>1.2657143569395117</v>
      </c>
      <c r="N16" s="42"/>
      <c r="O16" s="42"/>
      <c r="P16" s="42"/>
      <c r="Q16" s="71"/>
      <c r="R16" s="71"/>
      <c r="S16" s="71"/>
      <c r="U16" s="17"/>
      <c r="V16" s="17"/>
      <c r="W16" s="17"/>
      <c r="X16" s="71"/>
      <c r="Y16" s="71"/>
      <c r="Z16" s="71"/>
    </row>
    <row r="17" spans="1:26" s="43" customFormat="1" ht="20.100000000000001" customHeight="1">
      <c r="A17" s="37" t="s">
        <v>14</v>
      </c>
      <c r="B17" s="195">
        <v>2338.99906663</v>
      </c>
      <c r="C17" s="196">
        <v>12.780580791746303</v>
      </c>
      <c r="D17" s="196">
        <v>0.68341363278162248</v>
      </c>
      <c r="E17" s="196">
        <v>0.68341363278162248</v>
      </c>
      <c r="F17" s="195">
        <v>2303.7311500699998</v>
      </c>
      <c r="G17" s="196">
        <v>13.163972612622743</v>
      </c>
      <c r="H17" s="196">
        <v>0.77208254796636311</v>
      </c>
      <c r="I17" s="196">
        <v>0.77208254796636311</v>
      </c>
      <c r="J17" s="195">
        <v>35.267916560000003</v>
      </c>
      <c r="K17" s="196">
        <v>-7.6555027709434285</v>
      </c>
      <c r="L17" s="196">
        <v>-4.7888970708593064</v>
      </c>
      <c r="M17" s="196">
        <v>-4.7888970708593064</v>
      </c>
      <c r="N17" s="42"/>
      <c r="O17" s="42"/>
      <c r="P17" s="42"/>
      <c r="Q17" s="71"/>
      <c r="R17" s="71"/>
      <c r="S17" s="71"/>
      <c r="U17" s="17"/>
      <c r="V17" s="17"/>
      <c r="W17" s="17"/>
      <c r="X17" s="71"/>
      <c r="Y17" s="71"/>
      <c r="Z17" s="71"/>
    </row>
    <row r="18" spans="1:26" s="43" customFormat="1" ht="20.100000000000001" customHeight="1">
      <c r="A18" s="37" t="s">
        <v>15</v>
      </c>
      <c r="B18" s="195">
        <v>5474.02461528</v>
      </c>
      <c r="C18" s="196">
        <v>22.929861177658822</v>
      </c>
      <c r="D18" s="196">
        <v>2.7724422344408026</v>
      </c>
      <c r="E18" s="196">
        <v>2.7724422344408026</v>
      </c>
      <c r="F18" s="195">
        <v>5468.5463682099999</v>
      </c>
      <c r="G18" s="196">
        <v>23.269092693849785</v>
      </c>
      <c r="H18" s="196">
        <v>2.775495616859331</v>
      </c>
      <c r="I18" s="196">
        <v>2.775495616859331</v>
      </c>
      <c r="J18" s="195">
        <v>5.4782470700000001</v>
      </c>
      <c r="K18" s="196">
        <v>-67.193211850816269</v>
      </c>
      <c r="L18" s="196">
        <v>-0.18765623432331324</v>
      </c>
      <c r="M18" s="196">
        <v>-0.18765623432331324</v>
      </c>
      <c r="N18" s="42"/>
      <c r="O18" s="42"/>
      <c r="P18" s="42"/>
      <c r="Q18" s="71"/>
      <c r="R18" s="71"/>
      <c r="S18" s="71"/>
      <c r="U18" s="17"/>
      <c r="V18" s="17"/>
      <c r="W18" s="17"/>
      <c r="X18" s="71"/>
      <c r="Y18" s="71"/>
      <c r="Z18" s="71"/>
    </row>
    <row r="19" spans="1:26" s="43" customFormat="1" ht="20.100000000000001" customHeight="1">
      <c r="A19" s="37" t="s">
        <v>16</v>
      </c>
      <c r="B19" s="195">
        <v>4878.6746316999997</v>
      </c>
      <c r="C19" s="196">
        <v>21.064872046248851</v>
      </c>
      <c r="D19" s="196">
        <v>2.8096009458701019</v>
      </c>
      <c r="E19" s="196">
        <v>2.8096009458701019</v>
      </c>
      <c r="F19" s="195">
        <v>4709.56343208</v>
      </c>
      <c r="G19" s="196">
        <v>22.65200151754199</v>
      </c>
      <c r="H19" s="196">
        <v>2.8609993958621089</v>
      </c>
      <c r="I19" s="196">
        <v>2.8609993958621089</v>
      </c>
      <c r="J19" s="195">
        <v>169.11119962000001</v>
      </c>
      <c r="K19" s="196">
        <v>-11.005780427467357</v>
      </c>
      <c r="L19" s="196">
        <v>1.3985608518424613</v>
      </c>
      <c r="M19" s="196">
        <v>1.3985608518424613</v>
      </c>
      <c r="N19" s="42"/>
      <c r="O19" s="42"/>
      <c r="P19" s="42"/>
      <c r="Q19" s="71"/>
      <c r="R19" s="71"/>
      <c r="S19" s="71"/>
      <c r="U19" s="17"/>
      <c r="V19" s="17"/>
      <c r="W19" s="17"/>
      <c r="X19" s="71"/>
      <c r="Y19" s="71"/>
      <c r="Z19" s="71"/>
    </row>
    <row r="20" spans="1:26" s="43" customFormat="1" ht="20.100000000000001" customHeight="1">
      <c r="A20" s="37" t="s">
        <v>17</v>
      </c>
      <c r="B20" s="195">
        <v>5238.1605944900002</v>
      </c>
      <c r="C20" s="196">
        <v>5.7174967931506302</v>
      </c>
      <c r="D20" s="196">
        <v>1.1926619604096089</v>
      </c>
      <c r="E20" s="196">
        <v>1.1926619604096089</v>
      </c>
      <c r="F20" s="195">
        <v>5071.0225418199998</v>
      </c>
      <c r="G20" s="196">
        <v>6.6805273520783572</v>
      </c>
      <c r="H20" s="196">
        <v>1.190789504651363</v>
      </c>
      <c r="I20" s="196">
        <v>1.190789504651363</v>
      </c>
      <c r="J20" s="195">
        <v>167.13805267000001</v>
      </c>
      <c r="K20" s="196">
        <v>-17.012024444782952</v>
      </c>
      <c r="L20" s="196">
        <v>1.2495058380906272</v>
      </c>
      <c r="M20" s="196">
        <v>1.2495058380906272</v>
      </c>
      <c r="N20" s="42"/>
      <c r="O20" s="42"/>
      <c r="P20" s="42"/>
      <c r="Q20" s="71"/>
      <c r="R20" s="71"/>
      <c r="S20" s="71"/>
      <c r="U20" s="17"/>
      <c r="V20" s="17"/>
      <c r="W20" s="17"/>
      <c r="X20" s="71"/>
      <c r="Y20" s="71"/>
      <c r="Z20" s="71"/>
    </row>
    <row r="21" spans="1:26" s="43" customFormat="1" ht="20.100000000000001" customHeight="1">
      <c r="A21" s="37" t="s">
        <v>18</v>
      </c>
      <c r="B21" s="195">
        <v>6320.4953100299999</v>
      </c>
      <c r="C21" s="196">
        <v>28.726155910992901</v>
      </c>
      <c r="D21" s="196">
        <v>2.8517370591023763</v>
      </c>
      <c r="E21" s="196">
        <v>2.8517370591023763</v>
      </c>
      <c r="F21" s="195">
        <v>6309.1363322400002</v>
      </c>
      <c r="G21" s="196">
        <v>28.888988231417045</v>
      </c>
      <c r="H21" s="196">
        <v>2.8567790662290804</v>
      </c>
      <c r="I21" s="196">
        <v>2.8567790662290804</v>
      </c>
      <c r="J21" s="195">
        <v>11.358977790000001</v>
      </c>
      <c r="K21" s="196">
        <v>-24.354663470860828</v>
      </c>
      <c r="L21" s="196">
        <v>0.12560830161191916</v>
      </c>
      <c r="M21" s="196">
        <v>0.12560830161191916</v>
      </c>
      <c r="N21" s="42"/>
      <c r="O21" s="42"/>
      <c r="P21" s="42"/>
      <c r="Q21" s="71"/>
      <c r="R21" s="71"/>
      <c r="S21" s="71"/>
      <c r="U21" s="17"/>
      <c r="V21" s="17"/>
      <c r="W21" s="17"/>
      <c r="X21" s="71"/>
      <c r="Y21" s="71"/>
      <c r="Z21" s="71"/>
    </row>
    <row r="22" spans="1:26" s="72" customFormat="1" ht="20.100000000000001" customHeight="1">
      <c r="A22" s="37" t="s">
        <v>19</v>
      </c>
      <c r="B22" s="195">
        <v>186275.7803215</v>
      </c>
      <c r="C22" s="196">
        <v>31.891915503167212</v>
      </c>
      <c r="D22" s="196">
        <v>2.7621244571210042</v>
      </c>
      <c r="E22" s="196">
        <v>2.7621244571210042</v>
      </c>
      <c r="F22" s="195">
        <v>178235.16344609001</v>
      </c>
      <c r="G22" s="196">
        <v>34.090638349947113</v>
      </c>
      <c r="H22" s="196">
        <v>2.8160511449751908</v>
      </c>
      <c r="I22" s="196">
        <v>2.8160511449751908</v>
      </c>
      <c r="J22" s="195">
        <v>8040.6168754099999</v>
      </c>
      <c r="K22" s="196">
        <v>-3.267904703447897</v>
      </c>
      <c r="L22" s="196">
        <v>1.5810976696328538</v>
      </c>
      <c r="M22" s="196">
        <v>1.5810976696328538</v>
      </c>
      <c r="N22" s="121"/>
      <c r="O22" s="18"/>
      <c r="P22" s="42"/>
      <c r="Q22" s="70"/>
      <c r="R22" s="70"/>
      <c r="S22" s="70"/>
      <c r="U22" s="17"/>
      <c r="V22" s="17"/>
      <c r="W22" s="17"/>
      <c r="X22" s="71"/>
      <c r="Y22" s="71"/>
      <c r="Z22" s="71"/>
    </row>
    <row r="23" spans="1:26" s="43" customFormat="1" ht="20.100000000000001" customHeight="1">
      <c r="A23" s="20" t="s">
        <v>20</v>
      </c>
      <c r="B23" s="195">
        <v>4516.2611378900001</v>
      </c>
      <c r="C23" s="196">
        <v>21.427216830345699</v>
      </c>
      <c r="D23" s="196">
        <v>2.8398304709220952</v>
      </c>
      <c r="E23" s="196">
        <v>2.8398304709220952</v>
      </c>
      <c r="F23" s="195">
        <v>4474.11827662</v>
      </c>
      <c r="G23" s="196">
        <v>22.141752159340285</v>
      </c>
      <c r="H23" s="196">
        <v>2.8586590621166863</v>
      </c>
      <c r="I23" s="196">
        <v>2.8586590621166863</v>
      </c>
      <c r="J23" s="195">
        <v>42.142861269999997</v>
      </c>
      <c r="K23" s="196">
        <v>-25.094564557672683</v>
      </c>
      <c r="L23" s="196">
        <v>0.87934926936654279</v>
      </c>
      <c r="M23" s="196">
        <v>0.87934926936654279</v>
      </c>
      <c r="N23" s="42"/>
      <c r="O23" s="42"/>
      <c r="P23" s="42"/>
      <c r="Q23" s="71"/>
      <c r="R23" s="71"/>
      <c r="S23" s="71"/>
      <c r="U23" s="17"/>
      <c r="V23" s="17"/>
      <c r="W23" s="17"/>
      <c r="X23" s="71"/>
      <c r="Y23" s="71"/>
      <c r="Z23" s="71"/>
    </row>
    <row r="24" spans="1:26" s="43" customFormat="1" ht="20.100000000000001" customHeight="1">
      <c r="A24" s="20" t="s">
        <v>21</v>
      </c>
      <c r="B24" s="195">
        <v>347.04069033000002</v>
      </c>
      <c r="C24" s="196">
        <v>-53.151789398287434</v>
      </c>
      <c r="D24" s="196">
        <v>3.7996066084957647E-3</v>
      </c>
      <c r="E24" s="196">
        <v>3.7996066084957647E-3</v>
      </c>
      <c r="F24" s="195">
        <v>274.26935582999999</v>
      </c>
      <c r="G24" s="196">
        <v>-58.595088246477118</v>
      </c>
      <c r="H24" s="196">
        <v>-0.28037744597911285</v>
      </c>
      <c r="I24" s="196">
        <v>-0.28037744597911285</v>
      </c>
      <c r="J24" s="195">
        <v>72.771334499999995</v>
      </c>
      <c r="K24" s="196">
        <v>-7.1427679795652494</v>
      </c>
      <c r="L24" s="196">
        <v>1.0895540302343676</v>
      </c>
      <c r="M24" s="196">
        <v>1.0895540302343676</v>
      </c>
      <c r="N24" s="42"/>
      <c r="O24" s="42"/>
      <c r="P24" s="42"/>
      <c r="Q24" s="71"/>
      <c r="R24" s="71"/>
      <c r="S24" s="71"/>
      <c r="U24" s="17"/>
      <c r="V24" s="17"/>
      <c r="W24" s="17"/>
      <c r="X24" s="71"/>
      <c r="Y24" s="71"/>
      <c r="Z24" s="71"/>
    </row>
    <row r="25" spans="1:26" s="43" customFormat="1" ht="20.100000000000001" customHeight="1">
      <c r="A25" s="20" t="s">
        <v>22</v>
      </c>
      <c r="B25" s="195">
        <v>18846.21867083</v>
      </c>
      <c r="C25" s="196">
        <v>26.895097997237301</v>
      </c>
      <c r="D25" s="196">
        <v>3.2535094216453757</v>
      </c>
      <c r="E25" s="196">
        <v>3.2535094216453757</v>
      </c>
      <c r="F25" s="195">
        <v>18776.696345740002</v>
      </c>
      <c r="G25" s="196">
        <v>27.813289444149518</v>
      </c>
      <c r="H25" s="196">
        <v>3.2670005164404046</v>
      </c>
      <c r="I25" s="196">
        <v>3.2670005164404046</v>
      </c>
      <c r="J25" s="195">
        <v>69.522325089999995</v>
      </c>
      <c r="K25" s="196">
        <v>-56.841706901988971</v>
      </c>
      <c r="L25" s="196">
        <v>-0.26554313407021368</v>
      </c>
      <c r="M25" s="196">
        <v>-0.26554313407021368</v>
      </c>
      <c r="N25" s="42"/>
      <c r="O25" s="42"/>
      <c r="P25" s="42"/>
      <c r="Q25" s="71"/>
      <c r="R25" s="71"/>
      <c r="S25" s="71"/>
      <c r="U25" s="17"/>
      <c r="V25" s="17"/>
      <c r="W25" s="17"/>
      <c r="X25" s="71"/>
      <c r="Y25" s="71"/>
      <c r="Z25" s="71"/>
    </row>
    <row r="26" spans="1:26" s="43" customFormat="1" ht="20.100000000000001" customHeight="1">
      <c r="A26" s="20" t="s">
        <v>23</v>
      </c>
      <c r="B26" s="195">
        <v>4643.1349959899999</v>
      </c>
      <c r="C26" s="196">
        <v>15.133205257383423</v>
      </c>
      <c r="D26" s="196">
        <v>2.2857791094400142</v>
      </c>
      <c r="E26" s="196">
        <v>2.2857791094400142</v>
      </c>
      <c r="F26" s="195">
        <v>4599.4768563099997</v>
      </c>
      <c r="G26" s="196">
        <v>15.506398788639999</v>
      </c>
      <c r="H26" s="196">
        <v>2.2994489607752797</v>
      </c>
      <c r="I26" s="196">
        <v>2.2994489607752797</v>
      </c>
      <c r="J26" s="195">
        <v>43.658139679999998</v>
      </c>
      <c r="K26" s="196">
        <v>-14.104419827124758</v>
      </c>
      <c r="L26" s="196">
        <v>0.86581389230408945</v>
      </c>
      <c r="M26" s="196">
        <v>0.86581389230408945</v>
      </c>
      <c r="N26" s="42"/>
      <c r="O26" s="42"/>
      <c r="P26" s="42"/>
      <c r="Q26" s="71"/>
      <c r="R26" s="71"/>
      <c r="S26" s="71"/>
      <c r="U26" s="17"/>
      <c r="V26" s="17"/>
      <c r="W26" s="17"/>
      <c r="X26" s="71"/>
      <c r="Y26" s="71"/>
      <c r="Z26" s="71"/>
    </row>
    <row r="27" spans="1:26" s="43" customFormat="1" ht="20.100000000000001" customHeight="1">
      <c r="A27" s="20" t="s">
        <v>24</v>
      </c>
      <c r="B27" s="195">
        <v>12076.96686712</v>
      </c>
      <c r="C27" s="196">
        <v>14.943952799372724</v>
      </c>
      <c r="D27" s="196">
        <v>2.2422918727204006</v>
      </c>
      <c r="E27" s="196">
        <v>2.2422918727204006</v>
      </c>
      <c r="F27" s="195">
        <v>11373.5209737</v>
      </c>
      <c r="G27" s="196">
        <v>17.705528930124643</v>
      </c>
      <c r="H27" s="196">
        <v>2.2926797034038344</v>
      </c>
      <c r="I27" s="196">
        <v>2.2926797034038344</v>
      </c>
      <c r="J27" s="195">
        <v>703.44589341999995</v>
      </c>
      <c r="K27" s="196">
        <v>-16.667201670027538</v>
      </c>
      <c r="L27" s="196">
        <v>1.4344417723582552</v>
      </c>
      <c r="M27" s="196">
        <v>1.4344417723582552</v>
      </c>
      <c r="N27" s="42"/>
      <c r="O27" s="42"/>
      <c r="P27" s="42"/>
      <c r="Q27" s="71"/>
      <c r="R27" s="71"/>
      <c r="S27" s="71"/>
      <c r="U27" s="17"/>
      <c r="V27" s="17"/>
      <c r="W27" s="17"/>
      <c r="X27" s="71"/>
      <c r="Y27" s="71"/>
      <c r="Z27" s="71"/>
    </row>
    <row r="28" spans="1:26" s="43" customFormat="1" ht="20.100000000000001" customHeight="1">
      <c r="A28" s="20" t="s">
        <v>25</v>
      </c>
      <c r="B28" s="195">
        <v>8074.38097681</v>
      </c>
      <c r="C28" s="196">
        <v>20.539947513181133</v>
      </c>
      <c r="D28" s="196">
        <v>2.5953951311176553</v>
      </c>
      <c r="E28" s="196">
        <v>2.5953951311176553</v>
      </c>
      <c r="F28" s="195">
        <v>8057.2489620099996</v>
      </c>
      <c r="G28" s="196">
        <v>20.615848381788538</v>
      </c>
      <c r="H28" s="196">
        <v>2.5981060774922469</v>
      </c>
      <c r="I28" s="196">
        <v>2.5981060774922469</v>
      </c>
      <c r="J28" s="195">
        <v>17.1320148</v>
      </c>
      <c r="K28" s="196">
        <v>-6.9873086013274701</v>
      </c>
      <c r="L28" s="196">
        <v>1.336109774722118</v>
      </c>
      <c r="M28" s="196">
        <v>1.336109774722118</v>
      </c>
      <c r="N28" s="42"/>
      <c r="O28" s="42"/>
      <c r="P28" s="42"/>
      <c r="Q28" s="71"/>
      <c r="R28" s="71"/>
      <c r="S28" s="71"/>
      <c r="U28" s="17"/>
      <c r="V28" s="17"/>
      <c r="W28" s="17"/>
      <c r="X28" s="71"/>
      <c r="Y28" s="71"/>
      <c r="Z28" s="71"/>
    </row>
    <row r="29" spans="1:26" s="43" customFormat="1" ht="20.100000000000001" customHeight="1">
      <c r="A29" s="20" t="s">
        <v>26</v>
      </c>
      <c r="B29" s="195">
        <v>5382.7218684999998</v>
      </c>
      <c r="C29" s="196">
        <v>23.796540891803346</v>
      </c>
      <c r="D29" s="196">
        <v>2.2656716202899503</v>
      </c>
      <c r="E29" s="196">
        <v>2.2656716202899503</v>
      </c>
      <c r="F29" s="195">
        <v>5339.5901629</v>
      </c>
      <c r="G29" s="196">
        <v>24.153976794949187</v>
      </c>
      <c r="H29" s="196">
        <v>2.2768798703907578</v>
      </c>
      <c r="I29" s="196">
        <v>2.2768798703907578</v>
      </c>
      <c r="J29" s="195">
        <v>43.131705599999997</v>
      </c>
      <c r="K29" s="196">
        <v>-8.7321535926236322</v>
      </c>
      <c r="L29" s="196">
        <v>0.89684257971896386</v>
      </c>
      <c r="M29" s="196">
        <v>0.89684257971896386</v>
      </c>
      <c r="N29" s="42"/>
      <c r="O29" s="42"/>
      <c r="P29" s="42"/>
      <c r="Q29" s="71"/>
      <c r="R29" s="71"/>
      <c r="S29" s="71"/>
      <c r="U29" s="17"/>
      <c r="V29" s="17"/>
      <c r="W29" s="17"/>
      <c r="X29" s="71"/>
      <c r="Y29" s="71"/>
      <c r="Z29" s="71"/>
    </row>
    <row r="30" spans="1:26" s="43" customFormat="1" ht="20.100000000000001" customHeight="1">
      <c r="A30" s="20" t="s">
        <v>27</v>
      </c>
      <c r="B30" s="195">
        <v>3731.0562249599998</v>
      </c>
      <c r="C30" s="196">
        <v>15.817895507494057</v>
      </c>
      <c r="D30" s="196">
        <v>2.6135346149560377</v>
      </c>
      <c r="E30" s="196">
        <v>2.6135346149560377</v>
      </c>
      <c r="F30" s="195">
        <v>3724.9436973699999</v>
      </c>
      <c r="G30" s="196">
        <v>15.94693025279868</v>
      </c>
      <c r="H30" s="196">
        <v>2.6184313934497681</v>
      </c>
      <c r="I30" s="196">
        <v>2.6184313934497681</v>
      </c>
      <c r="J30" s="195">
        <v>6.11252759</v>
      </c>
      <c r="K30" s="196">
        <v>-30.986095860565499</v>
      </c>
      <c r="L30" s="196">
        <v>-0.28607660911195865</v>
      </c>
      <c r="M30" s="196">
        <v>-0.28607660911195865</v>
      </c>
      <c r="N30" s="42"/>
      <c r="O30" s="42"/>
      <c r="P30" s="42"/>
      <c r="Q30" s="71"/>
      <c r="R30" s="71"/>
      <c r="S30" s="71"/>
      <c r="U30" s="17"/>
      <c r="V30" s="17"/>
      <c r="W30" s="17"/>
      <c r="X30" s="71"/>
      <c r="Y30" s="71"/>
      <c r="Z30" s="71"/>
    </row>
    <row r="31" spans="1:26" s="43" customFormat="1" ht="20.100000000000001" customHeight="1">
      <c r="A31" s="20" t="s">
        <v>28</v>
      </c>
      <c r="B31" s="195">
        <v>3474.10034378</v>
      </c>
      <c r="C31" s="196">
        <v>26.130307947743759</v>
      </c>
      <c r="D31" s="196">
        <v>3.45262806923607</v>
      </c>
      <c r="E31" s="196">
        <v>3.45262806923607</v>
      </c>
      <c r="F31" s="195">
        <v>3446.0915666699998</v>
      </c>
      <c r="G31" s="196">
        <v>27.550618611770943</v>
      </c>
      <c r="H31" s="196">
        <v>3.4807046452392001</v>
      </c>
      <c r="I31" s="196">
        <v>3.4807046452392001</v>
      </c>
      <c r="J31" s="195">
        <v>28.00877711</v>
      </c>
      <c r="K31" s="196">
        <v>-46.781372937314295</v>
      </c>
      <c r="L31" s="196">
        <v>0.11069380650940275</v>
      </c>
      <c r="M31" s="196">
        <v>0.11069380650940275</v>
      </c>
      <c r="N31" s="42"/>
      <c r="O31" s="42"/>
      <c r="P31" s="42"/>
      <c r="Q31" s="71"/>
      <c r="R31" s="71"/>
      <c r="S31" s="71"/>
      <c r="U31" s="17"/>
      <c r="V31" s="17"/>
      <c r="W31" s="17"/>
      <c r="X31" s="71"/>
      <c r="Y31" s="71"/>
      <c r="Z31" s="71"/>
    </row>
    <row r="32" spans="1:26" s="43" customFormat="1" ht="20.100000000000001" customHeight="1">
      <c r="A32" s="20" t="s">
        <v>29</v>
      </c>
      <c r="B32" s="195">
        <v>9471.8127177999995</v>
      </c>
      <c r="C32" s="196">
        <v>9.0975374506862607</v>
      </c>
      <c r="D32" s="196">
        <v>2.2668881762339481</v>
      </c>
      <c r="E32" s="196">
        <v>2.2668881762339481</v>
      </c>
      <c r="F32" s="195">
        <v>9417.3299945300005</v>
      </c>
      <c r="G32" s="196">
        <v>12.072714470120573</v>
      </c>
      <c r="H32" s="196">
        <v>2.2916850373068627</v>
      </c>
      <c r="I32" s="196">
        <v>2.2916850373068627</v>
      </c>
      <c r="J32" s="195">
        <v>54.482723270000001</v>
      </c>
      <c r="K32" s="196">
        <v>-80.478619570979561</v>
      </c>
      <c r="L32" s="196">
        <v>-1.8458769195185454</v>
      </c>
      <c r="M32" s="196">
        <v>-1.8458769195185454</v>
      </c>
      <c r="N32" s="42"/>
      <c r="O32" s="42"/>
      <c r="P32" s="42"/>
      <c r="Q32" s="71"/>
      <c r="R32" s="71"/>
      <c r="S32" s="71"/>
      <c r="U32" s="17"/>
      <c r="V32" s="17"/>
      <c r="W32" s="17"/>
      <c r="X32" s="71"/>
      <c r="Y32" s="71"/>
      <c r="Z32" s="71"/>
    </row>
    <row r="33" spans="1:26" s="43" customFormat="1" ht="20.100000000000001" customHeight="1">
      <c r="A33" s="20" t="s">
        <v>30</v>
      </c>
      <c r="B33" s="195">
        <v>1083.00881921</v>
      </c>
      <c r="C33" s="196">
        <v>-18.472280689879668</v>
      </c>
      <c r="D33" s="196">
        <v>1.5104803368048465</v>
      </c>
      <c r="E33" s="196">
        <v>1.5104803368048465</v>
      </c>
      <c r="F33" s="195">
        <v>1053.37030207</v>
      </c>
      <c r="G33" s="196">
        <v>-18.886930402225815</v>
      </c>
      <c r="H33" s="196">
        <v>1.5229795224067857</v>
      </c>
      <c r="I33" s="196">
        <v>1.5229795224067857</v>
      </c>
      <c r="J33" s="195">
        <v>29.638517140000001</v>
      </c>
      <c r="K33" s="196">
        <v>-0.37142791581018741</v>
      </c>
      <c r="L33" s="196">
        <v>1.0682417120161318</v>
      </c>
      <c r="M33" s="196">
        <v>1.0682417120161318</v>
      </c>
      <c r="N33" s="42"/>
      <c r="O33" s="42"/>
      <c r="P33" s="42"/>
      <c r="Q33" s="71"/>
      <c r="R33" s="71"/>
      <c r="S33" s="71"/>
      <c r="U33" s="17"/>
      <c r="V33" s="17"/>
      <c r="W33" s="17"/>
      <c r="X33" s="71"/>
      <c r="Y33" s="71"/>
      <c r="Z33" s="71"/>
    </row>
    <row r="34" spans="1:26" s="43" customFormat="1" ht="20.100000000000001" customHeight="1">
      <c r="A34" s="20" t="s">
        <v>31</v>
      </c>
      <c r="B34" s="195">
        <v>6419.9306971100004</v>
      </c>
      <c r="C34" s="196">
        <v>24.02344857445695</v>
      </c>
      <c r="D34" s="196">
        <v>2.5658435453436113</v>
      </c>
      <c r="E34" s="196">
        <v>2.5658435453436113</v>
      </c>
      <c r="F34" s="195">
        <v>6393.9509451599997</v>
      </c>
      <c r="G34" s="196">
        <v>24.403704167712604</v>
      </c>
      <c r="H34" s="196">
        <v>2.5719647010761832</v>
      </c>
      <c r="I34" s="196">
        <v>2.5719647010761832</v>
      </c>
      <c r="J34" s="195">
        <v>25.979751950000001</v>
      </c>
      <c r="K34" s="196">
        <v>-29.221467914473152</v>
      </c>
      <c r="L34" s="196">
        <v>1.0812429579394944</v>
      </c>
      <c r="M34" s="196">
        <v>1.0812429579394944</v>
      </c>
      <c r="N34" s="42"/>
      <c r="O34" s="42"/>
      <c r="P34" s="42"/>
      <c r="Q34" s="71"/>
      <c r="R34" s="71"/>
      <c r="S34" s="71"/>
      <c r="U34" s="17"/>
      <c r="V34" s="17"/>
      <c r="W34" s="17"/>
      <c r="X34" s="71"/>
      <c r="Y34" s="71"/>
      <c r="Z34" s="71"/>
    </row>
    <row r="35" spans="1:26" s="43" customFormat="1" ht="20.100000000000001" customHeight="1">
      <c r="A35" s="20" t="s">
        <v>32</v>
      </c>
      <c r="B35" s="195">
        <v>5935.0013619199999</v>
      </c>
      <c r="C35" s="196">
        <v>25.392903904098148</v>
      </c>
      <c r="D35" s="196">
        <v>3.2706608846822576</v>
      </c>
      <c r="E35" s="196">
        <v>3.2706608846822576</v>
      </c>
      <c r="F35" s="195">
        <v>5914.9106905500003</v>
      </c>
      <c r="G35" s="196">
        <v>25.614283353416752</v>
      </c>
      <c r="H35" s="196">
        <v>3.2817782919870808</v>
      </c>
      <c r="I35" s="196">
        <v>3.2817782919870808</v>
      </c>
      <c r="J35" s="195">
        <v>20.090671369999999</v>
      </c>
      <c r="K35" s="196">
        <v>-17.442869273195669</v>
      </c>
      <c r="L35" s="196">
        <v>9.8458117090459041E-2</v>
      </c>
      <c r="M35" s="196">
        <v>9.8458117090459041E-2</v>
      </c>
      <c r="N35" s="42"/>
      <c r="O35" s="42"/>
      <c r="P35" s="42"/>
      <c r="Q35" s="71"/>
      <c r="R35" s="71"/>
      <c r="S35" s="71"/>
      <c r="U35" s="17"/>
      <c r="V35" s="17"/>
      <c r="W35" s="17"/>
      <c r="X35" s="71"/>
      <c r="Y35" s="71"/>
      <c r="Z35" s="71"/>
    </row>
    <row r="36" spans="1:26" s="43" customFormat="1" ht="20.100000000000001" customHeight="1">
      <c r="A36" s="20" t="s">
        <v>33</v>
      </c>
      <c r="B36" s="195">
        <v>3579.7958292399999</v>
      </c>
      <c r="C36" s="196">
        <v>23.036572670174138</v>
      </c>
      <c r="D36" s="196">
        <v>3.2006197761856612</v>
      </c>
      <c r="E36" s="196">
        <v>3.2006197761856612</v>
      </c>
      <c r="F36" s="195">
        <v>3539.8554558400001</v>
      </c>
      <c r="G36" s="196">
        <v>24.068251595242458</v>
      </c>
      <c r="H36" s="196">
        <v>3.2230310523087837</v>
      </c>
      <c r="I36" s="196">
        <v>3.2230310523087837</v>
      </c>
      <c r="J36" s="195">
        <v>39.940373399999999</v>
      </c>
      <c r="K36" s="196">
        <v>-29.166495851601283</v>
      </c>
      <c r="L36" s="196">
        <v>1.2522645887780328</v>
      </c>
      <c r="M36" s="196">
        <v>1.2522645887780328</v>
      </c>
      <c r="N36" s="42"/>
      <c r="O36" s="42"/>
      <c r="P36" s="42"/>
      <c r="Q36" s="71"/>
      <c r="R36" s="71"/>
      <c r="S36" s="71"/>
      <c r="U36" s="17"/>
      <c r="V36" s="17"/>
      <c r="W36" s="17"/>
      <c r="X36" s="71"/>
      <c r="Y36" s="71"/>
      <c r="Z36" s="71"/>
    </row>
    <row r="37" spans="1:26" s="43" customFormat="1" ht="18.75" customHeight="1">
      <c r="A37" s="108" t="s">
        <v>34</v>
      </c>
      <c r="B37" s="197">
        <v>4551.3144861700002</v>
      </c>
      <c r="C37" s="198">
        <v>20.777522089620831</v>
      </c>
      <c r="D37" s="198">
        <v>2.2436437511156697</v>
      </c>
      <c r="E37" s="198">
        <v>2.2436437511156697</v>
      </c>
      <c r="F37" s="197">
        <v>4545.9464028499997</v>
      </c>
      <c r="G37" s="198">
        <v>21.162437817657491</v>
      </c>
      <c r="H37" s="198">
        <v>2.2472091462240655</v>
      </c>
      <c r="I37" s="198">
        <v>2.2472091462240655</v>
      </c>
      <c r="J37" s="197">
        <v>5.3680833200000002</v>
      </c>
      <c r="K37" s="198">
        <v>-67.271735235047345</v>
      </c>
      <c r="L37" s="198">
        <v>-0.68899547566029185</v>
      </c>
      <c r="M37" s="198">
        <v>-0.68899547566029185</v>
      </c>
      <c r="N37" s="42"/>
      <c r="O37" s="42"/>
      <c r="P37" s="42"/>
      <c r="Q37" s="71"/>
      <c r="R37" s="71"/>
      <c r="S37" s="71"/>
      <c r="U37" s="17"/>
      <c r="V37" s="17"/>
      <c r="W37" s="17"/>
      <c r="X37" s="71"/>
      <c r="Y37" s="71"/>
      <c r="Z37" s="71"/>
    </row>
    <row r="38" spans="1:26" ht="19.5" customHeight="1">
      <c r="A38" s="244" t="s">
        <v>75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</row>
    <row r="39" spans="1:26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26">
      <c r="B40" s="126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26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26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7" spans="1:26" s="25" customFormat="1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s="25" customFormat="1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2:26" s="25" customFormat="1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2:26" s="25" customFormat="1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2:26" s="25" customFormat="1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11"/>
      <c r="R51" s="11"/>
      <c r="S51" s="11"/>
      <c r="T51" s="11"/>
      <c r="U51" s="11"/>
      <c r="V51" s="11"/>
      <c r="W51" s="11"/>
      <c r="X51" s="11"/>
      <c r="Y51" s="11"/>
      <c r="Z51" s="11"/>
    </row>
  </sheetData>
  <mergeCells count="26">
    <mergeCell ref="L1:M1"/>
    <mergeCell ref="M7:M8"/>
    <mergeCell ref="A3:G3"/>
    <mergeCell ref="A5:A8"/>
    <mergeCell ref="B7:B8"/>
    <mergeCell ref="C7:C8"/>
    <mergeCell ref="D7:D8"/>
    <mergeCell ref="F7:F8"/>
    <mergeCell ref="B5:E6"/>
    <mergeCell ref="F5:M5"/>
    <mergeCell ref="F6:I6"/>
    <mergeCell ref="J6:M6"/>
    <mergeCell ref="E7:E8"/>
    <mergeCell ref="I7:I8"/>
    <mergeCell ref="A38:L38"/>
    <mergeCell ref="G7:G8"/>
    <mergeCell ref="H7:H8"/>
    <mergeCell ref="J7:J8"/>
    <mergeCell ref="K7:K8"/>
    <mergeCell ref="L7:L8"/>
    <mergeCell ref="Q8:S9"/>
    <mergeCell ref="U8:W9"/>
    <mergeCell ref="X8:Z9"/>
    <mergeCell ref="N10:P10"/>
    <mergeCell ref="U10:W10"/>
    <mergeCell ref="N8:P9"/>
  </mergeCells>
  <hyperlinks>
    <hyperlink ref="A2" location="region!A2" display="Кредити, надані домашнім господарствам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48"/>
  <sheetViews>
    <sheetView showGridLines="0" zoomScaleNormal="100" zoomScaleSheetLayoutView="100" workbookViewId="0">
      <selection activeCell="A2" sqref="A2"/>
    </sheetView>
  </sheetViews>
  <sheetFormatPr defaultColWidth="9.109375" defaultRowHeight="13.8"/>
  <cols>
    <col min="1" max="1" width="24.88671875" style="89" customWidth="1"/>
    <col min="2" max="2" width="10.109375" style="27" customWidth="1"/>
    <col min="3" max="3" width="9" style="27" customWidth="1"/>
    <col min="4" max="4" width="7.6640625" style="27" customWidth="1"/>
    <col min="5" max="5" width="7.5546875" style="27" customWidth="1"/>
    <col min="6" max="6" width="9.5546875" style="27" customWidth="1"/>
    <col min="7" max="8" width="7.6640625" style="27" customWidth="1"/>
    <col min="9" max="9" width="7.5546875" style="27" customWidth="1"/>
    <col min="10" max="10" width="8.88671875" style="27" customWidth="1"/>
    <col min="11" max="11" width="9.44140625" style="27" customWidth="1"/>
    <col min="12" max="12" width="7.6640625" style="27" customWidth="1"/>
    <col min="13" max="13" width="7.5546875" style="27" customWidth="1"/>
    <col min="14" max="14" width="15.88671875" style="41" customWidth="1"/>
    <col min="15" max="17" width="9.109375" style="41"/>
    <col min="18" max="26" width="9.109375" style="40"/>
    <col min="27" max="16384" width="9.109375" style="11"/>
  </cols>
  <sheetData>
    <row r="1" spans="1:26">
      <c r="L1" s="245" t="s">
        <v>61</v>
      </c>
      <c r="M1" s="245"/>
    </row>
    <row r="2" spans="1:26" ht="16.2" customHeight="1">
      <c r="A2" s="109" t="s">
        <v>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6">
      <c r="A3" s="227">
        <v>46050</v>
      </c>
      <c r="B3" s="227"/>
      <c r="C3" s="227"/>
      <c r="D3" s="227"/>
      <c r="E3" s="227"/>
      <c r="F3" s="227"/>
      <c r="G3" s="227"/>
    </row>
    <row r="4" spans="1:26">
      <c r="A4" s="110"/>
      <c r="E4" s="11"/>
      <c r="F4" s="11"/>
      <c r="G4" s="11"/>
      <c r="H4" s="11"/>
      <c r="I4" s="11"/>
      <c r="M4" s="28"/>
    </row>
    <row r="5" spans="1:26" s="68" customFormat="1" ht="12.75" customHeight="1">
      <c r="A5" s="228" t="s">
        <v>5</v>
      </c>
      <c r="B5" s="229" t="s">
        <v>6</v>
      </c>
      <c r="C5" s="230"/>
      <c r="D5" s="230"/>
      <c r="E5" s="231"/>
      <c r="F5" s="235" t="s">
        <v>7</v>
      </c>
      <c r="G5" s="236"/>
      <c r="H5" s="236"/>
      <c r="I5" s="236"/>
      <c r="J5" s="236"/>
      <c r="K5" s="236"/>
      <c r="L5" s="236"/>
      <c r="M5" s="236"/>
      <c r="N5" s="41"/>
      <c r="O5" s="41"/>
      <c r="P5" s="41"/>
      <c r="Q5" s="41"/>
      <c r="R5" s="40"/>
      <c r="S5" s="40"/>
      <c r="T5" s="40"/>
      <c r="U5" s="40"/>
      <c r="V5" s="40"/>
      <c r="W5" s="40"/>
      <c r="X5" s="40"/>
      <c r="Y5" s="40"/>
      <c r="Z5" s="40"/>
    </row>
    <row r="6" spans="1:26" s="68" customFormat="1" ht="12.75" customHeight="1">
      <c r="A6" s="228"/>
      <c r="B6" s="237"/>
      <c r="C6" s="238"/>
      <c r="D6" s="238"/>
      <c r="E6" s="248"/>
      <c r="F6" s="237" t="s">
        <v>2</v>
      </c>
      <c r="G6" s="238"/>
      <c r="H6" s="238"/>
      <c r="I6" s="248"/>
      <c r="J6" s="235" t="s">
        <v>3</v>
      </c>
      <c r="K6" s="236"/>
      <c r="L6" s="236"/>
      <c r="M6" s="236"/>
      <c r="N6" s="41"/>
      <c r="O6" s="41"/>
      <c r="P6" s="41"/>
      <c r="Q6" s="41"/>
      <c r="R6" s="40"/>
      <c r="S6" s="40"/>
      <c r="T6" s="40"/>
      <c r="U6" s="40"/>
      <c r="V6" s="40"/>
      <c r="W6" s="40"/>
      <c r="X6" s="40"/>
      <c r="Y6" s="40"/>
      <c r="Z6" s="40"/>
    </row>
    <row r="7" spans="1:26" s="68" customFormat="1" ht="12.75" customHeight="1">
      <c r="A7" s="228"/>
      <c r="B7" s="226" t="s">
        <v>0</v>
      </c>
      <c r="C7" s="220" t="s">
        <v>8</v>
      </c>
      <c r="D7" s="220" t="s">
        <v>1</v>
      </c>
      <c r="E7" s="250" t="s">
        <v>60</v>
      </c>
      <c r="F7" s="226" t="s">
        <v>0</v>
      </c>
      <c r="G7" s="220" t="s">
        <v>8</v>
      </c>
      <c r="H7" s="220" t="s">
        <v>1</v>
      </c>
      <c r="I7" s="250" t="s">
        <v>60</v>
      </c>
      <c r="J7" s="226" t="s">
        <v>0</v>
      </c>
      <c r="K7" s="220" t="s">
        <v>8</v>
      </c>
      <c r="L7" s="220" t="s">
        <v>1</v>
      </c>
      <c r="M7" s="246" t="s">
        <v>60</v>
      </c>
      <c r="N7" s="41"/>
      <c r="O7" s="41"/>
      <c r="P7" s="41"/>
      <c r="Q7" s="41"/>
      <c r="R7" s="11"/>
      <c r="S7" s="40"/>
      <c r="T7" s="40"/>
      <c r="U7" s="40"/>
      <c r="V7" s="40"/>
      <c r="W7" s="40"/>
      <c r="X7" s="40"/>
      <c r="Y7" s="40"/>
      <c r="Z7" s="40"/>
    </row>
    <row r="8" spans="1:26" s="68" customFormat="1" ht="39" customHeight="1">
      <c r="A8" s="228"/>
      <c r="B8" s="226"/>
      <c r="C8" s="220"/>
      <c r="D8" s="220"/>
      <c r="E8" s="250"/>
      <c r="F8" s="226"/>
      <c r="G8" s="220"/>
      <c r="H8" s="220"/>
      <c r="I8" s="250"/>
      <c r="J8" s="226"/>
      <c r="K8" s="220"/>
      <c r="L8" s="220"/>
      <c r="M8" s="246"/>
      <c r="N8" s="41"/>
      <c r="O8" s="41"/>
      <c r="P8" s="41"/>
      <c r="Q8" s="41"/>
      <c r="R8" s="40"/>
      <c r="S8" s="40"/>
      <c r="T8" s="40"/>
      <c r="U8" s="40"/>
      <c r="V8" s="40"/>
      <c r="W8" s="40"/>
      <c r="X8" s="40"/>
      <c r="Y8" s="40"/>
      <c r="Z8" s="40"/>
    </row>
    <row r="9" spans="1:26" s="14" customFormat="1">
      <c r="A9" s="148">
        <v>1</v>
      </c>
      <c r="B9" s="148">
        <v>2</v>
      </c>
      <c r="C9" s="148">
        <v>3</v>
      </c>
      <c r="D9" s="148">
        <v>4</v>
      </c>
      <c r="E9" s="148">
        <v>5</v>
      </c>
      <c r="F9" s="148">
        <v>6</v>
      </c>
      <c r="G9" s="148">
        <v>7</v>
      </c>
      <c r="H9" s="148">
        <v>8</v>
      </c>
      <c r="I9" s="148">
        <v>9</v>
      </c>
      <c r="J9" s="148">
        <v>10</v>
      </c>
      <c r="K9" s="148">
        <v>11</v>
      </c>
      <c r="L9" s="148">
        <v>12</v>
      </c>
      <c r="M9" s="30">
        <v>13</v>
      </c>
      <c r="N9" s="41"/>
      <c r="O9" s="41"/>
      <c r="P9" s="41"/>
      <c r="Q9" s="41"/>
      <c r="R9" s="40"/>
      <c r="S9" s="40"/>
      <c r="T9" s="40"/>
      <c r="U9" s="41"/>
      <c r="V9" s="41"/>
      <c r="W9" s="40"/>
      <c r="X9" s="40"/>
      <c r="Y9" s="40"/>
      <c r="Z9" s="40"/>
    </row>
    <row r="10" spans="1:26" s="14" customFormat="1">
      <c r="A10" s="149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33"/>
      <c r="N10" s="41"/>
      <c r="O10" s="41"/>
      <c r="P10" s="41"/>
      <c r="Q10" s="41"/>
      <c r="R10" s="40"/>
      <c r="S10" s="40"/>
      <c r="T10" s="40"/>
      <c r="U10" s="41"/>
      <c r="V10" s="41"/>
      <c r="W10" s="40"/>
      <c r="X10" s="40"/>
      <c r="Y10" s="40"/>
      <c r="Z10" s="40"/>
    </row>
    <row r="11" spans="1:26" s="163" customFormat="1" ht="20.100000000000001" customHeight="1">
      <c r="A11" s="118" t="s">
        <v>6</v>
      </c>
      <c r="B11" s="176">
        <v>3171140.9766488899</v>
      </c>
      <c r="C11" s="172">
        <v>16.386540509465746</v>
      </c>
      <c r="D11" s="172">
        <v>-2.0692038471242853</v>
      </c>
      <c r="E11" s="172">
        <v>-2.0692038471242853</v>
      </c>
      <c r="F11" s="176">
        <v>2202974.5646494501</v>
      </c>
      <c r="G11" s="172">
        <v>20.24550278323818</v>
      </c>
      <c r="H11" s="172">
        <v>-3.7233148853294011</v>
      </c>
      <c r="I11" s="172">
        <v>-3.7233148853294011</v>
      </c>
      <c r="J11" s="176">
        <v>968166.41199943994</v>
      </c>
      <c r="K11" s="172">
        <v>8.4660005731475252</v>
      </c>
      <c r="L11" s="172">
        <v>1.9149958027281144</v>
      </c>
      <c r="M11" s="172">
        <v>1.9149958027281144</v>
      </c>
      <c r="N11" s="159"/>
      <c r="O11" s="159"/>
      <c r="P11" s="159"/>
      <c r="Q11" s="159"/>
      <c r="R11" s="164"/>
      <c r="S11" s="164"/>
      <c r="T11" s="164"/>
      <c r="U11" s="159"/>
      <c r="V11" s="159"/>
      <c r="W11" s="164"/>
      <c r="X11" s="164"/>
      <c r="Y11" s="164"/>
      <c r="Z11" s="164"/>
    </row>
    <row r="12" spans="1:26" s="34" customFormat="1" ht="27.75" customHeight="1">
      <c r="A12" s="35" t="s">
        <v>9</v>
      </c>
      <c r="B12" s="171">
        <v>0</v>
      </c>
      <c r="C12" s="171">
        <v>0</v>
      </c>
      <c r="D12" s="171">
        <v>0</v>
      </c>
      <c r="E12" s="171">
        <v>0</v>
      </c>
      <c r="F12" s="171">
        <v>0</v>
      </c>
      <c r="G12" s="171">
        <v>0</v>
      </c>
      <c r="H12" s="171">
        <v>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s="34" customFormat="1" ht="20.100000000000001" customHeight="1">
      <c r="A13" s="36" t="s">
        <v>92</v>
      </c>
      <c r="B13" s="171"/>
      <c r="C13" s="177"/>
      <c r="D13" s="177"/>
      <c r="E13" s="177"/>
      <c r="F13" s="171"/>
      <c r="G13" s="177"/>
      <c r="H13" s="177"/>
      <c r="I13" s="177"/>
      <c r="J13" s="171"/>
      <c r="K13" s="177"/>
      <c r="L13" s="177"/>
      <c r="M13" s="177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s="34" customFormat="1" ht="20.100000000000001" customHeight="1">
      <c r="A14" s="37" t="s">
        <v>11</v>
      </c>
      <c r="B14" s="171">
        <v>54633.98001313</v>
      </c>
      <c r="C14" s="177">
        <v>15.806192615569486</v>
      </c>
      <c r="D14" s="177">
        <v>-0.7893210478293895</v>
      </c>
      <c r="E14" s="177">
        <v>-0.7893210478293895</v>
      </c>
      <c r="F14" s="171">
        <v>42636.00650725</v>
      </c>
      <c r="G14" s="177">
        <v>21.235671762578619</v>
      </c>
      <c r="H14" s="177">
        <v>-1.5632515800303395</v>
      </c>
      <c r="I14" s="177">
        <v>-1.5632515800303395</v>
      </c>
      <c r="J14" s="171">
        <v>11997.97350588</v>
      </c>
      <c r="K14" s="177">
        <v>-9.3543708836406836E-2</v>
      </c>
      <c r="L14" s="177">
        <v>2.0622113874622556</v>
      </c>
      <c r="M14" s="177">
        <v>2.0622113874622556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s="34" customFormat="1" ht="20.100000000000001" customHeight="1">
      <c r="A15" s="37" t="s">
        <v>12</v>
      </c>
      <c r="B15" s="171">
        <v>37528.308721339999</v>
      </c>
      <c r="C15" s="177">
        <v>24.806574165202605</v>
      </c>
      <c r="D15" s="177">
        <v>-0.15882222733546314</v>
      </c>
      <c r="E15" s="177">
        <v>-0.15882222733546314</v>
      </c>
      <c r="F15" s="171">
        <v>29902.302391130001</v>
      </c>
      <c r="G15" s="177">
        <v>33.552746357582009</v>
      </c>
      <c r="H15" s="177">
        <v>-0.86392198756270489</v>
      </c>
      <c r="I15" s="177">
        <v>-0.86392198756270489</v>
      </c>
      <c r="J15" s="171">
        <v>7626.0063302099998</v>
      </c>
      <c r="K15" s="177">
        <v>-0.69391580097439487</v>
      </c>
      <c r="L15" s="177">
        <v>2.7054873069944279</v>
      </c>
      <c r="M15" s="177">
        <v>2.7054873069944279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s="28" customFormat="1" ht="20.100000000000001" customHeight="1">
      <c r="A16" s="37" t="s">
        <v>13</v>
      </c>
      <c r="B16" s="171">
        <v>306148.61635119002</v>
      </c>
      <c r="C16" s="177">
        <v>20.372790590522655</v>
      </c>
      <c r="D16" s="177">
        <v>-2.0942117082550595</v>
      </c>
      <c r="E16" s="177">
        <v>-2.0942117082550595</v>
      </c>
      <c r="F16" s="171">
        <v>211122.15620577001</v>
      </c>
      <c r="G16" s="177">
        <v>24.625380532747471</v>
      </c>
      <c r="H16" s="177">
        <v>-3.8038582714458187</v>
      </c>
      <c r="I16" s="177">
        <v>-3.8038582714458187</v>
      </c>
      <c r="J16" s="171">
        <v>95026.460145420002</v>
      </c>
      <c r="K16" s="177">
        <v>11.890203355578066</v>
      </c>
      <c r="L16" s="177">
        <v>1.9305706508653202</v>
      </c>
      <c r="M16" s="177">
        <v>1.9305706508653202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s="28" customFormat="1" ht="20.100000000000001" customHeight="1">
      <c r="A17" s="37" t="s">
        <v>14</v>
      </c>
      <c r="B17" s="171">
        <v>35153.969629890002</v>
      </c>
      <c r="C17" s="177">
        <v>-17.300568422283973</v>
      </c>
      <c r="D17" s="177">
        <v>-21.192260182019652</v>
      </c>
      <c r="E17" s="177">
        <v>-21.192260182019652</v>
      </c>
      <c r="F17" s="171">
        <v>30578.5964289</v>
      </c>
      <c r="G17" s="177">
        <v>-19.369991660753087</v>
      </c>
      <c r="H17" s="177">
        <v>-20.440482618452975</v>
      </c>
      <c r="I17" s="177">
        <v>-20.440482618452975</v>
      </c>
      <c r="J17" s="171">
        <v>4575.3732009900004</v>
      </c>
      <c r="K17" s="177">
        <v>-0.17795256596031095</v>
      </c>
      <c r="L17" s="177">
        <v>-25.873508594637116</v>
      </c>
      <c r="M17" s="177">
        <v>-25.873508594637116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s="28" customFormat="1" ht="20.100000000000001" customHeight="1">
      <c r="A18" s="37" t="s">
        <v>15</v>
      </c>
      <c r="B18" s="171">
        <v>47705.707140120001</v>
      </c>
      <c r="C18" s="177">
        <v>30.207364169892344</v>
      </c>
      <c r="D18" s="177">
        <v>-0.33528653293171828</v>
      </c>
      <c r="E18" s="177">
        <v>-0.33528653293171828</v>
      </c>
      <c r="F18" s="171">
        <v>38955.883581490001</v>
      </c>
      <c r="G18" s="177">
        <v>36.389025295237019</v>
      </c>
      <c r="H18" s="177">
        <v>-1.2426502891668179</v>
      </c>
      <c r="I18" s="177">
        <v>-1.2426502891668179</v>
      </c>
      <c r="J18" s="171">
        <v>8749.8235586299998</v>
      </c>
      <c r="K18" s="177">
        <v>8.3445274447222317</v>
      </c>
      <c r="L18" s="177">
        <v>3.9154673500403874</v>
      </c>
      <c r="M18" s="177">
        <v>3.9154673500403874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s="28" customFormat="1" ht="20.100000000000001" customHeight="1">
      <c r="A19" s="37" t="s">
        <v>16</v>
      </c>
      <c r="B19" s="171">
        <v>22706.055042470001</v>
      </c>
      <c r="C19" s="177">
        <v>16.555727754863597</v>
      </c>
      <c r="D19" s="177">
        <v>-2.2218665000481934</v>
      </c>
      <c r="E19" s="177">
        <v>-2.2218665000481934</v>
      </c>
      <c r="F19" s="171">
        <v>16958.03546856</v>
      </c>
      <c r="G19" s="177">
        <v>16.560358581720109</v>
      </c>
      <c r="H19" s="177">
        <v>-4.0999813747799578</v>
      </c>
      <c r="I19" s="177">
        <v>-4.0999813747799578</v>
      </c>
      <c r="J19" s="171">
        <v>5748.01957391</v>
      </c>
      <c r="K19" s="177">
        <v>16.542067849546086</v>
      </c>
      <c r="L19" s="177">
        <v>3.773961378834727</v>
      </c>
      <c r="M19" s="177">
        <v>3.773961378834727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s="28" customFormat="1" ht="20.100000000000001" customHeight="1">
      <c r="A20" s="37" t="s">
        <v>17</v>
      </c>
      <c r="B20" s="171">
        <v>80509.757150079997</v>
      </c>
      <c r="C20" s="177">
        <v>16.139928166051476</v>
      </c>
      <c r="D20" s="177">
        <v>-1.950209126992192</v>
      </c>
      <c r="E20" s="177">
        <v>-1.950209126992192</v>
      </c>
      <c r="F20" s="171">
        <v>56424.351377949999</v>
      </c>
      <c r="G20" s="177">
        <v>14.45702507143946</v>
      </c>
      <c r="H20" s="177">
        <v>-4.9174664117314109</v>
      </c>
      <c r="I20" s="177">
        <v>-4.9174664117314109</v>
      </c>
      <c r="J20" s="171">
        <v>24085.405772130001</v>
      </c>
      <c r="K20" s="177">
        <v>20.283109190654812</v>
      </c>
      <c r="L20" s="177">
        <v>5.7834455462352423</v>
      </c>
      <c r="M20" s="177">
        <v>5.7834455462352423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s="28" customFormat="1" ht="20.100000000000001" customHeight="1">
      <c r="A21" s="37" t="s">
        <v>18</v>
      </c>
      <c r="B21" s="171">
        <v>41063.630395200002</v>
      </c>
      <c r="C21" s="177">
        <v>19.925725246432663</v>
      </c>
      <c r="D21" s="177">
        <v>-0.886067973687787</v>
      </c>
      <c r="E21" s="177">
        <v>-0.886067973687787</v>
      </c>
      <c r="F21" s="171">
        <v>31357.994445789998</v>
      </c>
      <c r="G21" s="177">
        <v>22.626593673391199</v>
      </c>
      <c r="H21" s="177">
        <v>-1.3169439850589839</v>
      </c>
      <c r="I21" s="177">
        <v>-1.3169439850589839</v>
      </c>
      <c r="J21" s="171">
        <v>9705.6359494099997</v>
      </c>
      <c r="K21" s="177">
        <v>11.958619529568665</v>
      </c>
      <c r="L21" s="177">
        <v>0.53213672655323307</v>
      </c>
      <c r="M21" s="177">
        <v>0.53213672655323307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s="43" customFormat="1" ht="20.100000000000001" customHeight="1">
      <c r="A22" s="37" t="s">
        <v>19</v>
      </c>
      <c r="B22" s="171">
        <v>1689607.4488323</v>
      </c>
      <c r="C22" s="177">
        <v>17.100935215996984</v>
      </c>
      <c r="D22" s="177">
        <v>-1.731473167762374</v>
      </c>
      <c r="E22" s="177">
        <v>-1.731473167762374</v>
      </c>
      <c r="F22" s="171">
        <v>1136750.9807209701</v>
      </c>
      <c r="G22" s="177">
        <v>22.083194016041062</v>
      </c>
      <c r="H22" s="177">
        <v>-3.3739415801439208</v>
      </c>
      <c r="I22" s="177">
        <v>-3.3739415801439208</v>
      </c>
      <c r="J22" s="171">
        <v>552856.46811132994</v>
      </c>
      <c r="K22" s="177">
        <v>8.0354774672447178</v>
      </c>
      <c r="L22" s="177">
        <v>1.8274666467067391</v>
      </c>
      <c r="M22" s="177">
        <v>1.8274666467067391</v>
      </c>
      <c r="N22" s="41"/>
      <c r="O22" s="41"/>
      <c r="P22" s="41"/>
      <c r="Q22" s="41"/>
      <c r="R22" s="40"/>
      <c r="S22" s="40"/>
      <c r="T22" s="40"/>
      <c r="U22" s="41"/>
      <c r="V22" s="41"/>
      <c r="W22" s="40"/>
      <c r="X22" s="40"/>
      <c r="Y22" s="40"/>
      <c r="Z22" s="40"/>
    </row>
    <row r="23" spans="1:26" s="43" customFormat="1" ht="20.100000000000001" customHeight="1">
      <c r="A23" s="37" t="s">
        <v>20</v>
      </c>
      <c r="B23" s="171">
        <v>33363.517713640002</v>
      </c>
      <c r="C23" s="177">
        <v>13.627932583579224</v>
      </c>
      <c r="D23" s="177">
        <v>-0.76542137397690624</v>
      </c>
      <c r="E23" s="177">
        <v>-0.76542137397690624</v>
      </c>
      <c r="F23" s="171">
        <v>23617.37930864</v>
      </c>
      <c r="G23" s="177">
        <v>16.8053237853441</v>
      </c>
      <c r="H23" s="177">
        <v>-1.9768609233538257</v>
      </c>
      <c r="I23" s="177">
        <v>-1.9768609233538257</v>
      </c>
      <c r="J23" s="171">
        <v>9746.1384049999997</v>
      </c>
      <c r="K23" s="177">
        <v>6.6009594254618662</v>
      </c>
      <c r="L23" s="177">
        <v>2.2982376190016538</v>
      </c>
      <c r="M23" s="177">
        <v>2.2982376190016538</v>
      </c>
      <c r="N23" s="41"/>
      <c r="O23" s="41"/>
      <c r="P23" s="41"/>
      <c r="Q23" s="41"/>
      <c r="R23" s="40"/>
      <c r="S23" s="40"/>
      <c r="T23" s="40"/>
      <c r="U23" s="41"/>
      <c r="V23" s="41"/>
      <c r="W23" s="40"/>
      <c r="X23" s="40"/>
      <c r="Y23" s="40"/>
      <c r="Z23" s="40"/>
    </row>
    <row r="24" spans="1:26" s="43" customFormat="1" ht="20.100000000000001" customHeight="1">
      <c r="A24" s="37" t="s">
        <v>21</v>
      </c>
      <c r="B24" s="171">
        <v>4109.6025001799999</v>
      </c>
      <c r="C24" s="177">
        <v>-57.668469194521947</v>
      </c>
      <c r="D24" s="177">
        <v>1.265893325307843E-2</v>
      </c>
      <c r="E24" s="177">
        <v>1.265893325307843E-2</v>
      </c>
      <c r="F24" s="171">
        <v>3842.1434982599999</v>
      </c>
      <c r="G24" s="177">
        <v>-57.273383778821255</v>
      </c>
      <c r="H24" s="177">
        <v>-6.9903541928482582E-2</v>
      </c>
      <c r="I24" s="177">
        <v>-6.9903541928482582E-2</v>
      </c>
      <c r="J24" s="171">
        <v>267.45900191999999</v>
      </c>
      <c r="K24" s="177">
        <v>-62.632181528327216</v>
      </c>
      <c r="L24" s="177">
        <v>1.213935683951334</v>
      </c>
      <c r="M24" s="177">
        <v>1.213935683951334</v>
      </c>
      <c r="N24" s="41"/>
      <c r="O24" s="41"/>
      <c r="P24" s="41"/>
      <c r="Q24" s="41"/>
      <c r="R24" s="40"/>
      <c r="S24" s="40"/>
      <c r="T24" s="40"/>
      <c r="U24" s="41"/>
      <c r="V24" s="41"/>
      <c r="W24" s="40"/>
      <c r="X24" s="40"/>
      <c r="Y24" s="40"/>
      <c r="Z24" s="40"/>
    </row>
    <row r="25" spans="1:26" s="43" customFormat="1" ht="20.100000000000001" customHeight="1">
      <c r="A25" s="37" t="s">
        <v>22</v>
      </c>
      <c r="B25" s="171">
        <v>162211.12224395</v>
      </c>
      <c r="C25" s="177">
        <v>23.419218692660479</v>
      </c>
      <c r="D25" s="177">
        <v>-1.8684842198804432</v>
      </c>
      <c r="E25" s="177">
        <v>-1.8684842198804432</v>
      </c>
      <c r="F25" s="171">
        <v>106163.54426012</v>
      </c>
      <c r="G25" s="177">
        <v>24.415559498436494</v>
      </c>
      <c r="H25" s="177">
        <v>-3.7736471147464812</v>
      </c>
      <c r="I25" s="177">
        <v>-3.7736471147464812</v>
      </c>
      <c r="J25" s="171">
        <v>56047.57798383</v>
      </c>
      <c r="K25" s="177">
        <v>21.575068440325111</v>
      </c>
      <c r="L25" s="177">
        <v>1.9550537361888871</v>
      </c>
      <c r="M25" s="177">
        <v>1.9550537361888871</v>
      </c>
      <c r="N25" s="41"/>
      <c r="O25" s="41"/>
      <c r="P25" s="41"/>
      <c r="Q25" s="41"/>
      <c r="R25" s="40"/>
      <c r="S25" s="40"/>
      <c r="T25" s="40"/>
      <c r="U25" s="40"/>
      <c r="V25" s="40"/>
      <c r="W25" s="40"/>
      <c r="X25" s="40"/>
      <c r="Y25" s="40"/>
      <c r="Z25" s="40"/>
    </row>
    <row r="26" spans="1:26" s="43" customFormat="1" ht="20.100000000000001" customHeight="1">
      <c r="A26" s="37" t="s">
        <v>23</v>
      </c>
      <c r="B26" s="171">
        <v>38959.213126169998</v>
      </c>
      <c r="C26" s="177">
        <v>6.9349557470293348</v>
      </c>
      <c r="D26" s="177">
        <v>-1.6358141914288638</v>
      </c>
      <c r="E26" s="177">
        <v>-1.6358141914288638</v>
      </c>
      <c r="F26" s="171">
        <v>30351.07536703</v>
      </c>
      <c r="G26" s="177">
        <v>11.398767384411059</v>
      </c>
      <c r="H26" s="177">
        <v>-2.8219591032197116</v>
      </c>
      <c r="I26" s="177">
        <v>-2.8219591032197116</v>
      </c>
      <c r="J26" s="171">
        <v>8608.1377591399996</v>
      </c>
      <c r="K26" s="177">
        <v>-6.3028694008788761</v>
      </c>
      <c r="L26" s="177">
        <v>2.7877873709944083</v>
      </c>
      <c r="M26" s="177">
        <v>2.7877873709944083</v>
      </c>
      <c r="N26" s="41"/>
      <c r="O26" s="41"/>
      <c r="P26" s="41"/>
      <c r="Q26" s="41"/>
      <c r="R26" s="40"/>
      <c r="S26" s="40"/>
      <c r="T26" s="40"/>
      <c r="U26" s="40"/>
      <c r="V26" s="40"/>
      <c r="W26" s="40"/>
      <c r="X26" s="40"/>
      <c r="Y26" s="40"/>
      <c r="Z26" s="40"/>
    </row>
    <row r="27" spans="1:26" s="43" customFormat="1" ht="20.100000000000001" customHeight="1">
      <c r="A27" s="37" t="s">
        <v>24</v>
      </c>
      <c r="B27" s="171">
        <v>124674.94408720999</v>
      </c>
      <c r="C27" s="177">
        <v>11.494740953238832</v>
      </c>
      <c r="D27" s="177">
        <v>-3.2224870600881559</v>
      </c>
      <c r="E27" s="177">
        <v>-3.2224870600881559</v>
      </c>
      <c r="F27" s="171">
        <v>72354.478845520003</v>
      </c>
      <c r="G27" s="177">
        <v>17.152668947972245</v>
      </c>
      <c r="H27" s="177">
        <v>-7.1952565421526771</v>
      </c>
      <c r="I27" s="177">
        <v>-7.1952565421526771</v>
      </c>
      <c r="J27" s="171">
        <v>52320.465241689999</v>
      </c>
      <c r="K27" s="177">
        <v>4.5144218887113396</v>
      </c>
      <c r="L27" s="177">
        <v>2.8671844598173664</v>
      </c>
      <c r="M27" s="177">
        <v>2.8671844598173664</v>
      </c>
      <c r="N27" s="41"/>
      <c r="O27" s="41"/>
      <c r="P27" s="41"/>
      <c r="Q27" s="41"/>
      <c r="R27" s="40"/>
      <c r="S27" s="40"/>
      <c r="T27" s="40"/>
      <c r="U27" s="40"/>
      <c r="V27" s="40"/>
      <c r="W27" s="40"/>
      <c r="X27" s="40"/>
      <c r="Y27" s="40"/>
      <c r="Z27" s="40"/>
    </row>
    <row r="28" spans="1:26" s="43" customFormat="1" ht="20.100000000000001" customHeight="1">
      <c r="A28" s="37" t="s">
        <v>25</v>
      </c>
      <c r="B28" s="171">
        <v>71612.631820340001</v>
      </c>
      <c r="C28" s="177">
        <v>15.687798050444883</v>
      </c>
      <c r="D28" s="177">
        <v>-3.5154784034676538</v>
      </c>
      <c r="E28" s="177">
        <v>-3.5154784034676538</v>
      </c>
      <c r="F28" s="171">
        <v>55508.85750577</v>
      </c>
      <c r="G28" s="177">
        <v>17.844378118586278</v>
      </c>
      <c r="H28" s="177">
        <v>-5.1463313529851433</v>
      </c>
      <c r="I28" s="177">
        <v>-5.1463313529851433</v>
      </c>
      <c r="J28" s="171">
        <v>16103.774314570001</v>
      </c>
      <c r="K28" s="177">
        <v>8.823234033750424</v>
      </c>
      <c r="L28" s="177">
        <v>2.5628679068121301</v>
      </c>
      <c r="M28" s="177">
        <v>2.5628679068121301</v>
      </c>
      <c r="N28" s="41"/>
      <c r="O28" s="41"/>
      <c r="P28" s="41"/>
      <c r="Q28" s="41"/>
      <c r="R28" s="40"/>
      <c r="S28" s="40"/>
      <c r="T28" s="40"/>
      <c r="U28" s="40"/>
      <c r="V28" s="40"/>
      <c r="W28" s="40"/>
      <c r="X28" s="40"/>
      <c r="Y28" s="40"/>
      <c r="Z28" s="40"/>
    </row>
    <row r="29" spans="1:26" s="43" customFormat="1" ht="20.100000000000001" customHeight="1">
      <c r="A29" s="37" t="s">
        <v>26</v>
      </c>
      <c r="B29" s="171">
        <v>34152.216090150003</v>
      </c>
      <c r="C29" s="177">
        <v>18.091469425321321</v>
      </c>
      <c r="D29" s="177">
        <v>-2.7263208480205208</v>
      </c>
      <c r="E29" s="177">
        <v>-2.7263208480205208</v>
      </c>
      <c r="F29" s="171">
        <v>27334.429016859998</v>
      </c>
      <c r="G29" s="177">
        <v>23.494396718824831</v>
      </c>
      <c r="H29" s="177">
        <v>-3.8846168935266547</v>
      </c>
      <c r="I29" s="177">
        <v>-3.8846168935266547</v>
      </c>
      <c r="J29" s="171">
        <v>6817.7870732900001</v>
      </c>
      <c r="K29" s="177">
        <v>0.46852507208213012</v>
      </c>
      <c r="L29" s="177">
        <v>2.2121891231082316</v>
      </c>
      <c r="M29" s="177">
        <v>2.2121891231082316</v>
      </c>
      <c r="N29" s="41"/>
      <c r="O29" s="41"/>
      <c r="P29" s="41"/>
      <c r="Q29" s="41"/>
      <c r="R29" s="40"/>
      <c r="S29" s="40"/>
      <c r="T29" s="40"/>
      <c r="U29" s="40"/>
      <c r="V29" s="40"/>
      <c r="W29" s="40"/>
      <c r="X29" s="40"/>
      <c r="Y29" s="40"/>
      <c r="Z29" s="40"/>
    </row>
    <row r="30" spans="1:26" s="43" customFormat="1" ht="20.100000000000001" customHeight="1">
      <c r="A30" s="37" t="s">
        <v>27</v>
      </c>
      <c r="B30" s="171">
        <v>49010.026761770001</v>
      </c>
      <c r="C30" s="177">
        <v>21.400315612511008</v>
      </c>
      <c r="D30" s="177">
        <v>-0.54131206227192763</v>
      </c>
      <c r="E30" s="177">
        <v>-0.54131206227192763</v>
      </c>
      <c r="F30" s="171">
        <v>37324.599997789999</v>
      </c>
      <c r="G30" s="177">
        <v>22.671444976506478</v>
      </c>
      <c r="H30" s="177">
        <v>-1.2575283996186641</v>
      </c>
      <c r="I30" s="177">
        <v>-1.2575283996186641</v>
      </c>
      <c r="J30" s="171">
        <v>11685.42676398</v>
      </c>
      <c r="K30" s="177">
        <v>17.51098101814965</v>
      </c>
      <c r="L30" s="177">
        <v>1.8176106676401389</v>
      </c>
      <c r="M30" s="177">
        <v>1.8176106676401389</v>
      </c>
      <c r="N30" s="41"/>
      <c r="O30" s="41"/>
      <c r="P30" s="41"/>
      <c r="Q30" s="41"/>
      <c r="R30" s="40"/>
      <c r="S30" s="40"/>
      <c r="T30" s="40"/>
      <c r="U30" s="40"/>
      <c r="V30" s="40"/>
      <c r="W30" s="40"/>
      <c r="X30" s="40"/>
      <c r="Y30" s="40"/>
      <c r="Z30" s="40"/>
    </row>
    <row r="31" spans="1:26" s="43" customFormat="1" ht="20.100000000000001" customHeight="1">
      <c r="A31" s="37" t="s">
        <v>28</v>
      </c>
      <c r="B31" s="171">
        <v>27955.014461160001</v>
      </c>
      <c r="C31" s="177">
        <v>16.23220484436267</v>
      </c>
      <c r="D31" s="177">
        <v>-2.8497992703528325</v>
      </c>
      <c r="E31" s="177">
        <v>-2.8497992703528325</v>
      </c>
      <c r="F31" s="171">
        <v>21079.228085899998</v>
      </c>
      <c r="G31" s="177">
        <v>19.980410754130659</v>
      </c>
      <c r="H31" s="177">
        <v>-3.5163824135789383</v>
      </c>
      <c r="I31" s="177">
        <v>-3.5163824135789383</v>
      </c>
      <c r="J31" s="171">
        <v>6875.7863752599997</v>
      </c>
      <c r="K31" s="177">
        <v>6.0732015355428075</v>
      </c>
      <c r="L31" s="177">
        <v>-0.74759894972096674</v>
      </c>
      <c r="M31" s="177">
        <v>-0.74759894972096674</v>
      </c>
      <c r="N31" s="41"/>
      <c r="O31" s="41"/>
      <c r="P31" s="41"/>
      <c r="Q31" s="41"/>
      <c r="R31" s="40"/>
      <c r="S31" s="40"/>
      <c r="T31" s="40"/>
      <c r="U31" s="40"/>
      <c r="V31" s="40"/>
      <c r="W31" s="40"/>
      <c r="X31" s="40"/>
      <c r="Y31" s="40"/>
      <c r="Z31" s="40"/>
    </row>
    <row r="32" spans="1:26" s="43" customFormat="1" ht="20.100000000000001" customHeight="1">
      <c r="A32" s="37" t="s">
        <v>29</v>
      </c>
      <c r="B32" s="171">
        <v>139383.88803254001</v>
      </c>
      <c r="C32" s="177">
        <v>14.235788541946846</v>
      </c>
      <c r="D32" s="177">
        <v>-2.0054147900743544</v>
      </c>
      <c r="E32" s="177">
        <v>-2.0054147900743544</v>
      </c>
      <c r="F32" s="171">
        <v>98320.823416280007</v>
      </c>
      <c r="G32" s="177">
        <v>19.31961412993391</v>
      </c>
      <c r="H32" s="177">
        <v>-3.9669271529082977</v>
      </c>
      <c r="I32" s="177">
        <v>-3.9669271529082977</v>
      </c>
      <c r="J32" s="171">
        <v>41063.064616260002</v>
      </c>
      <c r="K32" s="177">
        <v>3.6606320339172953</v>
      </c>
      <c r="L32" s="177">
        <v>3.0335708922067539</v>
      </c>
      <c r="M32" s="177">
        <v>3.0335708922067539</v>
      </c>
      <c r="N32" s="41"/>
      <c r="O32" s="41"/>
      <c r="P32" s="41"/>
      <c r="Q32" s="41"/>
      <c r="R32" s="40"/>
      <c r="S32" s="40"/>
      <c r="T32" s="40"/>
      <c r="U32" s="40"/>
      <c r="V32" s="40"/>
      <c r="W32" s="40"/>
      <c r="X32" s="40"/>
      <c r="Y32" s="40"/>
      <c r="Z32" s="40"/>
    </row>
    <row r="33" spans="1:26" s="43" customFormat="1" ht="20.100000000000001" customHeight="1">
      <c r="A33" s="37" t="s">
        <v>30</v>
      </c>
      <c r="B33" s="171">
        <v>16675.4059499</v>
      </c>
      <c r="C33" s="177">
        <v>-1.18106462265402</v>
      </c>
      <c r="D33" s="177">
        <v>-0.95060862358108977</v>
      </c>
      <c r="E33" s="177">
        <v>-0.95060862358108977</v>
      </c>
      <c r="F33" s="171">
        <v>12982.10425771</v>
      </c>
      <c r="G33" s="177">
        <v>0.18945268769132895</v>
      </c>
      <c r="H33" s="177">
        <v>-1.6022006149755441</v>
      </c>
      <c r="I33" s="177">
        <v>-1.6022006149755441</v>
      </c>
      <c r="J33" s="171">
        <v>3693.3016921899998</v>
      </c>
      <c r="K33" s="177">
        <v>-5.7146026639578622</v>
      </c>
      <c r="L33" s="177">
        <v>1.4098745284373706</v>
      </c>
      <c r="M33" s="177">
        <v>1.4098745284373706</v>
      </c>
      <c r="N33" s="41"/>
      <c r="O33" s="41"/>
      <c r="P33" s="41"/>
      <c r="Q33" s="41"/>
      <c r="R33" s="40"/>
      <c r="S33" s="40"/>
      <c r="T33" s="40"/>
      <c r="U33" s="40"/>
      <c r="V33" s="40"/>
      <c r="W33" s="40"/>
      <c r="X33" s="40"/>
      <c r="Y33" s="40"/>
      <c r="Z33" s="40"/>
    </row>
    <row r="34" spans="1:26" s="43" customFormat="1" ht="20.100000000000001" customHeight="1">
      <c r="A34" s="37" t="s">
        <v>31</v>
      </c>
      <c r="B34" s="171">
        <v>44014.844856010001</v>
      </c>
      <c r="C34" s="177">
        <v>13.818177899998503</v>
      </c>
      <c r="D34" s="177">
        <v>-1.210220594885314</v>
      </c>
      <c r="E34" s="177">
        <v>-1.210220594885314</v>
      </c>
      <c r="F34" s="171">
        <v>34264.018780389997</v>
      </c>
      <c r="G34" s="177">
        <v>17.983389555396485</v>
      </c>
      <c r="H34" s="177">
        <v>-2.1547316099588727</v>
      </c>
      <c r="I34" s="177">
        <v>-2.1547316099588727</v>
      </c>
      <c r="J34" s="171">
        <v>9750.8260756199998</v>
      </c>
      <c r="K34" s="177">
        <v>1.2567996763993108</v>
      </c>
      <c r="L34" s="177">
        <v>2.2584519388675091</v>
      </c>
      <c r="M34" s="177">
        <v>2.2584519388675091</v>
      </c>
      <c r="N34" s="41"/>
      <c r="O34" s="41"/>
      <c r="P34" s="41"/>
      <c r="Q34" s="41"/>
      <c r="R34" s="40"/>
      <c r="S34" s="40"/>
      <c r="T34" s="40"/>
      <c r="U34" s="40"/>
      <c r="V34" s="40"/>
      <c r="W34" s="40"/>
      <c r="X34" s="40"/>
      <c r="Y34" s="40"/>
      <c r="Z34" s="40"/>
    </row>
    <row r="35" spans="1:26" s="43" customFormat="1" ht="20.100000000000001" customHeight="1">
      <c r="A35" s="37" t="s">
        <v>32</v>
      </c>
      <c r="B35" s="171">
        <v>50449.090391819998</v>
      </c>
      <c r="C35" s="177">
        <v>13.251356520835287</v>
      </c>
      <c r="D35" s="177">
        <v>-1.4167069067029274</v>
      </c>
      <c r="E35" s="177">
        <v>-1.4167069067029274</v>
      </c>
      <c r="F35" s="171">
        <v>38370.190595400003</v>
      </c>
      <c r="G35" s="177">
        <v>17.333501066585711</v>
      </c>
      <c r="H35" s="177">
        <v>-2.1433244850009601</v>
      </c>
      <c r="I35" s="177">
        <v>-2.1433244850009601</v>
      </c>
      <c r="J35" s="171">
        <v>12078.899796420001</v>
      </c>
      <c r="K35" s="177">
        <v>1.9806602467770773</v>
      </c>
      <c r="L35" s="177">
        <v>0.96480092464162226</v>
      </c>
      <c r="M35" s="177">
        <v>0.96480092464162226</v>
      </c>
      <c r="N35" s="41"/>
      <c r="O35" s="41"/>
      <c r="P35" s="41"/>
      <c r="Q35" s="41"/>
      <c r="R35" s="40"/>
      <c r="S35" s="40"/>
      <c r="T35" s="40"/>
      <c r="U35" s="40"/>
      <c r="V35" s="40"/>
      <c r="W35" s="40"/>
      <c r="X35" s="40"/>
      <c r="Y35" s="40"/>
      <c r="Z35" s="40"/>
    </row>
    <row r="36" spans="1:26" s="43" customFormat="1" ht="20.100000000000001" customHeight="1">
      <c r="A36" s="37" t="s">
        <v>33</v>
      </c>
      <c r="B36" s="171">
        <v>20219.59380916</v>
      </c>
      <c r="C36" s="177">
        <v>19.735408965097932</v>
      </c>
      <c r="D36" s="177">
        <v>-3.4736306904758578</v>
      </c>
      <c r="E36" s="177">
        <v>-3.4736306904758578</v>
      </c>
      <c r="F36" s="171">
        <v>15163.12138352</v>
      </c>
      <c r="G36" s="177">
        <v>26.126988471735402</v>
      </c>
      <c r="H36" s="177">
        <v>-5.015230178208725</v>
      </c>
      <c r="I36" s="177">
        <v>-5.015230178208725</v>
      </c>
      <c r="J36" s="171">
        <v>5056.4724256400004</v>
      </c>
      <c r="K36" s="177">
        <v>3.9402217840543585</v>
      </c>
      <c r="L36" s="177">
        <v>1.4646206110488151</v>
      </c>
      <c r="M36" s="177">
        <v>1.4646206110488151</v>
      </c>
      <c r="N36" s="41"/>
      <c r="O36" s="41"/>
      <c r="P36" s="41"/>
      <c r="Q36" s="41"/>
      <c r="R36" s="40"/>
      <c r="S36" s="40"/>
      <c r="T36" s="40"/>
      <c r="U36" s="40"/>
      <c r="V36" s="40"/>
      <c r="W36" s="40"/>
      <c r="X36" s="40"/>
      <c r="Y36" s="40"/>
      <c r="Z36" s="40"/>
    </row>
    <row r="37" spans="1:26" s="43" customFormat="1" ht="20.100000000000001" customHeight="1">
      <c r="A37" s="150" t="s">
        <v>34</v>
      </c>
      <c r="B37" s="178">
        <v>39292.152673750003</v>
      </c>
      <c r="C37" s="179">
        <v>12.293045647552177</v>
      </c>
      <c r="D37" s="179">
        <v>-0.73246551427156703</v>
      </c>
      <c r="E37" s="179">
        <v>-0.73246551427156703</v>
      </c>
      <c r="F37" s="178">
        <v>31612.257424210002</v>
      </c>
      <c r="G37" s="179">
        <v>12.336388099756874</v>
      </c>
      <c r="H37" s="179">
        <v>-2.0066804026241556</v>
      </c>
      <c r="I37" s="179">
        <v>-2.0066804026241556</v>
      </c>
      <c r="J37" s="178">
        <v>7679.8952495399999</v>
      </c>
      <c r="K37" s="179">
        <v>12.114989522886034</v>
      </c>
      <c r="L37" s="179">
        <v>4.8811663262388123</v>
      </c>
      <c r="M37" s="179">
        <v>4.8811663262388123</v>
      </c>
      <c r="N37" s="41"/>
      <c r="O37" s="41"/>
      <c r="P37" s="41"/>
      <c r="Q37" s="41"/>
      <c r="R37" s="40"/>
      <c r="S37" s="40"/>
      <c r="T37" s="40"/>
      <c r="U37" s="40"/>
      <c r="V37" s="40"/>
      <c r="W37" s="40"/>
      <c r="X37" s="40"/>
      <c r="Y37" s="40"/>
      <c r="Z37" s="40"/>
    </row>
    <row r="38" spans="1:26" s="43" customFormat="1" ht="13.5" customHeight="1">
      <c r="A38" s="151" t="s">
        <v>4</v>
      </c>
      <c r="B38" s="152"/>
      <c r="C38" s="153"/>
      <c r="D38" s="153"/>
      <c r="E38" s="153"/>
      <c r="F38" s="152"/>
      <c r="G38" s="153"/>
      <c r="H38" s="153"/>
      <c r="I38" s="153"/>
      <c r="J38" s="152"/>
      <c r="K38" s="153"/>
      <c r="L38" s="153"/>
      <c r="M38" s="28"/>
      <c r="N38" s="41"/>
      <c r="O38" s="41"/>
      <c r="P38" s="41"/>
      <c r="Q38" s="41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55.95" customHeight="1">
      <c r="A39" s="251" t="s">
        <v>71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</row>
    <row r="40" spans="1:26" s="40" customFormat="1" ht="15">
      <c r="A40" s="41" t="s">
        <v>93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</row>
    <row r="41" spans="1:26" s="40" customForma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</row>
    <row r="42" spans="1:26" s="40" customForma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</row>
    <row r="43" spans="1:26" s="40" customForma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</row>
    <row r="44" spans="1:26" s="40" customForma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</row>
    <row r="45" spans="1:26" s="40" customForma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7" spans="1:26" s="25" customFormat="1">
      <c r="A47" s="89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41"/>
      <c r="O47" s="41"/>
      <c r="P47" s="41"/>
      <c r="Q47" s="41"/>
      <c r="R47" s="40"/>
      <c r="S47" s="40"/>
      <c r="T47" s="40"/>
      <c r="U47" s="40"/>
      <c r="V47" s="40"/>
      <c r="W47" s="40"/>
      <c r="X47" s="40"/>
      <c r="Y47" s="40"/>
      <c r="Z47" s="40"/>
    </row>
    <row r="48" spans="1:26" s="25" customFormat="1">
      <c r="A48" s="89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41"/>
      <c r="O48" s="41"/>
      <c r="P48" s="41"/>
      <c r="Q48" s="41"/>
      <c r="R48" s="40"/>
      <c r="S48" s="40"/>
      <c r="T48" s="40"/>
      <c r="U48" s="40"/>
      <c r="V48" s="40"/>
      <c r="W48" s="40"/>
      <c r="X48" s="40"/>
      <c r="Y48" s="40"/>
      <c r="Z48" s="40"/>
    </row>
  </sheetData>
  <mergeCells count="20">
    <mergeCell ref="L1:M1"/>
    <mergeCell ref="A3:G3"/>
    <mergeCell ref="A5:A8"/>
    <mergeCell ref="B5:E6"/>
    <mergeCell ref="F5:M5"/>
    <mergeCell ref="F6:I6"/>
    <mergeCell ref="J6:M6"/>
    <mergeCell ref="B7:B8"/>
    <mergeCell ref="C7:C8"/>
    <mergeCell ref="D7:D8"/>
    <mergeCell ref="K7:K8"/>
    <mergeCell ref="L7:L8"/>
    <mergeCell ref="M7:M8"/>
    <mergeCell ref="A39:L39"/>
    <mergeCell ref="E7:E8"/>
    <mergeCell ref="F7:F8"/>
    <mergeCell ref="G7:G8"/>
    <mergeCell ref="H7:H8"/>
    <mergeCell ref="I7:I8"/>
    <mergeCell ref="J7:J8"/>
  </mergeCells>
  <hyperlinks>
    <hyperlink ref="A2" location="region!A2" display="Депозити корпорацій 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48"/>
  <sheetViews>
    <sheetView showGridLines="0" zoomScaleNormal="100" zoomScaleSheetLayoutView="100" workbookViewId="0">
      <selection activeCell="A2" sqref="A2"/>
    </sheetView>
  </sheetViews>
  <sheetFormatPr defaultColWidth="9.109375" defaultRowHeight="13.8"/>
  <cols>
    <col min="1" max="1" width="21.88671875" style="25" customWidth="1"/>
    <col min="2" max="2" width="10.109375" style="11" customWidth="1"/>
    <col min="3" max="3" width="9.109375" style="11" customWidth="1"/>
    <col min="4" max="4" width="7.109375" style="11" customWidth="1"/>
    <col min="5" max="5" width="7.5546875" style="11" customWidth="1"/>
    <col min="6" max="6" width="9.5546875" style="11" customWidth="1"/>
    <col min="7" max="7" width="7.6640625" style="11" customWidth="1"/>
    <col min="8" max="8" width="7.5546875" style="11" customWidth="1"/>
    <col min="9" max="9" width="7.6640625" style="11" customWidth="1"/>
    <col min="10" max="10" width="8.88671875" style="11" customWidth="1"/>
    <col min="11" max="11" width="9.44140625" style="11" customWidth="1"/>
    <col min="12" max="12" width="7.6640625" style="11" customWidth="1"/>
    <col min="13" max="13" width="7.5546875" style="27" customWidth="1"/>
    <col min="14" max="14" width="15.88671875" style="40" customWidth="1"/>
    <col min="15" max="26" width="9.109375" style="40"/>
    <col min="27" max="16384" width="9.109375" style="11"/>
  </cols>
  <sheetData>
    <row r="1" spans="1:26">
      <c r="L1" s="245" t="s">
        <v>61</v>
      </c>
      <c r="M1" s="245"/>
    </row>
    <row r="2" spans="1:26" ht="16.2">
      <c r="A2" s="109" t="s">
        <v>76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6">
      <c r="A3" s="227">
        <v>46050</v>
      </c>
      <c r="B3" s="227"/>
      <c r="C3" s="227"/>
      <c r="D3" s="227"/>
      <c r="E3" s="227"/>
      <c r="F3" s="227"/>
      <c r="G3" s="227"/>
    </row>
    <row r="4" spans="1:26">
      <c r="A4" s="12"/>
      <c r="M4" s="28"/>
    </row>
    <row r="5" spans="1:26" s="68" customFormat="1" ht="12.75" customHeight="1">
      <c r="A5" s="247" t="s">
        <v>5</v>
      </c>
      <c r="B5" s="257" t="s">
        <v>6</v>
      </c>
      <c r="C5" s="258"/>
      <c r="D5" s="258"/>
      <c r="E5" s="259"/>
      <c r="F5" s="253" t="s">
        <v>7</v>
      </c>
      <c r="G5" s="254"/>
      <c r="H5" s="254"/>
      <c r="I5" s="254"/>
      <c r="J5" s="254"/>
      <c r="K5" s="254"/>
      <c r="L5" s="254"/>
      <c r="M5" s="254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s="68" customFormat="1" ht="12.75" customHeight="1">
      <c r="A6" s="247"/>
      <c r="B6" s="260"/>
      <c r="C6" s="261"/>
      <c r="D6" s="261"/>
      <c r="E6" s="262"/>
      <c r="F6" s="260" t="s">
        <v>2</v>
      </c>
      <c r="G6" s="261"/>
      <c r="H6" s="261"/>
      <c r="I6" s="262"/>
      <c r="J6" s="253" t="s">
        <v>3</v>
      </c>
      <c r="K6" s="254"/>
      <c r="L6" s="254"/>
      <c r="M6" s="254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s="68" customFormat="1" ht="12.75" customHeight="1">
      <c r="A7" s="247"/>
      <c r="B7" s="255" t="s">
        <v>0</v>
      </c>
      <c r="C7" s="256" t="s">
        <v>8</v>
      </c>
      <c r="D7" s="256" t="s">
        <v>1</v>
      </c>
      <c r="E7" s="250" t="s">
        <v>60</v>
      </c>
      <c r="F7" s="255" t="s">
        <v>0</v>
      </c>
      <c r="G7" s="256" t="s">
        <v>8</v>
      </c>
      <c r="H7" s="256" t="s">
        <v>1</v>
      </c>
      <c r="I7" s="250" t="s">
        <v>60</v>
      </c>
      <c r="J7" s="255" t="s">
        <v>0</v>
      </c>
      <c r="K7" s="256" t="s">
        <v>8</v>
      </c>
      <c r="L7" s="256" t="s">
        <v>1</v>
      </c>
      <c r="M7" s="246" t="s">
        <v>60</v>
      </c>
      <c r="N7" s="40"/>
      <c r="O7" s="40"/>
      <c r="P7" s="40"/>
      <c r="Q7" s="40"/>
      <c r="R7" s="11"/>
      <c r="S7" s="40"/>
      <c r="T7" s="40"/>
      <c r="U7" s="40"/>
      <c r="V7" s="40"/>
      <c r="W7" s="40"/>
      <c r="X7" s="40"/>
      <c r="Y7" s="40"/>
      <c r="Z7" s="40"/>
    </row>
    <row r="8" spans="1:26" s="68" customFormat="1" ht="39" customHeight="1">
      <c r="A8" s="247"/>
      <c r="B8" s="255"/>
      <c r="C8" s="256"/>
      <c r="D8" s="256"/>
      <c r="E8" s="250"/>
      <c r="F8" s="255"/>
      <c r="G8" s="256"/>
      <c r="H8" s="256"/>
      <c r="I8" s="250"/>
      <c r="J8" s="255"/>
      <c r="K8" s="256"/>
      <c r="L8" s="256"/>
      <c r="M8" s="246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s="14" customFormat="1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30">
        <v>13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s="14" customFormat="1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s="163" customFormat="1" ht="20.100000000000001" customHeight="1">
      <c r="A11" s="15" t="s">
        <v>6</v>
      </c>
      <c r="B11" s="16">
        <v>1685500.43366928</v>
      </c>
      <c r="C11" s="173">
        <v>15.334665938215778</v>
      </c>
      <c r="D11" s="173">
        <v>-3.981055428688336</v>
      </c>
      <c r="E11" s="173">
        <v>-3.981055428688336</v>
      </c>
      <c r="F11" s="16">
        <v>1255132.4529088698</v>
      </c>
      <c r="G11" s="173">
        <v>21.59941922549487</v>
      </c>
      <c r="H11" s="173">
        <v>-5.5211329723858711</v>
      </c>
      <c r="I11" s="173">
        <v>-5.5211329723858711</v>
      </c>
      <c r="J11" s="16">
        <v>430367.98076041002</v>
      </c>
      <c r="K11" s="173">
        <v>0.26898706810931117</v>
      </c>
      <c r="L11" s="173">
        <v>0.81150521858486968</v>
      </c>
      <c r="M11" s="173">
        <v>0.81150521858486968</v>
      </c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26" s="34" customFormat="1" ht="28.5" customHeight="1">
      <c r="A12" s="35" t="s">
        <v>9</v>
      </c>
      <c r="B12" s="168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171">
        <v>0</v>
      </c>
      <c r="K12" s="195">
        <v>0</v>
      </c>
      <c r="L12" s="195">
        <v>0</v>
      </c>
      <c r="M12" s="195">
        <v>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s="19" customFormat="1" ht="20.100000000000001" customHeight="1">
      <c r="A13" s="36" t="s">
        <v>92</v>
      </c>
      <c r="B13" s="23"/>
      <c r="C13" s="23"/>
      <c r="D13" s="24"/>
      <c r="E13" s="24"/>
      <c r="F13" s="23"/>
      <c r="G13" s="24"/>
      <c r="H13" s="24"/>
      <c r="I13" s="24"/>
      <c r="J13" s="23"/>
      <c r="K13" s="24"/>
      <c r="L13" s="24"/>
      <c r="M13" s="24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s="19" customFormat="1" ht="20.100000000000001" customHeight="1">
      <c r="A14" s="37" t="s">
        <v>11</v>
      </c>
      <c r="B14" s="23">
        <v>22356.871060230002</v>
      </c>
      <c r="C14" s="24">
        <v>16.093771110679114</v>
      </c>
      <c r="D14" s="24">
        <v>-2.5229887208058557</v>
      </c>
      <c r="E14" s="24">
        <v>-2.5229887208058557</v>
      </c>
      <c r="F14" s="23">
        <v>17882.725752980001</v>
      </c>
      <c r="G14" s="24">
        <v>25.409415630040328</v>
      </c>
      <c r="H14" s="24">
        <v>-3.4948855625582524</v>
      </c>
      <c r="I14" s="24">
        <v>-3.4948855625582524</v>
      </c>
      <c r="J14" s="23">
        <v>4474.1453072499999</v>
      </c>
      <c r="K14" s="24">
        <v>-10.48345762820847</v>
      </c>
      <c r="L14" s="24">
        <v>1.565273217667368</v>
      </c>
      <c r="M14" s="24">
        <v>1.565273217667368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s="19" customFormat="1" ht="20.100000000000001" customHeight="1">
      <c r="A15" s="37" t="s">
        <v>12</v>
      </c>
      <c r="B15" s="23">
        <v>15746.044473559999</v>
      </c>
      <c r="C15" s="24">
        <v>30.46233743944407</v>
      </c>
      <c r="D15" s="24">
        <v>-1.7731189234891644</v>
      </c>
      <c r="E15" s="24">
        <v>-1.7731189234891644</v>
      </c>
      <c r="F15" s="23">
        <v>12510.37039278</v>
      </c>
      <c r="G15" s="24">
        <v>51.16732327217332</v>
      </c>
      <c r="H15" s="24">
        <v>-2.6345389285835523</v>
      </c>
      <c r="I15" s="24">
        <v>-2.6345389285835523</v>
      </c>
      <c r="J15" s="23">
        <v>3235.6740807800002</v>
      </c>
      <c r="K15" s="24">
        <v>-14.70646163117263</v>
      </c>
      <c r="L15" s="24">
        <v>1.7059396704164556</v>
      </c>
      <c r="M15" s="24">
        <v>1.7059396704164556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s="43" customFormat="1" ht="20.100000000000001" customHeight="1">
      <c r="A16" s="37" t="s">
        <v>13</v>
      </c>
      <c r="B16" s="23">
        <v>111453.76449418</v>
      </c>
      <c r="C16" s="24">
        <v>18.5043012012638</v>
      </c>
      <c r="D16" s="24">
        <v>-6.6732052725875661</v>
      </c>
      <c r="E16" s="24">
        <v>-6.6732052725875661</v>
      </c>
      <c r="F16" s="23">
        <v>93041.963277649993</v>
      </c>
      <c r="G16" s="24">
        <v>22.976401375867781</v>
      </c>
      <c r="H16" s="24">
        <v>-7.6824835908254698</v>
      </c>
      <c r="I16" s="24">
        <v>-7.6824835908254698</v>
      </c>
      <c r="J16" s="23">
        <v>18411.801216529999</v>
      </c>
      <c r="K16" s="24">
        <v>0.10762052591626059</v>
      </c>
      <c r="L16" s="24">
        <v>-1.2156576670903974</v>
      </c>
      <c r="M16" s="24">
        <v>-1.2156576670903974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s="43" customFormat="1" ht="20.100000000000001" customHeight="1">
      <c r="A17" s="37" t="s">
        <v>14</v>
      </c>
      <c r="B17" s="23">
        <v>4495.5877077499999</v>
      </c>
      <c r="C17" s="24">
        <v>-52.116318884922208</v>
      </c>
      <c r="D17" s="24">
        <v>-64.799995740254161</v>
      </c>
      <c r="E17" s="24">
        <v>-64.799995740254161</v>
      </c>
      <c r="F17" s="23">
        <v>3719.7292400400001</v>
      </c>
      <c r="G17" s="24">
        <v>-56.969883066637784</v>
      </c>
      <c r="H17" s="24">
        <v>-64.313790975754415</v>
      </c>
      <c r="I17" s="24">
        <v>-64.313790975754415</v>
      </c>
      <c r="J17" s="23">
        <v>775.85846771000001</v>
      </c>
      <c r="K17" s="24">
        <v>4.2707648783429448</v>
      </c>
      <c r="L17" s="24">
        <v>-66.958287570295738</v>
      </c>
      <c r="M17" s="24">
        <v>-66.958287570295738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s="43" customFormat="1" ht="20.100000000000001" customHeight="1">
      <c r="A18" s="37" t="s">
        <v>15</v>
      </c>
      <c r="B18" s="23">
        <v>21305.136354319999</v>
      </c>
      <c r="C18" s="24">
        <v>47.74484611631496</v>
      </c>
      <c r="D18" s="24">
        <v>-1.6110433362000407</v>
      </c>
      <c r="E18" s="24">
        <v>-1.6110433362000407</v>
      </c>
      <c r="F18" s="23">
        <v>17353.57589878</v>
      </c>
      <c r="G18" s="24">
        <v>60.26892102842902</v>
      </c>
      <c r="H18" s="24">
        <v>-3.1367757449718425</v>
      </c>
      <c r="I18" s="24">
        <v>-3.1367757449718425</v>
      </c>
      <c r="J18" s="23">
        <v>3951.56045554</v>
      </c>
      <c r="K18" s="24">
        <v>9.9966533363413674</v>
      </c>
      <c r="L18" s="24">
        <v>5.700640757477089</v>
      </c>
      <c r="M18" s="24">
        <v>5.700640757477089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s="43" customFormat="1" ht="20.100000000000001" customHeight="1">
      <c r="A19" s="37" t="s">
        <v>16</v>
      </c>
      <c r="B19" s="23">
        <v>9636.4224863300005</v>
      </c>
      <c r="C19" s="24">
        <v>17.961661767182946</v>
      </c>
      <c r="D19" s="24">
        <v>-4.7255310040301879</v>
      </c>
      <c r="E19" s="24">
        <v>-4.7255310040301879</v>
      </c>
      <c r="F19" s="23">
        <v>6968.3938961699996</v>
      </c>
      <c r="G19" s="24">
        <v>17.316598927539204</v>
      </c>
      <c r="H19" s="24">
        <v>-7.9108812147348146</v>
      </c>
      <c r="I19" s="24">
        <v>-7.9108812147348146</v>
      </c>
      <c r="J19" s="23">
        <v>2668.02859016</v>
      </c>
      <c r="K19" s="24">
        <v>19.680392237777042</v>
      </c>
      <c r="L19" s="24">
        <v>4.7366143183986651</v>
      </c>
      <c r="M19" s="24">
        <v>4.7366143183986651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s="43" customFormat="1" ht="20.100000000000001" customHeight="1">
      <c r="A20" s="37" t="s">
        <v>17</v>
      </c>
      <c r="B20" s="23">
        <v>31399.058452329999</v>
      </c>
      <c r="C20" s="24">
        <v>22.144976798016643</v>
      </c>
      <c r="D20" s="24">
        <v>-6.1963536492111473</v>
      </c>
      <c r="E20" s="24">
        <v>-6.1963536492111473</v>
      </c>
      <c r="F20" s="23">
        <v>21292.048641720001</v>
      </c>
      <c r="G20" s="24">
        <v>15.433233371999933</v>
      </c>
      <c r="H20" s="24">
        <v>-12.831445989189035</v>
      </c>
      <c r="I20" s="24">
        <v>-12.831445989189035</v>
      </c>
      <c r="J20" s="23">
        <v>10107.009810609999</v>
      </c>
      <c r="K20" s="24">
        <v>39.194906439254993</v>
      </c>
      <c r="L20" s="24">
        <v>11.718191632432791</v>
      </c>
      <c r="M20" s="24">
        <v>11.718191632432791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s="43" customFormat="1" ht="20.100000000000001" customHeight="1">
      <c r="A21" s="37" t="s">
        <v>18</v>
      </c>
      <c r="B21" s="23">
        <v>16436.323966830001</v>
      </c>
      <c r="C21" s="24">
        <v>26.745243508994804</v>
      </c>
      <c r="D21" s="24">
        <v>-3.6336045097897482</v>
      </c>
      <c r="E21" s="24">
        <v>-3.6336045097897482</v>
      </c>
      <c r="F21" s="23">
        <v>12999.47614855</v>
      </c>
      <c r="G21" s="24">
        <v>28.048914440733597</v>
      </c>
      <c r="H21" s="24">
        <v>-4.1672287706020796</v>
      </c>
      <c r="I21" s="24">
        <v>-4.1672287706020796</v>
      </c>
      <c r="J21" s="23">
        <v>3436.84781828</v>
      </c>
      <c r="K21" s="24">
        <v>22.045445349856664</v>
      </c>
      <c r="L21" s="24">
        <v>-1.5603280033382134</v>
      </c>
      <c r="M21" s="24">
        <v>-1.5603280033382134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s="43" customFormat="1" ht="20.100000000000001" customHeight="1">
      <c r="A22" s="37" t="s">
        <v>19</v>
      </c>
      <c r="B22" s="23">
        <v>1096862.2420293</v>
      </c>
      <c r="C22" s="24">
        <v>15.41792661951456</v>
      </c>
      <c r="D22" s="24">
        <v>-2.3537699415622058</v>
      </c>
      <c r="E22" s="24">
        <v>-2.3537699415622058</v>
      </c>
      <c r="F22" s="23">
        <v>821054.61899997003</v>
      </c>
      <c r="G22" s="24">
        <v>23.06833804350758</v>
      </c>
      <c r="H22" s="24">
        <v>-3.2494951267373438</v>
      </c>
      <c r="I22" s="24">
        <v>-3.2494951267373438</v>
      </c>
      <c r="J22" s="23">
        <v>275807.62302932999</v>
      </c>
      <c r="K22" s="24">
        <v>-2.605545819218662</v>
      </c>
      <c r="L22" s="24">
        <v>0.41368287206049104</v>
      </c>
      <c r="M22" s="24">
        <v>0.41368287206049104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s="43" customFormat="1" ht="20.100000000000001" customHeight="1">
      <c r="A23" s="20" t="s">
        <v>20</v>
      </c>
      <c r="B23" s="23">
        <v>14437.59568049</v>
      </c>
      <c r="C23" s="24">
        <v>9.1763207591998537</v>
      </c>
      <c r="D23" s="24">
        <v>-2.8009192370019349</v>
      </c>
      <c r="E23" s="24">
        <v>-2.8009192370019349</v>
      </c>
      <c r="F23" s="23">
        <v>8447.8048443700009</v>
      </c>
      <c r="G23" s="24">
        <v>11.791335122654644</v>
      </c>
      <c r="H23" s="24">
        <v>-6.1170434576748249</v>
      </c>
      <c r="I23" s="24">
        <v>-6.1170434576748249</v>
      </c>
      <c r="J23" s="23">
        <v>5989.7908361199998</v>
      </c>
      <c r="K23" s="24">
        <v>5.6894971123115852</v>
      </c>
      <c r="L23" s="24">
        <v>2.2951002563892189</v>
      </c>
      <c r="M23" s="24">
        <v>2.2951002563892189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s="43" customFormat="1" ht="20.100000000000001" customHeight="1">
      <c r="A24" s="20" t="s">
        <v>21</v>
      </c>
      <c r="B24" s="23">
        <v>200.95547821</v>
      </c>
      <c r="C24" s="24">
        <v>-72.203694620630117</v>
      </c>
      <c r="D24" s="24">
        <v>-1.3688013567414998</v>
      </c>
      <c r="E24" s="24">
        <v>-1.3688013567414998</v>
      </c>
      <c r="F24" s="23">
        <v>200.79168421</v>
      </c>
      <c r="G24" s="24">
        <v>-69.125896042013039</v>
      </c>
      <c r="H24" s="24">
        <v>-1.3715169765007431</v>
      </c>
      <c r="I24" s="24">
        <v>-1.3715169765007431</v>
      </c>
      <c r="J24" s="23">
        <v>0.163794</v>
      </c>
      <c r="K24" s="24">
        <v>-99.774392159925995</v>
      </c>
      <c r="L24" s="24">
        <v>2.0766058771356484</v>
      </c>
      <c r="M24" s="24">
        <v>2.0766058771356484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s="43" customFormat="1" ht="20.100000000000001" customHeight="1">
      <c r="A25" s="20" t="s">
        <v>22</v>
      </c>
      <c r="B25" s="23">
        <v>75343.093373130003</v>
      </c>
      <c r="C25" s="24">
        <v>29.79183058953339</v>
      </c>
      <c r="D25" s="24">
        <v>-4.5390963630912466</v>
      </c>
      <c r="E25" s="24">
        <v>-4.5390963630912466</v>
      </c>
      <c r="F25" s="23">
        <v>47952.345346989998</v>
      </c>
      <c r="G25" s="24">
        <v>28.128139199039794</v>
      </c>
      <c r="H25" s="24">
        <v>-7.7310113247280299</v>
      </c>
      <c r="I25" s="24">
        <v>-7.7310113247280299</v>
      </c>
      <c r="J25" s="23">
        <v>27390.748026140001</v>
      </c>
      <c r="K25" s="24">
        <v>32.810863243167461</v>
      </c>
      <c r="L25" s="24">
        <v>1.6149252105606138</v>
      </c>
      <c r="M25" s="24">
        <v>1.6149252105606138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s="43" customFormat="1" ht="20.100000000000001" customHeight="1">
      <c r="A26" s="20" t="s">
        <v>23</v>
      </c>
      <c r="B26" s="23">
        <v>12092.477186960001</v>
      </c>
      <c r="C26" s="24">
        <v>-9.9213806189089411</v>
      </c>
      <c r="D26" s="24">
        <v>-7.4307908772676541</v>
      </c>
      <c r="E26" s="24">
        <v>-7.4307908772676541</v>
      </c>
      <c r="F26" s="23">
        <v>9573.6708033499999</v>
      </c>
      <c r="G26" s="24">
        <v>-1.627658215135412</v>
      </c>
      <c r="H26" s="24">
        <v>-10.072895107503683</v>
      </c>
      <c r="I26" s="24">
        <v>-10.072895107503683</v>
      </c>
      <c r="J26" s="23">
        <v>2518.80638361</v>
      </c>
      <c r="K26" s="24">
        <v>-31.781874573902485</v>
      </c>
      <c r="L26" s="24">
        <v>4.2060764598950158</v>
      </c>
      <c r="M26" s="24">
        <v>4.2060764598950158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s="43" customFormat="1" ht="20.100000000000001" customHeight="1">
      <c r="A27" s="20" t="s">
        <v>24</v>
      </c>
      <c r="B27" s="23">
        <v>62056.761653740003</v>
      </c>
      <c r="C27" s="24">
        <v>11.931623404234998</v>
      </c>
      <c r="D27" s="24">
        <v>-7.2811596644849885</v>
      </c>
      <c r="E27" s="24">
        <v>-7.2811596644849885</v>
      </c>
      <c r="F27" s="23">
        <v>38514.236706030002</v>
      </c>
      <c r="G27" s="24">
        <v>17.288168540565565</v>
      </c>
      <c r="H27" s="24">
        <v>-13.079530121397639</v>
      </c>
      <c r="I27" s="24">
        <v>-13.079530121397639</v>
      </c>
      <c r="J27" s="23">
        <v>23542.524947710001</v>
      </c>
      <c r="K27" s="24">
        <v>4.1502019790648319</v>
      </c>
      <c r="L27" s="24">
        <v>4.0769690384178716</v>
      </c>
      <c r="M27" s="24">
        <v>4.0769690384178716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s="43" customFormat="1" ht="20.100000000000001" customHeight="1">
      <c r="A28" s="20" t="s">
        <v>25</v>
      </c>
      <c r="B28" s="23">
        <v>32602.111195360001</v>
      </c>
      <c r="C28" s="24">
        <v>12.711400708542726</v>
      </c>
      <c r="D28" s="24">
        <v>-7.9375018203704713</v>
      </c>
      <c r="E28" s="24">
        <v>-7.9375018203704713</v>
      </c>
      <c r="F28" s="23">
        <v>25683.77627106</v>
      </c>
      <c r="G28" s="24">
        <v>14.978025661432952</v>
      </c>
      <c r="H28" s="24">
        <v>-10.702784228556297</v>
      </c>
      <c r="I28" s="24">
        <v>-10.702784228556297</v>
      </c>
      <c r="J28" s="23">
        <v>6918.3349243000002</v>
      </c>
      <c r="K28" s="24">
        <v>5.0251355154481843</v>
      </c>
      <c r="L28" s="24">
        <v>4.0210970262105405</v>
      </c>
      <c r="M28" s="24">
        <v>4.0210970262105405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s="43" customFormat="1" ht="20.100000000000001" customHeight="1">
      <c r="A29" s="20" t="s">
        <v>26</v>
      </c>
      <c r="B29" s="23">
        <v>11403.214844939999</v>
      </c>
      <c r="C29" s="24">
        <v>23.793460300493962</v>
      </c>
      <c r="D29" s="24">
        <v>-9.9968694231924644</v>
      </c>
      <c r="E29" s="24">
        <v>-9.9968694231924644</v>
      </c>
      <c r="F29" s="23">
        <v>8994.5321844999999</v>
      </c>
      <c r="G29" s="24">
        <v>34.236436257483291</v>
      </c>
      <c r="H29" s="24">
        <v>-12.863297703859615</v>
      </c>
      <c r="I29" s="24">
        <v>-12.863297703859615</v>
      </c>
      <c r="J29" s="23">
        <v>2408.6826604399998</v>
      </c>
      <c r="K29" s="24">
        <v>-4.0735923927951916</v>
      </c>
      <c r="L29" s="24">
        <v>2.6073986455866276</v>
      </c>
      <c r="M29" s="24">
        <v>2.6073986455866276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s="43" customFormat="1" ht="20.100000000000001" customHeight="1">
      <c r="A30" s="20" t="s">
        <v>27</v>
      </c>
      <c r="B30" s="23">
        <v>18415.998927429999</v>
      </c>
      <c r="C30" s="24">
        <v>12.487852270205352</v>
      </c>
      <c r="D30" s="24">
        <v>-3.8683612969914378</v>
      </c>
      <c r="E30" s="24">
        <v>-3.8683612969914378</v>
      </c>
      <c r="F30" s="23">
        <v>13245.37205226</v>
      </c>
      <c r="G30" s="24">
        <v>12.46135284057199</v>
      </c>
      <c r="H30" s="24">
        <v>-5.4234434543485861</v>
      </c>
      <c r="I30" s="24">
        <v>-5.4234434543485861</v>
      </c>
      <c r="J30" s="23">
        <v>5170.6268751699999</v>
      </c>
      <c r="K30" s="24">
        <v>12.55579172113606</v>
      </c>
      <c r="L30" s="24">
        <v>0.35877402247778889</v>
      </c>
      <c r="M30" s="24">
        <v>0.35877402247778889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s="43" customFormat="1" ht="20.100000000000001" customHeight="1">
      <c r="A31" s="20" t="s">
        <v>28</v>
      </c>
      <c r="B31" s="23">
        <v>10897.030631649999</v>
      </c>
      <c r="C31" s="24">
        <v>13.472204258268647</v>
      </c>
      <c r="D31" s="24">
        <v>-7.9574894407017354</v>
      </c>
      <c r="E31" s="24">
        <v>-7.9574894407017354</v>
      </c>
      <c r="F31" s="23">
        <v>8769.0702222100008</v>
      </c>
      <c r="G31" s="24">
        <v>16.844013098716573</v>
      </c>
      <c r="H31" s="24">
        <v>-7.9058018774174883</v>
      </c>
      <c r="I31" s="24">
        <v>-7.9058018774174883</v>
      </c>
      <c r="J31" s="23">
        <v>2127.9604094400001</v>
      </c>
      <c r="K31" s="24">
        <v>1.4124673459108976</v>
      </c>
      <c r="L31" s="24">
        <v>-8.1698769433762806</v>
      </c>
      <c r="M31" s="24">
        <v>-8.1698769433762806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s="43" customFormat="1" ht="20.100000000000001" customHeight="1">
      <c r="A32" s="20" t="s">
        <v>29</v>
      </c>
      <c r="B32" s="23">
        <v>63068.96760471</v>
      </c>
      <c r="C32" s="24">
        <v>13.23325360015248</v>
      </c>
      <c r="D32" s="24">
        <v>-5.7363662260759156</v>
      </c>
      <c r="E32" s="24">
        <v>-5.7363662260759156</v>
      </c>
      <c r="F32" s="23">
        <v>43765.130826790002</v>
      </c>
      <c r="G32" s="24">
        <v>22.591076914421322</v>
      </c>
      <c r="H32" s="24">
        <v>-9.418099838075122</v>
      </c>
      <c r="I32" s="24">
        <v>-9.418099838075122</v>
      </c>
      <c r="J32" s="23">
        <v>19303.836777920002</v>
      </c>
      <c r="K32" s="24">
        <v>-3.4720265626261693</v>
      </c>
      <c r="L32" s="24">
        <v>3.8317320781691109</v>
      </c>
      <c r="M32" s="24">
        <v>3.8317320781691109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s="43" customFormat="1" ht="20.100000000000001" customHeight="1">
      <c r="A33" s="20" t="s">
        <v>30</v>
      </c>
      <c r="B33" s="23">
        <v>2597.8198983900002</v>
      </c>
      <c r="C33" s="24">
        <v>-21.642007505997512</v>
      </c>
      <c r="D33" s="24">
        <v>-7.4918156347522711</v>
      </c>
      <c r="E33" s="24">
        <v>-7.4918156347522711</v>
      </c>
      <c r="F33" s="23">
        <v>2100.72391079</v>
      </c>
      <c r="G33" s="24">
        <v>-26.532850180455952</v>
      </c>
      <c r="H33" s="24">
        <v>-9.529858864408169</v>
      </c>
      <c r="I33" s="24">
        <v>-9.529858864408169</v>
      </c>
      <c r="J33" s="23">
        <v>497.0959876</v>
      </c>
      <c r="K33" s="24">
        <v>9.0322635222369598</v>
      </c>
      <c r="L33" s="24">
        <v>2.2415805112452603</v>
      </c>
      <c r="M33" s="24">
        <v>2.2415805112452603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s="43" customFormat="1" ht="20.100000000000001" customHeight="1">
      <c r="A34" s="20" t="s">
        <v>31</v>
      </c>
      <c r="B34" s="23">
        <v>17335.835894510001</v>
      </c>
      <c r="C34" s="24">
        <v>7.5636795341230965</v>
      </c>
      <c r="D34" s="24">
        <v>-4.7984313491005963</v>
      </c>
      <c r="E34" s="24">
        <v>-4.7984313491005963</v>
      </c>
      <c r="F34" s="23">
        <v>13316.173422579999</v>
      </c>
      <c r="G34" s="24">
        <v>13.373594921990261</v>
      </c>
      <c r="H34" s="24">
        <v>-6.7200571748907407</v>
      </c>
      <c r="I34" s="24">
        <v>-6.7200571748907407</v>
      </c>
      <c r="J34" s="23">
        <v>4019.6624719299998</v>
      </c>
      <c r="K34" s="24">
        <v>-8.0467492490341925</v>
      </c>
      <c r="L34" s="24">
        <v>2.1744576546478527</v>
      </c>
      <c r="M34" s="24">
        <v>2.1744576546478527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s="43" customFormat="1" ht="20.100000000000001" customHeight="1">
      <c r="A35" s="20" t="s">
        <v>32</v>
      </c>
      <c r="B35" s="23">
        <v>22068.587709120002</v>
      </c>
      <c r="C35" s="24">
        <v>8.2972152400010231</v>
      </c>
      <c r="D35" s="24">
        <v>-2.9286957434499925</v>
      </c>
      <c r="E35" s="24">
        <v>-2.9286957434499925</v>
      </c>
      <c r="F35" s="23">
        <v>16268.02404077</v>
      </c>
      <c r="G35" s="24">
        <v>15.423174170339919</v>
      </c>
      <c r="H35" s="24">
        <v>-4.1029507858655876</v>
      </c>
      <c r="I35" s="24">
        <v>-4.1029507858655876</v>
      </c>
      <c r="J35" s="23">
        <v>5800.5636683499997</v>
      </c>
      <c r="K35" s="24">
        <v>-7.6865750617451312</v>
      </c>
      <c r="L35" s="24">
        <v>0.52345049389035125</v>
      </c>
      <c r="M35" s="24">
        <v>0.52345049389035125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s="43" customFormat="1" ht="20.100000000000001" customHeight="1">
      <c r="A36" s="20" t="s">
        <v>33</v>
      </c>
      <c r="B36" s="23">
        <v>7598.0923050399997</v>
      </c>
      <c r="C36" s="24">
        <v>31.010166439619525</v>
      </c>
      <c r="D36" s="24">
        <v>-8.3813633682570554</v>
      </c>
      <c r="E36" s="24">
        <v>-8.3813633682570554</v>
      </c>
      <c r="F36" s="23">
        <v>6028.6528885799999</v>
      </c>
      <c r="G36" s="24">
        <v>44.55096732671123</v>
      </c>
      <c r="H36" s="24">
        <v>-10.721952320862144</v>
      </c>
      <c r="I36" s="24">
        <v>-10.721952320862144</v>
      </c>
      <c r="J36" s="23">
        <v>1569.4394164600001</v>
      </c>
      <c r="K36" s="24">
        <v>-3.6570524343377855</v>
      </c>
      <c r="L36" s="24">
        <v>1.8784252512291033</v>
      </c>
      <c r="M36" s="24">
        <v>1.8784252512291033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s="43" customFormat="1" ht="20.100000000000001" customHeight="1">
      <c r="A37" s="108" t="s">
        <v>34</v>
      </c>
      <c r="B37" s="174">
        <v>12089.64336256</v>
      </c>
      <c r="C37" s="175">
        <v>-0.95003148335732135</v>
      </c>
      <c r="D37" s="175">
        <v>-5.2416813742671451</v>
      </c>
      <c r="E37" s="175">
        <v>-5.2416813742671451</v>
      </c>
      <c r="F37" s="174">
        <v>9619.9256227599999</v>
      </c>
      <c r="G37" s="175">
        <v>-2.7553062357864917</v>
      </c>
      <c r="H37" s="175">
        <v>-8.4533139178198553</v>
      </c>
      <c r="I37" s="175">
        <v>-8.4533139178198553</v>
      </c>
      <c r="J37" s="174">
        <v>2469.7177397999999</v>
      </c>
      <c r="K37" s="175">
        <v>6.7706124213747074</v>
      </c>
      <c r="L37" s="175">
        <v>9.756470535589628</v>
      </c>
      <c r="M37" s="175">
        <v>9.756470535589628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s="43" customFormat="1" ht="13.5" customHeight="1">
      <c r="A38" s="22" t="s">
        <v>4</v>
      </c>
      <c r="B38" s="38"/>
      <c r="C38" s="39"/>
      <c r="D38" s="39"/>
      <c r="E38" s="39"/>
      <c r="F38" s="38"/>
      <c r="G38" s="39"/>
      <c r="H38" s="39"/>
      <c r="I38" s="39"/>
      <c r="J38" s="38"/>
      <c r="K38" s="39"/>
      <c r="L38" s="39"/>
      <c r="M38" s="28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41.25" customHeight="1">
      <c r="A39" s="218" t="s">
        <v>69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26" s="40" customFormat="1" ht="15">
      <c r="A40" s="41" t="s">
        <v>93</v>
      </c>
      <c r="M40" s="41"/>
    </row>
    <row r="41" spans="1:26" s="40" customFormat="1">
      <c r="M41" s="41"/>
    </row>
    <row r="42" spans="1:26" s="40" customFormat="1">
      <c r="M42" s="41"/>
    </row>
    <row r="43" spans="1:26" s="40" customFormat="1">
      <c r="M43" s="41"/>
    </row>
    <row r="44" spans="1:26" s="40" customFormat="1">
      <c r="M44" s="41"/>
    </row>
    <row r="45" spans="1:26" s="40" customFormat="1">
      <c r="M45" s="41"/>
    </row>
    <row r="47" spans="1:26" s="25" customForma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27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s="25" customForma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27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</sheetData>
  <mergeCells count="20">
    <mergeCell ref="J7:J8"/>
    <mergeCell ref="K7:K8"/>
    <mergeCell ref="L7:L8"/>
    <mergeCell ref="A39:L39"/>
    <mergeCell ref="L1:M1"/>
    <mergeCell ref="F5:M5"/>
    <mergeCell ref="A3:G3"/>
    <mergeCell ref="A5:A8"/>
    <mergeCell ref="B7:B8"/>
    <mergeCell ref="C7:C8"/>
    <mergeCell ref="D7:D8"/>
    <mergeCell ref="F7:F8"/>
    <mergeCell ref="B5:E6"/>
    <mergeCell ref="F6:I6"/>
    <mergeCell ref="J6:M6"/>
    <mergeCell ref="E7:E8"/>
    <mergeCell ref="I7:I8"/>
    <mergeCell ref="M7:M8"/>
    <mergeCell ref="G7:G8"/>
    <mergeCell ref="H7:H8"/>
  </mergeCells>
  <hyperlinks>
    <hyperlink ref="A2" location="region!A2" display="Депозити корпорацій 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44"/>
  <sheetViews>
    <sheetView showGridLines="0" zoomScaleNormal="100" zoomScaleSheetLayoutView="100" workbookViewId="0">
      <selection activeCell="A2" sqref="A2"/>
    </sheetView>
  </sheetViews>
  <sheetFormatPr defaultColWidth="9.109375" defaultRowHeight="13.8"/>
  <cols>
    <col min="1" max="1" width="24.33203125" style="25" customWidth="1"/>
    <col min="2" max="2" width="11.109375" style="11" customWidth="1"/>
    <col min="3" max="3" width="8.5546875" style="11" customWidth="1"/>
    <col min="4" max="4" width="7.6640625" style="11" customWidth="1"/>
    <col min="5" max="5" width="7.5546875" style="11" customWidth="1"/>
    <col min="6" max="6" width="9.88671875" style="11" customWidth="1"/>
    <col min="7" max="8" width="7.6640625" style="11" customWidth="1"/>
    <col min="9" max="9" width="7.5546875" style="11" customWidth="1"/>
    <col min="10" max="10" width="9" style="11" customWidth="1"/>
    <col min="11" max="11" width="9.109375" style="11"/>
    <col min="12" max="12" width="7.6640625" style="11" customWidth="1"/>
    <col min="13" max="13" width="7.5546875" style="11" customWidth="1"/>
    <col min="14" max="14" width="9.109375" style="11"/>
    <col min="15" max="15" width="10.33203125" style="40" customWidth="1"/>
    <col min="16" max="28" width="9.109375" style="40"/>
    <col min="29" max="16384" width="9.109375" style="11"/>
  </cols>
  <sheetData>
    <row r="1" spans="1:28">
      <c r="L1" s="245" t="s">
        <v>61</v>
      </c>
      <c r="M1" s="245"/>
    </row>
    <row r="2" spans="1:28" ht="14.4">
      <c r="A2" s="109" t="s">
        <v>78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8">
      <c r="A3" s="227">
        <v>46050</v>
      </c>
      <c r="B3" s="227"/>
      <c r="C3" s="227"/>
      <c r="D3" s="227"/>
      <c r="E3" s="227"/>
      <c r="F3" s="227"/>
      <c r="G3" s="227"/>
      <c r="M3" s="43"/>
    </row>
    <row r="4" spans="1:28">
      <c r="A4" s="12"/>
      <c r="M4" s="43"/>
      <c r="N4" s="43"/>
    </row>
    <row r="5" spans="1:28" s="68" customFormat="1" ht="12.75" customHeight="1">
      <c r="A5" s="247" t="s">
        <v>5</v>
      </c>
      <c r="B5" s="257" t="s">
        <v>6</v>
      </c>
      <c r="C5" s="258"/>
      <c r="D5" s="258"/>
      <c r="E5" s="259"/>
      <c r="F5" s="253" t="s">
        <v>7</v>
      </c>
      <c r="G5" s="254"/>
      <c r="H5" s="254"/>
      <c r="I5" s="254"/>
      <c r="J5" s="254"/>
      <c r="K5" s="254"/>
      <c r="L5" s="254"/>
      <c r="M5" s="254"/>
      <c r="N5" s="73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s="68" customFormat="1" ht="12.75" customHeight="1">
      <c r="A6" s="247"/>
      <c r="B6" s="263"/>
      <c r="C6" s="264"/>
      <c r="D6" s="264"/>
      <c r="E6" s="265"/>
      <c r="F6" s="257" t="s">
        <v>2</v>
      </c>
      <c r="G6" s="258"/>
      <c r="H6" s="258"/>
      <c r="I6" s="259"/>
      <c r="J6" s="253" t="s">
        <v>3</v>
      </c>
      <c r="K6" s="254"/>
      <c r="L6" s="254"/>
      <c r="M6" s="254"/>
      <c r="N6" s="73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68" customFormat="1" ht="12.75" customHeight="1">
      <c r="A7" s="247"/>
      <c r="B7" s="255" t="s">
        <v>0</v>
      </c>
      <c r="C7" s="256" t="s">
        <v>8</v>
      </c>
      <c r="D7" s="256" t="s">
        <v>1</v>
      </c>
      <c r="E7" s="224" t="s">
        <v>60</v>
      </c>
      <c r="F7" s="255" t="s">
        <v>0</v>
      </c>
      <c r="G7" s="256" t="s">
        <v>8</v>
      </c>
      <c r="H7" s="256" t="s">
        <v>1</v>
      </c>
      <c r="I7" s="224" t="s">
        <v>60</v>
      </c>
      <c r="J7" s="255" t="s">
        <v>0</v>
      </c>
      <c r="K7" s="256" t="s">
        <v>8</v>
      </c>
      <c r="L7" s="256" t="s">
        <v>1</v>
      </c>
      <c r="M7" s="221" t="s">
        <v>60</v>
      </c>
      <c r="N7" s="73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s="68" customFormat="1" ht="45" customHeight="1">
      <c r="A8" s="247"/>
      <c r="B8" s="255"/>
      <c r="C8" s="256"/>
      <c r="D8" s="256"/>
      <c r="E8" s="225"/>
      <c r="F8" s="255"/>
      <c r="G8" s="256"/>
      <c r="H8" s="256"/>
      <c r="I8" s="225"/>
      <c r="J8" s="255"/>
      <c r="K8" s="256"/>
      <c r="L8" s="256"/>
      <c r="M8" s="222"/>
      <c r="N8" s="73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8" s="14" customFormat="1" ht="12.75" customHeight="1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44">
        <v>13</v>
      </c>
      <c r="N9" s="46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s="14" customFormat="1">
      <c r="A10" s="31"/>
      <c r="B10" s="45"/>
      <c r="C10" s="45"/>
      <c r="D10" s="45"/>
      <c r="E10" s="45"/>
      <c r="F10" s="45"/>
      <c r="G10" s="45"/>
      <c r="H10" s="45"/>
      <c r="I10" s="45"/>
      <c r="J10" s="45"/>
      <c r="K10" s="32"/>
      <c r="L10" s="147"/>
      <c r="M10" s="147"/>
      <c r="N10" s="46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1" spans="1:28" s="163" customFormat="1" ht="20.100000000000001" customHeight="1">
      <c r="A11" s="15" t="s">
        <v>6</v>
      </c>
      <c r="B11" s="16">
        <v>1409211.3945597599</v>
      </c>
      <c r="C11" s="173">
        <v>15.985244194601194</v>
      </c>
      <c r="D11" s="173">
        <v>0.66195214079638731</v>
      </c>
      <c r="E11" s="173">
        <v>0.66195214079638731</v>
      </c>
      <c r="F11" s="16">
        <v>940463.55322334007</v>
      </c>
      <c r="G11" s="173">
        <v>18.342338335710437</v>
      </c>
      <c r="H11" s="173">
        <v>-0.13229505360141047</v>
      </c>
      <c r="I11" s="173">
        <v>-0.13229505360141047</v>
      </c>
      <c r="J11" s="16">
        <v>468747.84133641998</v>
      </c>
      <c r="K11" s="173">
        <v>11.528424761569994</v>
      </c>
      <c r="L11" s="173">
        <v>2.2941931683255916</v>
      </c>
      <c r="M11" s="173">
        <v>2.2941931683255916</v>
      </c>
      <c r="N11" s="165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</row>
    <row r="12" spans="1:28" s="19" customFormat="1" ht="27" customHeight="1">
      <c r="A12" s="35" t="s">
        <v>9</v>
      </c>
      <c r="B12" s="23">
        <v>0</v>
      </c>
      <c r="C12" s="23">
        <v>0</v>
      </c>
      <c r="D12" s="23">
        <v>0</v>
      </c>
      <c r="E12" s="23">
        <v>0</v>
      </c>
      <c r="F12" s="180">
        <v>0</v>
      </c>
      <c r="G12" s="23">
        <v>0</v>
      </c>
      <c r="H12" s="23">
        <v>0</v>
      </c>
      <c r="I12" s="23">
        <v>0</v>
      </c>
      <c r="J12" s="171">
        <v>0</v>
      </c>
      <c r="K12" s="23">
        <v>0</v>
      </c>
      <c r="L12" s="23">
        <v>0</v>
      </c>
      <c r="M12" s="23">
        <v>0</v>
      </c>
      <c r="N12" s="168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</row>
    <row r="13" spans="1:28" s="19" customFormat="1" ht="20.100000000000001" customHeight="1">
      <c r="A13" s="36" t="s">
        <v>94</v>
      </c>
      <c r="B13" s="23"/>
      <c r="C13" s="24"/>
      <c r="D13" s="24"/>
      <c r="E13" s="24"/>
      <c r="F13" s="23"/>
      <c r="G13" s="24"/>
      <c r="H13" s="24"/>
      <c r="I13" s="24"/>
      <c r="J13" s="23"/>
      <c r="K13" s="171"/>
      <c r="L13" s="171"/>
      <c r="M13" s="24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1:28" s="19" customFormat="1" ht="20.100000000000001" customHeight="1">
      <c r="A14" s="37" t="s">
        <v>11</v>
      </c>
      <c r="B14" s="23">
        <v>31429.126451020002</v>
      </c>
      <c r="C14" s="24">
        <v>16.397191799125594</v>
      </c>
      <c r="D14" s="24">
        <v>0.51017856007004525</v>
      </c>
      <c r="E14" s="24">
        <v>0.51017856007004525</v>
      </c>
      <c r="F14" s="23">
        <v>24725.536632989999</v>
      </c>
      <c r="G14" s="24">
        <v>18.40462802550293</v>
      </c>
      <c r="H14" s="24">
        <v>-1.1663876875459778E-2</v>
      </c>
      <c r="I14" s="24">
        <v>-1.1663876875459778E-2</v>
      </c>
      <c r="J14" s="23">
        <v>6703.5898180300001</v>
      </c>
      <c r="K14" s="24">
        <v>9.5468644640605191</v>
      </c>
      <c r="L14" s="24">
        <v>2.4829647836296402</v>
      </c>
      <c r="M14" s="24">
        <v>2.4829647836296402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5" spans="1:28" s="19" customFormat="1" ht="20.100000000000001" customHeight="1">
      <c r="A15" s="37" t="s">
        <v>12</v>
      </c>
      <c r="B15" s="23">
        <v>21601.37156888</v>
      </c>
      <c r="C15" s="24">
        <v>20.949195280990281</v>
      </c>
      <c r="D15" s="24">
        <v>0.72189785979144006</v>
      </c>
      <c r="E15" s="24">
        <v>0.72189785979144006</v>
      </c>
      <c r="F15" s="23">
        <v>17354.715499149999</v>
      </c>
      <c r="G15" s="24">
        <v>23.204981489997763</v>
      </c>
      <c r="H15" s="24">
        <v>0.41382708753265263</v>
      </c>
      <c r="I15" s="24">
        <v>0.41382708753265263</v>
      </c>
      <c r="J15" s="23">
        <v>4246.6560697300001</v>
      </c>
      <c r="K15" s="24">
        <v>12.529317937993184</v>
      </c>
      <c r="L15" s="24">
        <v>2.0007810643888746</v>
      </c>
      <c r="M15" s="24">
        <v>2.0007810643888746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s="43" customFormat="1" ht="20.100000000000001" customHeight="1">
      <c r="A16" s="37" t="s">
        <v>13</v>
      </c>
      <c r="B16" s="23">
        <v>194447.04123571</v>
      </c>
      <c r="C16" s="24">
        <v>21.570649468405364</v>
      </c>
      <c r="D16" s="24">
        <v>0.74249908986938351</v>
      </c>
      <c r="E16" s="24">
        <v>0.74249908986938351</v>
      </c>
      <c r="F16" s="23">
        <v>117910.04164978</v>
      </c>
      <c r="G16" s="24">
        <v>25.998426895410759</v>
      </c>
      <c r="H16" s="24">
        <v>-0.4963824108843653</v>
      </c>
      <c r="I16" s="24">
        <v>-0.4963824108843653</v>
      </c>
      <c r="J16" s="23">
        <v>76536.999585929996</v>
      </c>
      <c r="K16" s="24">
        <v>15.327102274882634</v>
      </c>
      <c r="L16" s="24">
        <v>2.7126254776841563</v>
      </c>
      <c r="M16" s="24">
        <v>2.7126254776841563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s="43" customFormat="1" ht="20.100000000000001" customHeight="1">
      <c r="A17" s="37" t="s">
        <v>14</v>
      </c>
      <c r="B17" s="23">
        <v>30488.841261540001</v>
      </c>
      <c r="C17" s="24">
        <v>-7.58342808641234</v>
      </c>
      <c r="D17" s="24">
        <v>-3.7162937719245122</v>
      </c>
      <c r="E17" s="24">
        <v>-3.7162937719245122</v>
      </c>
      <c r="F17" s="23">
        <v>26831.61328818</v>
      </c>
      <c r="G17" s="24">
        <v>-8.2759130856470904</v>
      </c>
      <c r="H17" s="24">
        <v>-4.1069253182196803</v>
      </c>
      <c r="I17" s="24">
        <v>-4.1069253182196803</v>
      </c>
      <c r="J17" s="23">
        <v>3657.2279733599999</v>
      </c>
      <c r="K17" s="24">
        <v>-2.1644365002872092</v>
      </c>
      <c r="L17" s="24">
        <v>-0.75006211508033971</v>
      </c>
      <c r="M17" s="24">
        <v>-0.75006211508033971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s="43" customFormat="1" ht="20.100000000000001" customHeight="1">
      <c r="A18" s="37" t="s">
        <v>15</v>
      </c>
      <c r="B18" s="23">
        <v>26275.5921499</v>
      </c>
      <c r="C18" s="24">
        <v>19.298982213844383</v>
      </c>
      <c r="D18" s="24">
        <v>0.73022778899046159</v>
      </c>
      <c r="E18" s="24">
        <v>0.73022778899046159</v>
      </c>
      <c r="F18" s="23">
        <v>21572.736811570001</v>
      </c>
      <c r="G18" s="24">
        <v>21.83829264981118</v>
      </c>
      <c r="H18" s="24">
        <v>0.35429929707966323</v>
      </c>
      <c r="I18" s="24">
        <v>0.35429929707966323</v>
      </c>
      <c r="J18" s="23">
        <v>4702.8553383300004</v>
      </c>
      <c r="K18" s="24">
        <v>8.8887890881672575</v>
      </c>
      <c r="L18" s="24">
        <v>2.491393753120974</v>
      </c>
      <c r="M18" s="24">
        <v>2.491393753120974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s="43" customFormat="1" ht="20.100000000000001" customHeight="1">
      <c r="A19" s="37" t="s">
        <v>16</v>
      </c>
      <c r="B19" s="23">
        <v>12677.967992440001</v>
      </c>
      <c r="C19" s="24">
        <v>14.477514327188686</v>
      </c>
      <c r="D19" s="24">
        <v>-0.59692938627794945</v>
      </c>
      <c r="E19" s="24">
        <v>-0.59692938627794945</v>
      </c>
      <c r="F19" s="23">
        <v>9973.2085376800005</v>
      </c>
      <c r="G19" s="24">
        <v>16.105160860689494</v>
      </c>
      <c r="H19" s="24">
        <v>-1.2417725276888518</v>
      </c>
      <c r="I19" s="24">
        <v>-1.2417725276888518</v>
      </c>
      <c r="J19" s="23">
        <v>2704.7594547600002</v>
      </c>
      <c r="K19" s="24">
        <v>8.8509036693828875</v>
      </c>
      <c r="L19" s="24">
        <v>1.8553554907043974</v>
      </c>
      <c r="M19" s="24">
        <v>1.8553554907043974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s="43" customFormat="1" ht="20.100000000000001" customHeight="1">
      <c r="A20" s="37" t="s">
        <v>17</v>
      </c>
      <c r="B20" s="23">
        <v>48430.51656702</v>
      </c>
      <c r="C20" s="24">
        <v>12.853003340089103</v>
      </c>
      <c r="D20" s="24">
        <v>0.9445681772841823</v>
      </c>
      <c r="E20" s="24">
        <v>0.9445681772841823</v>
      </c>
      <c r="F20" s="23">
        <v>35027.932682899998</v>
      </c>
      <c r="G20" s="24">
        <v>13.962214401863562</v>
      </c>
      <c r="H20" s="24">
        <v>0.59765262767925265</v>
      </c>
      <c r="I20" s="24">
        <v>0.59765262767925265</v>
      </c>
      <c r="J20" s="23">
        <v>13402.58388412</v>
      </c>
      <c r="K20" s="24">
        <v>10.053486461025173</v>
      </c>
      <c r="L20" s="24">
        <v>1.8626403439813544</v>
      </c>
      <c r="M20" s="24">
        <v>1.8626403439813544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s="43" customFormat="1" ht="20.100000000000001" customHeight="1">
      <c r="A21" s="37" t="s">
        <v>18</v>
      </c>
      <c r="B21" s="23">
        <v>24305.36550027</v>
      </c>
      <c r="C21" s="24">
        <v>16.281430368603608</v>
      </c>
      <c r="D21" s="24">
        <v>0.75105984930137026</v>
      </c>
      <c r="E21" s="24">
        <v>0.75105984930137026</v>
      </c>
      <c r="F21" s="23">
        <v>18283.29951312</v>
      </c>
      <c r="G21" s="24">
        <v>19.351568206298992</v>
      </c>
      <c r="H21" s="24">
        <v>0.50651433914057975</v>
      </c>
      <c r="I21" s="24">
        <v>0.50651433914057975</v>
      </c>
      <c r="J21" s="23">
        <v>6022.0659871500002</v>
      </c>
      <c r="K21" s="24">
        <v>7.8579607626819552</v>
      </c>
      <c r="L21" s="24">
        <v>1.5008578163355537</v>
      </c>
      <c r="M21" s="24">
        <v>1.5008578163355537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s="43" customFormat="1" ht="20.100000000000001" customHeight="1">
      <c r="A22" s="37" t="s">
        <v>19</v>
      </c>
      <c r="B22" s="23">
        <v>529600.61354388995</v>
      </c>
      <c r="C22" s="24">
        <v>16.334669814849264</v>
      </c>
      <c r="D22" s="24">
        <v>0.66000065938862917</v>
      </c>
      <c r="E22" s="24">
        <v>0.66000065938862917</v>
      </c>
      <c r="F22" s="23">
        <v>313705.98708405998</v>
      </c>
      <c r="G22" s="24">
        <v>19.670866637381621</v>
      </c>
      <c r="H22" s="24">
        <v>-0.47360947278139065</v>
      </c>
      <c r="I22" s="24">
        <v>-0.47360947278139065</v>
      </c>
      <c r="J22" s="23">
        <v>215894.62645983</v>
      </c>
      <c r="K22" s="24">
        <v>11.805612590481942</v>
      </c>
      <c r="L22" s="24">
        <v>2.3539921542195259</v>
      </c>
      <c r="M22" s="24">
        <v>2.3539921542195259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s="43" customFormat="1" ht="20.100000000000001" customHeight="1">
      <c r="A23" s="20" t="s">
        <v>20</v>
      </c>
      <c r="B23" s="23">
        <v>18889.057087220001</v>
      </c>
      <c r="C23" s="24">
        <v>17.262720888935917</v>
      </c>
      <c r="D23" s="24">
        <v>0.87856933180879082</v>
      </c>
      <c r="E23" s="24">
        <v>0.87856933180879082</v>
      </c>
      <c r="F23" s="23">
        <v>15143.247846439999</v>
      </c>
      <c r="G23" s="24">
        <v>19.824685122702746</v>
      </c>
      <c r="H23" s="24">
        <v>0.53254330257696836</v>
      </c>
      <c r="I23" s="24">
        <v>0.53254330257696836</v>
      </c>
      <c r="J23" s="23">
        <v>3745.80924078</v>
      </c>
      <c r="K23" s="24">
        <v>7.9332820263438038</v>
      </c>
      <c r="L23" s="24">
        <v>2.3020773768165128</v>
      </c>
      <c r="M23" s="24">
        <v>2.3020773768165128</v>
      </c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</row>
    <row r="24" spans="1:28" s="43" customFormat="1" ht="20.100000000000001" customHeight="1">
      <c r="A24" s="20" t="s">
        <v>21</v>
      </c>
      <c r="B24" s="23">
        <v>3903.8264492200001</v>
      </c>
      <c r="C24" s="24">
        <v>-56.502924865523745</v>
      </c>
      <c r="D24" s="24">
        <v>6.8624777933877112E-2</v>
      </c>
      <c r="E24" s="24">
        <v>6.8624777933877112E-2</v>
      </c>
      <c r="F24" s="23">
        <v>3636.5312413000001</v>
      </c>
      <c r="G24" s="24">
        <v>-56.389285209937171</v>
      </c>
      <c r="H24" s="24">
        <v>-1.4499407872534675E-2</v>
      </c>
      <c r="I24" s="24">
        <v>-1.4499407872534675E-2</v>
      </c>
      <c r="J24" s="23">
        <v>267.29520792</v>
      </c>
      <c r="K24" s="24">
        <v>-57.992159773187268</v>
      </c>
      <c r="L24" s="24">
        <v>1.213411524463595</v>
      </c>
      <c r="M24" s="24">
        <v>1.213411524463595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s="43" customFormat="1" ht="20.100000000000001" customHeight="1">
      <c r="A25" s="20" t="s">
        <v>22</v>
      </c>
      <c r="B25" s="23">
        <v>86312.144577030005</v>
      </c>
      <c r="C25" s="24">
        <v>18.758933029933388</v>
      </c>
      <c r="D25" s="24">
        <v>0.63500066549163137</v>
      </c>
      <c r="E25" s="24">
        <v>0.63500066549163137</v>
      </c>
      <c r="F25" s="23">
        <v>57918.313533820001</v>
      </c>
      <c r="G25" s="24">
        <v>21.444424426252979</v>
      </c>
      <c r="H25" s="24">
        <v>-0.14984517840477452</v>
      </c>
      <c r="I25" s="24">
        <v>-0.14984517840477452</v>
      </c>
      <c r="J25" s="23">
        <v>28393.831043210001</v>
      </c>
      <c r="K25" s="24">
        <v>13.633342825117481</v>
      </c>
      <c r="L25" s="24">
        <v>2.2748209792368783</v>
      </c>
      <c r="M25" s="24">
        <v>2.2748209792368783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1:28" s="43" customFormat="1" ht="20.100000000000001" customHeight="1">
      <c r="A26" s="20" t="s">
        <v>23</v>
      </c>
      <c r="B26" s="23">
        <v>26708.702287249998</v>
      </c>
      <c r="C26" s="24">
        <v>16.860107400073687</v>
      </c>
      <c r="D26" s="24">
        <v>1.229277427437836</v>
      </c>
      <c r="E26" s="24">
        <v>1.229277427437836</v>
      </c>
      <c r="F26" s="23">
        <v>20748.275294790001</v>
      </c>
      <c r="G26" s="24">
        <v>18.647549523735222</v>
      </c>
      <c r="H26" s="24">
        <v>0.93925247679595714</v>
      </c>
      <c r="I26" s="24">
        <v>0.93925247679595714</v>
      </c>
      <c r="J26" s="23">
        <v>5960.4269924600003</v>
      </c>
      <c r="K26" s="24">
        <v>11.037117669835794</v>
      </c>
      <c r="L26" s="24">
        <v>2.2519854336085388</v>
      </c>
      <c r="M26" s="24">
        <v>2.2519854336085388</v>
      </c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</row>
    <row r="27" spans="1:28" s="43" customFormat="1" ht="20.100000000000001" customHeight="1">
      <c r="A27" s="20" t="s">
        <v>24</v>
      </c>
      <c r="B27" s="23">
        <v>62347.621056030002</v>
      </c>
      <c r="C27" s="24">
        <v>11.458370251609765</v>
      </c>
      <c r="D27" s="24">
        <v>1.1274317767607585</v>
      </c>
      <c r="E27" s="24">
        <v>1.1274317767607585</v>
      </c>
      <c r="F27" s="23">
        <v>33780.641333580003</v>
      </c>
      <c r="G27" s="24">
        <v>17.342821182486887</v>
      </c>
      <c r="H27" s="24">
        <v>0.51460147946531265</v>
      </c>
      <c r="I27" s="24">
        <v>0.51460147946531265</v>
      </c>
      <c r="J27" s="23">
        <v>28566.97972245</v>
      </c>
      <c r="K27" s="24">
        <v>5.2189132500302549</v>
      </c>
      <c r="L27" s="24">
        <v>1.8618206209830532</v>
      </c>
      <c r="M27" s="24">
        <v>1.8618206209830532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s="43" customFormat="1" ht="20.100000000000001" customHeight="1">
      <c r="A28" s="20" t="s">
        <v>25</v>
      </c>
      <c r="B28" s="23">
        <v>38922.046916450003</v>
      </c>
      <c r="C28" s="24">
        <v>18.201158068058689</v>
      </c>
      <c r="D28" s="24">
        <v>0.56665263491800033</v>
      </c>
      <c r="E28" s="24">
        <v>0.56665263491800033</v>
      </c>
      <c r="F28" s="23">
        <v>29773.15382571</v>
      </c>
      <c r="G28" s="24">
        <v>20.423290305769058</v>
      </c>
      <c r="H28" s="24">
        <v>0.22622221361392292</v>
      </c>
      <c r="I28" s="24">
        <v>0.22622221361392292</v>
      </c>
      <c r="J28" s="23">
        <v>9148.8930907400008</v>
      </c>
      <c r="K28" s="24">
        <v>11.505227706996251</v>
      </c>
      <c r="L28" s="24">
        <v>1.6906997770297636</v>
      </c>
      <c r="M28" s="24">
        <v>1.6906997770297636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</row>
    <row r="29" spans="1:28" s="43" customFormat="1" ht="20.100000000000001" customHeight="1">
      <c r="A29" s="20" t="s">
        <v>26</v>
      </c>
      <c r="B29" s="23">
        <v>22597.162985890001</v>
      </c>
      <c r="C29" s="24">
        <v>15.752707332461256</v>
      </c>
      <c r="D29" s="24">
        <v>1.3665683941461566</v>
      </c>
      <c r="E29" s="24">
        <v>1.3665683941461566</v>
      </c>
      <c r="F29" s="23">
        <v>18313.557677410001</v>
      </c>
      <c r="G29" s="24">
        <v>18.860399319170625</v>
      </c>
      <c r="H29" s="24">
        <v>1.2159336779624255</v>
      </c>
      <c r="I29" s="24">
        <v>1.2159336779624255</v>
      </c>
      <c r="J29" s="23">
        <v>4283.6053084799996</v>
      </c>
      <c r="K29" s="24">
        <v>4.1147607147752723</v>
      </c>
      <c r="L29" s="24">
        <v>2.0156604680181829</v>
      </c>
      <c r="M29" s="24">
        <v>2.0156604680181829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spans="1:28" s="43" customFormat="1" ht="20.100000000000001" customHeight="1">
      <c r="A30" s="20" t="s">
        <v>27</v>
      </c>
      <c r="B30" s="23">
        <v>30402.67997728</v>
      </c>
      <c r="C30" s="24">
        <v>27.534994409927009</v>
      </c>
      <c r="D30" s="24">
        <v>1.5673770855201923</v>
      </c>
      <c r="E30" s="24">
        <v>1.5673770855201923</v>
      </c>
      <c r="F30" s="23">
        <v>24044.99789517</v>
      </c>
      <c r="G30" s="24">
        <v>29.134926305468412</v>
      </c>
      <c r="H30" s="24">
        <v>1.2004474282053366</v>
      </c>
      <c r="I30" s="24">
        <v>1.2004474282053366</v>
      </c>
      <c r="J30" s="23">
        <v>6357.68208211</v>
      </c>
      <c r="K30" s="24">
        <v>21.826451019819743</v>
      </c>
      <c r="L30" s="24">
        <v>2.9795151567296045</v>
      </c>
      <c r="M30" s="24">
        <v>2.9795151567296045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</row>
    <row r="31" spans="1:28" s="43" customFormat="1" ht="20.100000000000001" customHeight="1">
      <c r="A31" s="20" t="s">
        <v>28</v>
      </c>
      <c r="B31" s="23">
        <v>16684.277361150002</v>
      </c>
      <c r="C31" s="24">
        <v>18.977429546031985</v>
      </c>
      <c r="D31" s="24">
        <v>0.65385029310982645</v>
      </c>
      <c r="E31" s="24">
        <v>0.65385029310982645</v>
      </c>
      <c r="F31" s="23">
        <v>12279.09965129</v>
      </c>
      <c r="G31" s="24">
        <v>22.204696250912463</v>
      </c>
      <c r="H31" s="24">
        <v>-7.4291870650128544E-2</v>
      </c>
      <c r="I31" s="24">
        <v>-7.4291870650128544E-2</v>
      </c>
      <c r="J31" s="23">
        <v>4405.1777098599996</v>
      </c>
      <c r="K31" s="24">
        <v>10.819739898162311</v>
      </c>
      <c r="L31" s="24">
        <v>2.7406675501389373</v>
      </c>
      <c r="M31" s="24">
        <v>2.7406675501389373</v>
      </c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</row>
    <row r="32" spans="1:28" s="43" customFormat="1" ht="20.100000000000001" customHeight="1">
      <c r="A32" s="20" t="s">
        <v>29</v>
      </c>
      <c r="B32" s="23">
        <v>75081.264440760002</v>
      </c>
      <c r="C32" s="24">
        <v>16.000417426318506</v>
      </c>
      <c r="D32" s="24">
        <v>1.3094387226871902</v>
      </c>
      <c r="E32" s="24">
        <v>1.3094387226871902</v>
      </c>
      <c r="F32" s="23">
        <v>54492.696720840002</v>
      </c>
      <c r="G32" s="24">
        <v>16.837143899501413</v>
      </c>
      <c r="H32" s="24">
        <v>0.91707671923953171</v>
      </c>
      <c r="I32" s="24">
        <v>0.91707671923953171</v>
      </c>
      <c r="J32" s="23">
        <v>20588.56771992</v>
      </c>
      <c r="K32" s="24">
        <v>13.842576335803386</v>
      </c>
      <c r="L32" s="24">
        <v>2.3627981740287538</v>
      </c>
      <c r="M32" s="24">
        <v>2.3627981740287538</v>
      </c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</row>
    <row r="33" spans="1:28" s="43" customFormat="1" ht="20.100000000000001" customHeight="1">
      <c r="A33" s="20" t="s">
        <v>30</v>
      </c>
      <c r="B33" s="23">
        <v>14029.192028240001</v>
      </c>
      <c r="C33" s="24">
        <v>3.7562347998951111</v>
      </c>
      <c r="D33" s="24">
        <v>0.3729855343382269</v>
      </c>
      <c r="E33" s="24">
        <v>0.3729855343382269</v>
      </c>
      <c r="F33" s="23">
        <v>10870.46281755</v>
      </c>
      <c r="G33" s="24">
        <v>7.7436954078015958</v>
      </c>
      <c r="H33" s="24">
        <v>8.7084815887422451E-2</v>
      </c>
      <c r="I33" s="24">
        <v>8.7084815887422451E-2</v>
      </c>
      <c r="J33" s="23">
        <v>3158.7292106899999</v>
      </c>
      <c r="K33" s="24">
        <v>-7.9654746906785476</v>
      </c>
      <c r="L33" s="24">
        <v>1.369491986578339</v>
      </c>
      <c r="M33" s="24">
        <v>1.369491986578339</v>
      </c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</row>
    <row r="34" spans="1:28" s="43" customFormat="1" ht="20.100000000000001" customHeight="1">
      <c r="A34" s="20" t="s">
        <v>31</v>
      </c>
      <c r="B34" s="23">
        <v>26374.536305630001</v>
      </c>
      <c r="C34" s="24">
        <v>18.493239028612749</v>
      </c>
      <c r="D34" s="24">
        <v>1.2629434795449441</v>
      </c>
      <c r="E34" s="24">
        <v>1.2629434795449441</v>
      </c>
      <c r="F34" s="23">
        <v>20907.10725343</v>
      </c>
      <c r="G34" s="24">
        <v>21.177835528978719</v>
      </c>
      <c r="H34" s="24">
        <v>0.99134378426022352</v>
      </c>
      <c r="I34" s="24">
        <v>0.99134378426022352</v>
      </c>
      <c r="J34" s="23">
        <v>5467.4290522000001</v>
      </c>
      <c r="K34" s="24">
        <v>9.2389288286916553</v>
      </c>
      <c r="L34" s="24">
        <v>2.3151374541843239</v>
      </c>
      <c r="M34" s="24">
        <v>2.3151374541843239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</row>
    <row r="35" spans="1:28" s="43" customFormat="1" ht="20.100000000000001" customHeight="1">
      <c r="A35" s="20" t="s">
        <v>32</v>
      </c>
      <c r="B35" s="23">
        <v>28329.467097820001</v>
      </c>
      <c r="C35" s="24">
        <v>17.523167850039556</v>
      </c>
      <c r="D35" s="24">
        <v>-0.21108732523826745</v>
      </c>
      <c r="E35" s="24">
        <v>-0.21108732523826745</v>
      </c>
      <c r="F35" s="23">
        <v>22077.834475259999</v>
      </c>
      <c r="G35" s="24">
        <v>18.771503961996544</v>
      </c>
      <c r="H35" s="24">
        <v>-0.65156864270751669</v>
      </c>
      <c r="I35" s="24">
        <v>-0.65156864270751669</v>
      </c>
      <c r="J35" s="23">
        <v>6251.6326225599996</v>
      </c>
      <c r="K35" s="24">
        <v>13.317086181904585</v>
      </c>
      <c r="L35" s="24">
        <v>1.3762369916369153</v>
      </c>
      <c r="M35" s="24">
        <v>1.3762369916369153</v>
      </c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</row>
    <row r="36" spans="1:28" s="43" customFormat="1" ht="20.100000000000001" customHeight="1">
      <c r="A36" s="20" t="s">
        <v>33</v>
      </c>
      <c r="B36" s="23">
        <v>12237.856233480001</v>
      </c>
      <c r="C36" s="24">
        <v>13.558373138049191</v>
      </c>
      <c r="D36" s="24">
        <v>-0.30559153750165535</v>
      </c>
      <c r="E36" s="24">
        <v>-0.30559153750165535</v>
      </c>
      <c r="F36" s="23">
        <v>9125.2030533300003</v>
      </c>
      <c r="G36" s="24">
        <v>16.343164189606014</v>
      </c>
      <c r="H36" s="24">
        <v>-0.77844064681713121</v>
      </c>
      <c r="I36" s="24">
        <v>-0.77844064681713121</v>
      </c>
      <c r="J36" s="23">
        <v>3112.65318015</v>
      </c>
      <c r="K36" s="24">
        <v>6.112268312145261</v>
      </c>
      <c r="L36" s="24">
        <v>1.1069767622677205</v>
      </c>
      <c r="M36" s="24">
        <v>1.1069767622677205</v>
      </c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</row>
    <row r="37" spans="1:28" s="43" customFormat="1" ht="20.100000000000001" customHeight="1">
      <c r="A37" s="108" t="s">
        <v>34</v>
      </c>
      <c r="B37" s="174">
        <v>27134.88463022</v>
      </c>
      <c r="C37" s="175">
        <v>19.338306493833699</v>
      </c>
      <c r="D37" s="175">
        <v>1.4517456750772624</v>
      </c>
      <c r="E37" s="175">
        <v>1.4517456750772624</v>
      </c>
      <c r="F37" s="174">
        <v>21967.35312575</v>
      </c>
      <c r="G37" s="175">
        <v>20.528843553102277</v>
      </c>
      <c r="H37" s="175">
        <v>1.1469994848048088</v>
      </c>
      <c r="I37" s="175">
        <v>1.1469994848048088</v>
      </c>
      <c r="J37" s="174">
        <v>5167.5315044700001</v>
      </c>
      <c r="K37" s="175">
        <v>14.529217425083857</v>
      </c>
      <c r="L37" s="175">
        <v>2.7679937765891367</v>
      </c>
      <c r="M37" s="175">
        <v>2.7679937765891367</v>
      </c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</row>
    <row r="38" spans="1:28" s="43" customFormat="1" ht="15" customHeight="1">
      <c r="A38" s="22" t="s">
        <v>4</v>
      </c>
      <c r="B38" s="38"/>
      <c r="C38" s="39"/>
      <c r="D38" s="39"/>
      <c r="E38" s="39"/>
      <c r="F38" s="38"/>
      <c r="G38" s="39"/>
      <c r="H38" s="39"/>
      <c r="I38" s="39"/>
      <c r="J38" s="38"/>
      <c r="K38" s="39"/>
      <c r="L38" s="39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</row>
    <row r="39" spans="1:28" s="40" customFormat="1" ht="15">
      <c r="A39" s="41" t="s">
        <v>95</v>
      </c>
    </row>
    <row r="40" spans="1:28" s="40" customFormat="1"/>
    <row r="41" spans="1:28" s="40" customFormat="1">
      <c r="B41" s="11"/>
    </row>
    <row r="42" spans="1:28" s="40" customFormat="1"/>
    <row r="43" spans="1:28" s="40" customFormat="1"/>
    <row r="44" spans="1:28" s="40" customFormat="1"/>
  </sheetData>
  <mergeCells count="19">
    <mergeCell ref="F6:I6"/>
    <mergeCell ref="J6:M6"/>
    <mergeCell ref="F5:M5"/>
    <mergeCell ref="A3:G3"/>
    <mergeCell ref="A5:A8"/>
    <mergeCell ref="B7:B8"/>
    <mergeCell ref="C7:C8"/>
    <mergeCell ref="D7:D8"/>
    <mergeCell ref="F7:F8"/>
    <mergeCell ref="E7:E8"/>
    <mergeCell ref="B5:E6"/>
    <mergeCell ref="I7:I8"/>
    <mergeCell ref="G7:G8"/>
    <mergeCell ref="H7:H8"/>
    <mergeCell ref="J7:J8"/>
    <mergeCell ref="K7:K8"/>
    <mergeCell ref="L7:L8"/>
    <mergeCell ref="L1:M1"/>
    <mergeCell ref="M7:M8"/>
  </mergeCells>
  <hyperlinks>
    <hyperlink ref="A2" location="region!A2" display="Депозити домашніх господарств 1"/>
  </hyperlinks>
  <printOptions horizontalCentered="1"/>
  <pageMargins left="0.39370078740157483" right="0.19685039370078741" top="0.98425196850393704" bottom="0.59055118110236227" header="0.39370078740157483" footer="0.19685039370078741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40"/>
  <sheetViews>
    <sheetView showGridLines="0" zoomScaleNormal="100" zoomScaleSheetLayoutView="100" workbookViewId="0">
      <pane ySplit="8" topLeftCell="A9" activePane="bottomLeft" state="frozen"/>
      <selection activeCell="A2" sqref="A2"/>
      <selection pane="bottomLeft" activeCell="A2" sqref="A2"/>
    </sheetView>
  </sheetViews>
  <sheetFormatPr defaultRowHeight="13.8"/>
  <cols>
    <col min="1" max="1" width="18.109375" style="89" customWidth="1"/>
    <col min="2" max="3" width="7.44140625" style="27" customWidth="1"/>
    <col min="4" max="4" width="9.109375" style="27"/>
    <col min="5" max="5" width="7.44140625" style="27" customWidth="1"/>
    <col min="6" max="6" width="7.88671875" style="27" customWidth="1"/>
    <col min="7" max="9" width="7.44140625" style="27" customWidth="1"/>
    <col min="10" max="10" width="9.109375" style="27"/>
    <col min="11" max="11" width="7.44140625" style="27" customWidth="1"/>
    <col min="12" max="12" width="7.88671875" style="27" customWidth="1"/>
    <col min="13" max="15" width="7.44140625" style="27" customWidth="1"/>
    <col min="16" max="16" width="9.109375" style="27"/>
    <col min="17" max="17" width="7.44140625" style="27" customWidth="1"/>
    <col min="18" max="18" width="7.88671875" style="27" customWidth="1"/>
    <col min="19" max="19" width="7.44140625" style="27" customWidth="1"/>
    <col min="20" max="234" width="9.109375" style="27"/>
    <col min="235" max="235" width="3" style="27" bestFit="1" customWidth="1"/>
    <col min="236" max="236" width="18.109375" style="27" customWidth="1"/>
    <col min="237" max="238" width="7.44140625" style="27" customWidth="1"/>
    <col min="239" max="239" width="9.109375" style="27"/>
    <col min="240" max="240" width="7.44140625" style="27" customWidth="1"/>
    <col min="241" max="241" width="7.88671875" style="27" customWidth="1"/>
    <col min="242" max="244" width="7.44140625" style="27" customWidth="1"/>
    <col min="245" max="245" width="9.109375" style="27"/>
    <col min="246" max="246" width="7.44140625" style="27" customWidth="1"/>
    <col min="247" max="247" width="7.88671875" style="27" customWidth="1"/>
    <col min="248" max="250" width="7.44140625" style="27" customWidth="1"/>
    <col min="251" max="251" width="9.109375" style="27"/>
    <col min="252" max="252" width="7.44140625" style="27" customWidth="1"/>
    <col min="253" max="253" width="7.88671875" style="27" customWidth="1"/>
    <col min="254" max="254" width="7.44140625" style="27" customWidth="1"/>
    <col min="255" max="490" width="9.109375" style="27"/>
    <col min="491" max="491" width="3" style="27" bestFit="1" customWidth="1"/>
    <col min="492" max="492" width="18.109375" style="27" customWidth="1"/>
    <col min="493" max="494" width="7.44140625" style="27" customWidth="1"/>
    <col min="495" max="495" width="9.109375" style="27"/>
    <col min="496" max="496" width="7.44140625" style="27" customWidth="1"/>
    <col min="497" max="497" width="7.88671875" style="27" customWidth="1"/>
    <col min="498" max="500" width="7.44140625" style="27" customWidth="1"/>
    <col min="501" max="501" width="9.109375" style="27"/>
    <col min="502" max="502" width="7.44140625" style="27" customWidth="1"/>
    <col min="503" max="503" width="7.88671875" style="27" customWidth="1"/>
    <col min="504" max="506" width="7.44140625" style="27" customWidth="1"/>
    <col min="507" max="507" width="9.109375" style="27"/>
    <col min="508" max="508" width="7.44140625" style="27" customWidth="1"/>
    <col min="509" max="509" width="7.88671875" style="27" customWidth="1"/>
    <col min="510" max="510" width="7.44140625" style="27" customWidth="1"/>
    <col min="511" max="746" width="9.109375" style="27"/>
    <col min="747" max="747" width="3" style="27" bestFit="1" customWidth="1"/>
    <col min="748" max="748" width="18.109375" style="27" customWidth="1"/>
    <col min="749" max="750" width="7.44140625" style="27" customWidth="1"/>
    <col min="751" max="751" width="9.109375" style="27"/>
    <col min="752" max="752" width="7.44140625" style="27" customWidth="1"/>
    <col min="753" max="753" width="7.88671875" style="27" customWidth="1"/>
    <col min="754" max="756" width="7.44140625" style="27" customWidth="1"/>
    <col min="757" max="757" width="9.109375" style="27"/>
    <col min="758" max="758" width="7.44140625" style="27" customWidth="1"/>
    <col min="759" max="759" width="7.88671875" style="27" customWidth="1"/>
    <col min="760" max="762" width="7.44140625" style="27" customWidth="1"/>
    <col min="763" max="763" width="9.109375" style="27"/>
    <col min="764" max="764" width="7.44140625" style="27" customWidth="1"/>
    <col min="765" max="765" width="7.88671875" style="27" customWidth="1"/>
    <col min="766" max="766" width="7.44140625" style="27" customWidth="1"/>
    <col min="767" max="1002" width="9.109375" style="27"/>
    <col min="1003" max="1003" width="3" style="27" bestFit="1" customWidth="1"/>
    <col min="1004" max="1004" width="18.109375" style="27" customWidth="1"/>
    <col min="1005" max="1006" width="7.44140625" style="27" customWidth="1"/>
    <col min="1007" max="1007" width="9.109375" style="27"/>
    <col min="1008" max="1008" width="7.44140625" style="27" customWidth="1"/>
    <col min="1009" max="1009" width="7.88671875" style="27" customWidth="1"/>
    <col min="1010" max="1012" width="7.44140625" style="27" customWidth="1"/>
    <col min="1013" max="1013" width="9.109375" style="27"/>
    <col min="1014" max="1014" width="7.44140625" style="27" customWidth="1"/>
    <col min="1015" max="1015" width="7.88671875" style="27" customWidth="1"/>
    <col min="1016" max="1018" width="7.44140625" style="27" customWidth="1"/>
    <col min="1019" max="1019" width="9.109375" style="27"/>
    <col min="1020" max="1020" width="7.44140625" style="27" customWidth="1"/>
    <col min="1021" max="1021" width="7.88671875" style="27" customWidth="1"/>
    <col min="1022" max="1022" width="7.44140625" style="27" customWidth="1"/>
    <col min="1023" max="1258" width="9.109375" style="27"/>
    <col min="1259" max="1259" width="3" style="27" bestFit="1" customWidth="1"/>
    <col min="1260" max="1260" width="18.109375" style="27" customWidth="1"/>
    <col min="1261" max="1262" width="7.44140625" style="27" customWidth="1"/>
    <col min="1263" max="1263" width="9.109375" style="27"/>
    <col min="1264" max="1264" width="7.44140625" style="27" customWidth="1"/>
    <col min="1265" max="1265" width="7.88671875" style="27" customWidth="1"/>
    <col min="1266" max="1268" width="7.44140625" style="27" customWidth="1"/>
    <col min="1269" max="1269" width="9.109375" style="27"/>
    <col min="1270" max="1270" width="7.44140625" style="27" customWidth="1"/>
    <col min="1271" max="1271" width="7.88671875" style="27" customWidth="1"/>
    <col min="1272" max="1274" width="7.44140625" style="27" customWidth="1"/>
    <col min="1275" max="1275" width="9.109375" style="27"/>
    <col min="1276" max="1276" width="7.44140625" style="27" customWidth="1"/>
    <col min="1277" max="1277" width="7.88671875" style="27" customWidth="1"/>
    <col min="1278" max="1278" width="7.44140625" style="27" customWidth="1"/>
    <col min="1279" max="1514" width="9.109375" style="27"/>
    <col min="1515" max="1515" width="3" style="27" bestFit="1" customWidth="1"/>
    <col min="1516" max="1516" width="18.109375" style="27" customWidth="1"/>
    <col min="1517" max="1518" width="7.44140625" style="27" customWidth="1"/>
    <col min="1519" max="1519" width="9.109375" style="27"/>
    <col min="1520" max="1520" width="7.44140625" style="27" customWidth="1"/>
    <col min="1521" max="1521" width="7.88671875" style="27" customWidth="1"/>
    <col min="1522" max="1524" width="7.44140625" style="27" customWidth="1"/>
    <col min="1525" max="1525" width="9.109375" style="27"/>
    <col min="1526" max="1526" width="7.44140625" style="27" customWidth="1"/>
    <col min="1527" max="1527" width="7.88671875" style="27" customWidth="1"/>
    <col min="1528" max="1530" width="7.44140625" style="27" customWidth="1"/>
    <col min="1531" max="1531" width="9.109375" style="27"/>
    <col min="1532" max="1532" width="7.44140625" style="27" customWidth="1"/>
    <col min="1533" max="1533" width="7.88671875" style="27" customWidth="1"/>
    <col min="1534" max="1534" width="7.44140625" style="27" customWidth="1"/>
    <col min="1535" max="1770" width="9.109375" style="27"/>
    <col min="1771" max="1771" width="3" style="27" bestFit="1" customWidth="1"/>
    <col min="1772" max="1772" width="18.109375" style="27" customWidth="1"/>
    <col min="1773" max="1774" width="7.44140625" style="27" customWidth="1"/>
    <col min="1775" max="1775" width="9.109375" style="27"/>
    <col min="1776" max="1776" width="7.44140625" style="27" customWidth="1"/>
    <col min="1777" max="1777" width="7.88671875" style="27" customWidth="1"/>
    <col min="1778" max="1780" width="7.44140625" style="27" customWidth="1"/>
    <col min="1781" max="1781" width="9.109375" style="27"/>
    <col min="1782" max="1782" width="7.44140625" style="27" customWidth="1"/>
    <col min="1783" max="1783" width="7.88671875" style="27" customWidth="1"/>
    <col min="1784" max="1786" width="7.44140625" style="27" customWidth="1"/>
    <col min="1787" max="1787" width="9.109375" style="27"/>
    <col min="1788" max="1788" width="7.44140625" style="27" customWidth="1"/>
    <col min="1789" max="1789" width="7.88671875" style="27" customWidth="1"/>
    <col min="1790" max="1790" width="7.44140625" style="27" customWidth="1"/>
    <col min="1791" max="2026" width="9.109375" style="27"/>
    <col min="2027" max="2027" width="3" style="27" bestFit="1" customWidth="1"/>
    <col min="2028" max="2028" width="18.109375" style="27" customWidth="1"/>
    <col min="2029" max="2030" width="7.44140625" style="27" customWidth="1"/>
    <col min="2031" max="2031" width="9.109375" style="27"/>
    <col min="2032" max="2032" width="7.44140625" style="27" customWidth="1"/>
    <col min="2033" max="2033" width="7.88671875" style="27" customWidth="1"/>
    <col min="2034" max="2036" width="7.44140625" style="27" customWidth="1"/>
    <col min="2037" max="2037" width="9.109375" style="27"/>
    <col min="2038" max="2038" width="7.44140625" style="27" customWidth="1"/>
    <col min="2039" max="2039" width="7.88671875" style="27" customWidth="1"/>
    <col min="2040" max="2042" width="7.44140625" style="27" customWidth="1"/>
    <col min="2043" max="2043" width="9.109375" style="27"/>
    <col min="2044" max="2044" width="7.44140625" style="27" customWidth="1"/>
    <col min="2045" max="2045" width="7.88671875" style="27" customWidth="1"/>
    <col min="2046" max="2046" width="7.44140625" style="27" customWidth="1"/>
    <col min="2047" max="2282" width="9.109375" style="27"/>
    <col min="2283" max="2283" width="3" style="27" bestFit="1" customWidth="1"/>
    <col min="2284" max="2284" width="18.109375" style="27" customWidth="1"/>
    <col min="2285" max="2286" width="7.44140625" style="27" customWidth="1"/>
    <col min="2287" max="2287" width="9.109375" style="27"/>
    <col min="2288" max="2288" width="7.44140625" style="27" customWidth="1"/>
    <col min="2289" max="2289" width="7.88671875" style="27" customWidth="1"/>
    <col min="2290" max="2292" width="7.44140625" style="27" customWidth="1"/>
    <col min="2293" max="2293" width="9.109375" style="27"/>
    <col min="2294" max="2294" width="7.44140625" style="27" customWidth="1"/>
    <col min="2295" max="2295" width="7.88671875" style="27" customWidth="1"/>
    <col min="2296" max="2298" width="7.44140625" style="27" customWidth="1"/>
    <col min="2299" max="2299" width="9.109375" style="27"/>
    <col min="2300" max="2300" width="7.44140625" style="27" customWidth="1"/>
    <col min="2301" max="2301" width="7.88671875" style="27" customWidth="1"/>
    <col min="2302" max="2302" width="7.44140625" style="27" customWidth="1"/>
    <col min="2303" max="2538" width="9.109375" style="27"/>
    <col min="2539" max="2539" width="3" style="27" bestFit="1" customWidth="1"/>
    <col min="2540" max="2540" width="18.109375" style="27" customWidth="1"/>
    <col min="2541" max="2542" width="7.44140625" style="27" customWidth="1"/>
    <col min="2543" max="2543" width="9.109375" style="27"/>
    <col min="2544" max="2544" width="7.44140625" style="27" customWidth="1"/>
    <col min="2545" max="2545" width="7.88671875" style="27" customWidth="1"/>
    <col min="2546" max="2548" width="7.44140625" style="27" customWidth="1"/>
    <col min="2549" max="2549" width="9.109375" style="27"/>
    <col min="2550" max="2550" width="7.44140625" style="27" customWidth="1"/>
    <col min="2551" max="2551" width="7.88671875" style="27" customWidth="1"/>
    <col min="2552" max="2554" width="7.44140625" style="27" customWidth="1"/>
    <col min="2555" max="2555" width="9.109375" style="27"/>
    <col min="2556" max="2556" width="7.44140625" style="27" customWidth="1"/>
    <col min="2557" max="2557" width="7.88671875" style="27" customWidth="1"/>
    <col min="2558" max="2558" width="7.44140625" style="27" customWidth="1"/>
    <col min="2559" max="2794" width="9.109375" style="27"/>
    <col min="2795" max="2795" width="3" style="27" bestFit="1" customWidth="1"/>
    <col min="2796" max="2796" width="18.109375" style="27" customWidth="1"/>
    <col min="2797" max="2798" width="7.44140625" style="27" customWidth="1"/>
    <col min="2799" max="2799" width="9.109375" style="27"/>
    <col min="2800" max="2800" width="7.44140625" style="27" customWidth="1"/>
    <col min="2801" max="2801" width="7.88671875" style="27" customWidth="1"/>
    <col min="2802" max="2804" width="7.44140625" style="27" customWidth="1"/>
    <col min="2805" max="2805" width="9.109375" style="27"/>
    <col min="2806" max="2806" width="7.44140625" style="27" customWidth="1"/>
    <col min="2807" max="2807" width="7.88671875" style="27" customWidth="1"/>
    <col min="2808" max="2810" width="7.44140625" style="27" customWidth="1"/>
    <col min="2811" max="2811" width="9.109375" style="27"/>
    <col min="2812" max="2812" width="7.44140625" style="27" customWidth="1"/>
    <col min="2813" max="2813" width="7.88671875" style="27" customWidth="1"/>
    <col min="2814" max="2814" width="7.44140625" style="27" customWidth="1"/>
    <col min="2815" max="3050" width="9.109375" style="27"/>
    <col min="3051" max="3051" width="3" style="27" bestFit="1" customWidth="1"/>
    <col min="3052" max="3052" width="18.109375" style="27" customWidth="1"/>
    <col min="3053" max="3054" width="7.44140625" style="27" customWidth="1"/>
    <col min="3055" max="3055" width="9.109375" style="27"/>
    <col min="3056" max="3056" width="7.44140625" style="27" customWidth="1"/>
    <col min="3057" max="3057" width="7.88671875" style="27" customWidth="1"/>
    <col min="3058" max="3060" width="7.44140625" style="27" customWidth="1"/>
    <col min="3061" max="3061" width="9.109375" style="27"/>
    <col min="3062" max="3062" width="7.44140625" style="27" customWidth="1"/>
    <col min="3063" max="3063" width="7.88671875" style="27" customWidth="1"/>
    <col min="3064" max="3066" width="7.44140625" style="27" customWidth="1"/>
    <col min="3067" max="3067" width="9.109375" style="27"/>
    <col min="3068" max="3068" width="7.44140625" style="27" customWidth="1"/>
    <col min="3069" max="3069" width="7.88671875" style="27" customWidth="1"/>
    <col min="3070" max="3070" width="7.44140625" style="27" customWidth="1"/>
    <col min="3071" max="3306" width="9.109375" style="27"/>
    <col min="3307" max="3307" width="3" style="27" bestFit="1" customWidth="1"/>
    <col min="3308" max="3308" width="18.109375" style="27" customWidth="1"/>
    <col min="3309" max="3310" width="7.44140625" style="27" customWidth="1"/>
    <col min="3311" max="3311" width="9.109375" style="27"/>
    <col min="3312" max="3312" width="7.44140625" style="27" customWidth="1"/>
    <col min="3313" max="3313" width="7.88671875" style="27" customWidth="1"/>
    <col min="3314" max="3316" width="7.44140625" style="27" customWidth="1"/>
    <col min="3317" max="3317" width="9.109375" style="27"/>
    <col min="3318" max="3318" width="7.44140625" style="27" customWidth="1"/>
    <col min="3319" max="3319" width="7.88671875" style="27" customWidth="1"/>
    <col min="3320" max="3322" width="7.44140625" style="27" customWidth="1"/>
    <col min="3323" max="3323" width="9.109375" style="27"/>
    <col min="3324" max="3324" width="7.44140625" style="27" customWidth="1"/>
    <col min="3325" max="3325" width="7.88671875" style="27" customWidth="1"/>
    <col min="3326" max="3326" width="7.44140625" style="27" customWidth="1"/>
    <col min="3327" max="3562" width="9.109375" style="27"/>
    <col min="3563" max="3563" width="3" style="27" bestFit="1" customWidth="1"/>
    <col min="3564" max="3564" width="18.109375" style="27" customWidth="1"/>
    <col min="3565" max="3566" width="7.44140625" style="27" customWidth="1"/>
    <col min="3567" max="3567" width="9.109375" style="27"/>
    <col min="3568" max="3568" width="7.44140625" style="27" customWidth="1"/>
    <col min="3569" max="3569" width="7.88671875" style="27" customWidth="1"/>
    <col min="3570" max="3572" width="7.44140625" style="27" customWidth="1"/>
    <col min="3573" max="3573" width="9.109375" style="27"/>
    <col min="3574" max="3574" width="7.44140625" style="27" customWidth="1"/>
    <col min="3575" max="3575" width="7.88671875" style="27" customWidth="1"/>
    <col min="3576" max="3578" width="7.44140625" style="27" customWidth="1"/>
    <col min="3579" max="3579" width="9.109375" style="27"/>
    <col min="3580" max="3580" width="7.44140625" style="27" customWidth="1"/>
    <col min="3581" max="3581" width="7.88671875" style="27" customWidth="1"/>
    <col min="3582" max="3582" width="7.44140625" style="27" customWidth="1"/>
    <col min="3583" max="3818" width="9.109375" style="27"/>
    <col min="3819" max="3819" width="3" style="27" bestFit="1" customWidth="1"/>
    <col min="3820" max="3820" width="18.109375" style="27" customWidth="1"/>
    <col min="3821" max="3822" width="7.44140625" style="27" customWidth="1"/>
    <col min="3823" max="3823" width="9.109375" style="27"/>
    <col min="3824" max="3824" width="7.44140625" style="27" customWidth="1"/>
    <col min="3825" max="3825" width="7.88671875" style="27" customWidth="1"/>
    <col min="3826" max="3828" width="7.44140625" style="27" customWidth="1"/>
    <col min="3829" max="3829" width="9.109375" style="27"/>
    <col min="3830" max="3830" width="7.44140625" style="27" customWidth="1"/>
    <col min="3831" max="3831" width="7.88671875" style="27" customWidth="1"/>
    <col min="3832" max="3834" width="7.44140625" style="27" customWidth="1"/>
    <col min="3835" max="3835" width="9.109375" style="27"/>
    <col min="3836" max="3836" width="7.44140625" style="27" customWidth="1"/>
    <col min="3837" max="3837" width="7.88671875" style="27" customWidth="1"/>
    <col min="3838" max="3838" width="7.44140625" style="27" customWidth="1"/>
    <col min="3839" max="4074" width="9.109375" style="27"/>
    <col min="4075" max="4075" width="3" style="27" bestFit="1" customWidth="1"/>
    <col min="4076" max="4076" width="18.109375" style="27" customWidth="1"/>
    <col min="4077" max="4078" width="7.44140625" style="27" customWidth="1"/>
    <col min="4079" max="4079" width="9.109375" style="27"/>
    <col min="4080" max="4080" width="7.44140625" style="27" customWidth="1"/>
    <col min="4081" max="4081" width="7.88671875" style="27" customWidth="1"/>
    <col min="4082" max="4084" width="7.44140625" style="27" customWidth="1"/>
    <col min="4085" max="4085" width="9.109375" style="27"/>
    <col min="4086" max="4086" width="7.44140625" style="27" customWidth="1"/>
    <col min="4087" max="4087" width="7.88671875" style="27" customWidth="1"/>
    <col min="4088" max="4090" width="7.44140625" style="27" customWidth="1"/>
    <col min="4091" max="4091" width="9.109375" style="27"/>
    <col min="4092" max="4092" width="7.44140625" style="27" customWidth="1"/>
    <col min="4093" max="4093" width="7.88671875" style="27" customWidth="1"/>
    <col min="4094" max="4094" width="7.44140625" style="27" customWidth="1"/>
    <col min="4095" max="4330" width="9.109375" style="27"/>
    <col min="4331" max="4331" width="3" style="27" bestFit="1" customWidth="1"/>
    <col min="4332" max="4332" width="18.109375" style="27" customWidth="1"/>
    <col min="4333" max="4334" width="7.44140625" style="27" customWidth="1"/>
    <col min="4335" max="4335" width="9.109375" style="27"/>
    <col min="4336" max="4336" width="7.44140625" style="27" customWidth="1"/>
    <col min="4337" max="4337" width="7.88671875" style="27" customWidth="1"/>
    <col min="4338" max="4340" width="7.44140625" style="27" customWidth="1"/>
    <col min="4341" max="4341" width="9.109375" style="27"/>
    <col min="4342" max="4342" width="7.44140625" style="27" customWidth="1"/>
    <col min="4343" max="4343" width="7.88671875" style="27" customWidth="1"/>
    <col min="4344" max="4346" width="7.44140625" style="27" customWidth="1"/>
    <col min="4347" max="4347" width="9.109375" style="27"/>
    <col min="4348" max="4348" width="7.44140625" style="27" customWidth="1"/>
    <col min="4349" max="4349" width="7.88671875" style="27" customWidth="1"/>
    <col min="4350" max="4350" width="7.44140625" style="27" customWidth="1"/>
    <col min="4351" max="4586" width="9.109375" style="27"/>
    <col min="4587" max="4587" width="3" style="27" bestFit="1" customWidth="1"/>
    <col min="4588" max="4588" width="18.109375" style="27" customWidth="1"/>
    <col min="4589" max="4590" width="7.44140625" style="27" customWidth="1"/>
    <col min="4591" max="4591" width="9.109375" style="27"/>
    <col min="4592" max="4592" width="7.44140625" style="27" customWidth="1"/>
    <col min="4593" max="4593" width="7.88671875" style="27" customWidth="1"/>
    <col min="4594" max="4596" width="7.44140625" style="27" customWidth="1"/>
    <col min="4597" max="4597" width="9.109375" style="27"/>
    <col min="4598" max="4598" width="7.44140625" style="27" customWidth="1"/>
    <col min="4599" max="4599" width="7.88671875" style="27" customWidth="1"/>
    <col min="4600" max="4602" width="7.44140625" style="27" customWidth="1"/>
    <col min="4603" max="4603" width="9.109375" style="27"/>
    <col min="4604" max="4604" width="7.44140625" style="27" customWidth="1"/>
    <col min="4605" max="4605" width="7.88671875" style="27" customWidth="1"/>
    <col min="4606" max="4606" width="7.44140625" style="27" customWidth="1"/>
    <col min="4607" max="4842" width="9.109375" style="27"/>
    <col min="4843" max="4843" width="3" style="27" bestFit="1" customWidth="1"/>
    <col min="4844" max="4844" width="18.109375" style="27" customWidth="1"/>
    <col min="4845" max="4846" width="7.44140625" style="27" customWidth="1"/>
    <col min="4847" max="4847" width="9.109375" style="27"/>
    <col min="4848" max="4848" width="7.44140625" style="27" customWidth="1"/>
    <col min="4849" max="4849" width="7.88671875" style="27" customWidth="1"/>
    <col min="4850" max="4852" width="7.44140625" style="27" customWidth="1"/>
    <col min="4853" max="4853" width="9.109375" style="27"/>
    <col min="4854" max="4854" width="7.44140625" style="27" customWidth="1"/>
    <col min="4855" max="4855" width="7.88671875" style="27" customWidth="1"/>
    <col min="4856" max="4858" width="7.44140625" style="27" customWidth="1"/>
    <col min="4859" max="4859" width="9.109375" style="27"/>
    <col min="4860" max="4860" width="7.44140625" style="27" customWidth="1"/>
    <col min="4861" max="4861" width="7.88671875" style="27" customWidth="1"/>
    <col min="4862" max="4862" width="7.44140625" style="27" customWidth="1"/>
    <col min="4863" max="5098" width="9.109375" style="27"/>
    <col min="5099" max="5099" width="3" style="27" bestFit="1" customWidth="1"/>
    <col min="5100" max="5100" width="18.109375" style="27" customWidth="1"/>
    <col min="5101" max="5102" width="7.44140625" style="27" customWidth="1"/>
    <col min="5103" max="5103" width="9.109375" style="27"/>
    <col min="5104" max="5104" width="7.44140625" style="27" customWidth="1"/>
    <col min="5105" max="5105" width="7.88671875" style="27" customWidth="1"/>
    <col min="5106" max="5108" width="7.44140625" style="27" customWidth="1"/>
    <col min="5109" max="5109" width="9.109375" style="27"/>
    <col min="5110" max="5110" width="7.44140625" style="27" customWidth="1"/>
    <col min="5111" max="5111" width="7.88671875" style="27" customWidth="1"/>
    <col min="5112" max="5114" width="7.44140625" style="27" customWidth="1"/>
    <col min="5115" max="5115" width="9.109375" style="27"/>
    <col min="5116" max="5116" width="7.44140625" style="27" customWidth="1"/>
    <col min="5117" max="5117" width="7.88671875" style="27" customWidth="1"/>
    <col min="5118" max="5118" width="7.44140625" style="27" customWidth="1"/>
    <col min="5119" max="5354" width="9.109375" style="27"/>
    <col min="5355" max="5355" width="3" style="27" bestFit="1" customWidth="1"/>
    <col min="5356" max="5356" width="18.109375" style="27" customWidth="1"/>
    <col min="5357" max="5358" width="7.44140625" style="27" customWidth="1"/>
    <col min="5359" max="5359" width="9.109375" style="27"/>
    <col min="5360" max="5360" width="7.44140625" style="27" customWidth="1"/>
    <col min="5361" max="5361" width="7.88671875" style="27" customWidth="1"/>
    <col min="5362" max="5364" width="7.44140625" style="27" customWidth="1"/>
    <col min="5365" max="5365" width="9.109375" style="27"/>
    <col min="5366" max="5366" width="7.44140625" style="27" customWidth="1"/>
    <col min="5367" max="5367" width="7.88671875" style="27" customWidth="1"/>
    <col min="5368" max="5370" width="7.44140625" style="27" customWidth="1"/>
    <col min="5371" max="5371" width="9.109375" style="27"/>
    <col min="5372" max="5372" width="7.44140625" style="27" customWidth="1"/>
    <col min="5373" max="5373" width="7.88671875" style="27" customWidth="1"/>
    <col min="5374" max="5374" width="7.44140625" style="27" customWidth="1"/>
    <col min="5375" max="5610" width="9.109375" style="27"/>
    <col min="5611" max="5611" width="3" style="27" bestFit="1" customWidth="1"/>
    <col min="5612" max="5612" width="18.109375" style="27" customWidth="1"/>
    <col min="5613" max="5614" width="7.44140625" style="27" customWidth="1"/>
    <col min="5615" max="5615" width="9.109375" style="27"/>
    <col min="5616" max="5616" width="7.44140625" style="27" customWidth="1"/>
    <col min="5617" max="5617" width="7.88671875" style="27" customWidth="1"/>
    <col min="5618" max="5620" width="7.44140625" style="27" customWidth="1"/>
    <col min="5621" max="5621" width="9.109375" style="27"/>
    <col min="5622" max="5622" width="7.44140625" style="27" customWidth="1"/>
    <col min="5623" max="5623" width="7.88671875" style="27" customWidth="1"/>
    <col min="5624" max="5626" width="7.44140625" style="27" customWidth="1"/>
    <col min="5627" max="5627" width="9.109375" style="27"/>
    <col min="5628" max="5628" width="7.44140625" style="27" customWidth="1"/>
    <col min="5629" max="5629" width="7.88671875" style="27" customWidth="1"/>
    <col min="5630" max="5630" width="7.44140625" style="27" customWidth="1"/>
    <col min="5631" max="5866" width="9.109375" style="27"/>
    <col min="5867" max="5867" width="3" style="27" bestFit="1" customWidth="1"/>
    <col min="5868" max="5868" width="18.109375" style="27" customWidth="1"/>
    <col min="5869" max="5870" width="7.44140625" style="27" customWidth="1"/>
    <col min="5871" max="5871" width="9.109375" style="27"/>
    <col min="5872" max="5872" width="7.44140625" style="27" customWidth="1"/>
    <col min="5873" max="5873" width="7.88671875" style="27" customWidth="1"/>
    <col min="5874" max="5876" width="7.44140625" style="27" customWidth="1"/>
    <col min="5877" max="5877" width="9.109375" style="27"/>
    <col min="5878" max="5878" width="7.44140625" style="27" customWidth="1"/>
    <col min="5879" max="5879" width="7.88671875" style="27" customWidth="1"/>
    <col min="5880" max="5882" width="7.44140625" style="27" customWidth="1"/>
    <col min="5883" max="5883" width="9.109375" style="27"/>
    <col min="5884" max="5884" width="7.44140625" style="27" customWidth="1"/>
    <col min="5885" max="5885" width="7.88671875" style="27" customWidth="1"/>
    <col min="5886" max="5886" width="7.44140625" style="27" customWidth="1"/>
    <col min="5887" max="6122" width="9.109375" style="27"/>
    <col min="6123" max="6123" width="3" style="27" bestFit="1" customWidth="1"/>
    <col min="6124" max="6124" width="18.109375" style="27" customWidth="1"/>
    <col min="6125" max="6126" width="7.44140625" style="27" customWidth="1"/>
    <col min="6127" max="6127" width="9.109375" style="27"/>
    <col min="6128" max="6128" width="7.44140625" style="27" customWidth="1"/>
    <col min="6129" max="6129" width="7.88671875" style="27" customWidth="1"/>
    <col min="6130" max="6132" width="7.44140625" style="27" customWidth="1"/>
    <col min="6133" max="6133" width="9.109375" style="27"/>
    <col min="6134" max="6134" width="7.44140625" style="27" customWidth="1"/>
    <col min="6135" max="6135" width="7.88671875" style="27" customWidth="1"/>
    <col min="6136" max="6138" width="7.44140625" style="27" customWidth="1"/>
    <col min="6139" max="6139" width="9.109375" style="27"/>
    <col min="6140" max="6140" width="7.44140625" style="27" customWidth="1"/>
    <col min="6141" max="6141" width="7.88671875" style="27" customWidth="1"/>
    <col min="6142" max="6142" width="7.44140625" style="27" customWidth="1"/>
    <col min="6143" max="6378" width="9.109375" style="27"/>
    <col min="6379" max="6379" width="3" style="27" bestFit="1" customWidth="1"/>
    <col min="6380" max="6380" width="18.109375" style="27" customWidth="1"/>
    <col min="6381" max="6382" width="7.44140625" style="27" customWidth="1"/>
    <col min="6383" max="6383" width="9.109375" style="27"/>
    <col min="6384" max="6384" width="7.44140625" style="27" customWidth="1"/>
    <col min="6385" max="6385" width="7.88671875" style="27" customWidth="1"/>
    <col min="6386" max="6388" width="7.44140625" style="27" customWidth="1"/>
    <col min="6389" max="6389" width="9.109375" style="27"/>
    <col min="6390" max="6390" width="7.44140625" style="27" customWidth="1"/>
    <col min="6391" max="6391" width="7.88671875" style="27" customWidth="1"/>
    <col min="6392" max="6394" width="7.44140625" style="27" customWidth="1"/>
    <col min="6395" max="6395" width="9.109375" style="27"/>
    <col min="6396" max="6396" width="7.44140625" style="27" customWidth="1"/>
    <col min="6397" max="6397" width="7.88671875" style="27" customWidth="1"/>
    <col min="6398" max="6398" width="7.44140625" style="27" customWidth="1"/>
    <col min="6399" max="6634" width="9.109375" style="27"/>
    <col min="6635" max="6635" width="3" style="27" bestFit="1" customWidth="1"/>
    <col min="6636" max="6636" width="18.109375" style="27" customWidth="1"/>
    <col min="6637" max="6638" width="7.44140625" style="27" customWidth="1"/>
    <col min="6639" max="6639" width="9.109375" style="27"/>
    <col min="6640" max="6640" width="7.44140625" style="27" customWidth="1"/>
    <col min="6641" max="6641" width="7.88671875" style="27" customWidth="1"/>
    <col min="6642" max="6644" width="7.44140625" style="27" customWidth="1"/>
    <col min="6645" max="6645" width="9.109375" style="27"/>
    <col min="6646" max="6646" width="7.44140625" style="27" customWidth="1"/>
    <col min="6647" max="6647" width="7.88671875" style="27" customWidth="1"/>
    <col min="6648" max="6650" width="7.44140625" style="27" customWidth="1"/>
    <col min="6651" max="6651" width="9.109375" style="27"/>
    <col min="6652" max="6652" width="7.44140625" style="27" customWidth="1"/>
    <col min="6653" max="6653" width="7.88671875" style="27" customWidth="1"/>
    <col min="6654" max="6654" width="7.44140625" style="27" customWidth="1"/>
    <col min="6655" max="6890" width="9.109375" style="27"/>
    <col min="6891" max="6891" width="3" style="27" bestFit="1" customWidth="1"/>
    <col min="6892" max="6892" width="18.109375" style="27" customWidth="1"/>
    <col min="6893" max="6894" width="7.44140625" style="27" customWidth="1"/>
    <col min="6895" max="6895" width="9.109375" style="27"/>
    <col min="6896" max="6896" width="7.44140625" style="27" customWidth="1"/>
    <col min="6897" max="6897" width="7.88671875" style="27" customWidth="1"/>
    <col min="6898" max="6900" width="7.44140625" style="27" customWidth="1"/>
    <col min="6901" max="6901" width="9.109375" style="27"/>
    <col min="6902" max="6902" width="7.44140625" style="27" customWidth="1"/>
    <col min="6903" max="6903" width="7.88671875" style="27" customWidth="1"/>
    <col min="6904" max="6906" width="7.44140625" style="27" customWidth="1"/>
    <col min="6907" max="6907" width="9.109375" style="27"/>
    <col min="6908" max="6908" width="7.44140625" style="27" customWidth="1"/>
    <col min="6909" max="6909" width="7.88671875" style="27" customWidth="1"/>
    <col min="6910" max="6910" width="7.44140625" style="27" customWidth="1"/>
    <col min="6911" max="7146" width="9.109375" style="27"/>
    <col min="7147" max="7147" width="3" style="27" bestFit="1" customWidth="1"/>
    <col min="7148" max="7148" width="18.109375" style="27" customWidth="1"/>
    <col min="7149" max="7150" width="7.44140625" style="27" customWidth="1"/>
    <col min="7151" max="7151" width="9.109375" style="27"/>
    <col min="7152" max="7152" width="7.44140625" style="27" customWidth="1"/>
    <col min="7153" max="7153" width="7.88671875" style="27" customWidth="1"/>
    <col min="7154" max="7156" width="7.44140625" style="27" customWidth="1"/>
    <col min="7157" max="7157" width="9.109375" style="27"/>
    <col min="7158" max="7158" width="7.44140625" style="27" customWidth="1"/>
    <col min="7159" max="7159" width="7.88671875" style="27" customWidth="1"/>
    <col min="7160" max="7162" width="7.44140625" style="27" customWidth="1"/>
    <col min="7163" max="7163" width="9.109375" style="27"/>
    <col min="7164" max="7164" width="7.44140625" style="27" customWidth="1"/>
    <col min="7165" max="7165" width="7.88671875" style="27" customWidth="1"/>
    <col min="7166" max="7166" width="7.44140625" style="27" customWidth="1"/>
    <col min="7167" max="7402" width="9.109375" style="27"/>
    <col min="7403" max="7403" width="3" style="27" bestFit="1" customWidth="1"/>
    <col min="7404" max="7404" width="18.109375" style="27" customWidth="1"/>
    <col min="7405" max="7406" width="7.44140625" style="27" customWidth="1"/>
    <col min="7407" max="7407" width="9.109375" style="27"/>
    <col min="7408" max="7408" width="7.44140625" style="27" customWidth="1"/>
    <col min="7409" max="7409" width="7.88671875" style="27" customWidth="1"/>
    <col min="7410" max="7412" width="7.44140625" style="27" customWidth="1"/>
    <col min="7413" max="7413" width="9.109375" style="27"/>
    <col min="7414" max="7414" width="7.44140625" style="27" customWidth="1"/>
    <col min="7415" max="7415" width="7.88671875" style="27" customWidth="1"/>
    <col min="7416" max="7418" width="7.44140625" style="27" customWidth="1"/>
    <col min="7419" max="7419" width="9.109375" style="27"/>
    <col min="7420" max="7420" width="7.44140625" style="27" customWidth="1"/>
    <col min="7421" max="7421" width="7.88671875" style="27" customWidth="1"/>
    <col min="7422" max="7422" width="7.44140625" style="27" customWidth="1"/>
    <col min="7423" max="7658" width="9.109375" style="27"/>
    <col min="7659" max="7659" width="3" style="27" bestFit="1" customWidth="1"/>
    <col min="7660" max="7660" width="18.109375" style="27" customWidth="1"/>
    <col min="7661" max="7662" width="7.44140625" style="27" customWidth="1"/>
    <col min="7663" max="7663" width="9.109375" style="27"/>
    <col min="7664" max="7664" width="7.44140625" style="27" customWidth="1"/>
    <col min="7665" max="7665" width="7.88671875" style="27" customWidth="1"/>
    <col min="7666" max="7668" width="7.44140625" style="27" customWidth="1"/>
    <col min="7669" max="7669" width="9.109375" style="27"/>
    <col min="7670" max="7670" width="7.44140625" style="27" customWidth="1"/>
    <col min="7671" max="7671" width="7.88671875" style="27" customWidth="1"/>
    <col min="7672" max="7674" width="7.44140625" style="27" customWidth="1"/>
    <col min="7675" max="7675" width="9.109375" style="27"/>
    <col min="7676" max="7676" width="7.44140625" style="27" customWidth="1"/>
    <col min="7677" max="7677" width="7.88671875" style="27" customWidth="1"/>
    <col min="7678" max="7678" width="7.44140625" style="27" customWidth="1"/>
    <col min="7679" max="7914" width="9.109375" style="27"/>
    <col min="7915" max="7915" width="3" style="27" bestFit="1" customWidth="1"/>
    <col min="7916" max="7916" width="18.109375" style="27" customWidth="1"/>
    <col min="7917" max="7918" width="7.44140625" style="27" customWidth="1"/>
    <col min="7919" max="7919" width="9.109375" style="27"/>
    <col min="7920" max="7920" width="7.44140625" style="27" customWidth="1"/>
    <col min="7921" max="7921" width="7.88671875" style="27" customWidth="1"/>
    <col min="7922" max="7924" width="7.44140625" style="27" customWidth="1"/>
    <col min="7925" max="7925" width="9.109375" style="27"/>
    <col min="7926" max="7926" width="7.44140625" style="27" customWidth="1"/>
    <col min="7927" max="7927" width="7.88671875" style="27" customWidth="1"/>
    <col min="7928" max="7930" width="7.44140625" style="27" customWidth="1"/>
    <col min="7931" max="7931" width="9.109375" style="27"/>
    <col min="7932" max="7932" width="7.44140625" style="27" customWidth="1"/>
    <col min="7933" max="7933" width="7.88671875" style="27" customWidth="1"/>
    <col min="7934" max="7934" width="7.44140625" style="27" customWidth="1"/>
    <col min="7935" max="8170" width="9.109375" style="27"/>
    <col min="8171" max="8171" width="3" style="27" bestFit="1" customWidth="1"/>
    <col min="8172" max="8172" width="18.109375" style="27" customWidth="1"/>
    <col min="8173" max="8174" width="7.44140625" style="27" customWidth="1"/>
    <col min="8175" max="8175" width="9.109375" style="27"/>
    <col min="8176" max="8176" width="7.44140625" style="27" customWidth="1"/>
    <col min="8177" max="8177" width="7.88671875" style="27" customWidth="1"/>
    <col min="8178" max="8180" width="7.44140625" style="27" customWidth="1"/>
    <col min="8181" max="8181" width="9.109375" style="27"/>
    <col min="8182" max="8182" width="7.44140625" style="27" customWidth="1"/>
    <col min="8183" max="8183" width="7.88671875" style="27" customWidth="1"/>
    <col min="8184" max="8186" width="7.44140625" style="27" customWidth="1"/>
    <col min="8187" max="8187" width="9.109375" style="27"/>
    <col min="8188" max="8188" width="7.44140625" style="27" customWidth="1"/>
    <col min="8189" max="8189" width="7.88671875" style="27" customWidth="1"/>
    <col min="8190" max="8190" width="7.44140625" style="27" customWidth="1"/>
    <col min="8191" max="8426" width="9.109375" style="27"/>
    <col min="8427" max="8427" width="3" style="27" bestFit="1" customWidth="1"/>
    <col min="8428" max="8428" width="18.109375" style="27" customWidth="1"/>
    <col min="8429" max="8430" width="7.44140625" style="27" customWidth="1"/>
    <col min="8431" max="8431" width="9.109375" style="27"/>
    <col min="8432" max="8432" width="7.44140625" style="27" customWidth="1"/>
    <col min="8433" max="8433" width="7.88671875" style="27" customWidth="1"/>
    <col min="8434" max="8436" width="7.44140625" style="27" customWidth="1"/>
    <col min="8437" max="8437" width="9.109375" style="27"/>
    <col min="8438" max="8438" width="7.44140625" style="27" customWidth="1"/>
    <col min="8439" max="8439" width="7.88671875" style="27" customWidth="1"/>
    <col min="8440" max="8442" width="7.44140625" style="27" customWidth="1"/>
    <col min="8443" max="8443" width="9.109375" style="27"/>
    <col min="8444" max="8444" width="7.44140625" style="27" customWidth="1"/>
    <col min="8445" max="8445" width="7.88671875" style="27" customWidth="1"/>
    <col min="8446" max="8446" width="7.44140625" style="27" customWidth="1"/>
    <col min="8447" max="8682" width="9.109375" style="27"/>
    <col min="8683" max="8683" width="3" style="27" bestFit="1" customWidth="1"/>
    <col min="8684" max="8684" width="18.109375" style="27" customWidth="1"/>
    <col min="8685" max="8686" width="7.44140625" style="27" customWidth="1"/>
    <col min="8687" max="8687" width="9.109375" style="27"/>
    <col min="8688" max="8688" width="7.44140625" style="27" customWidth="1"/>
    <col min="8689" max="8689" width="7.88671875" style="27" customWidth="1"/>
    <col min="8690" max="8692" width="7.44140625" style="27" customWidth="1"/>
    <col min="8693" max="8693" width="9.109375" style="27"/>
    <col min="8694" max="8694" width="7.44140625" style="27" customWidth="1"/>
    <col min="8695" max="8695" width="7.88671875" style="27" customWidth="1"/>
    <col min="8696" max="8698" width="7.44140625" style="27" customWidth="1"/>
    <col min="8699" max="8699" width="9.109375" style="27"/>
    <col min="8700" max="8700" width="7.44140625" style="27" customWidth="1"/>
    <col min="8701" max="8701" width="7.88671875" style="27" customWidth="1"/>
    <col min="8702" max="8702" width="7.44140625" style="27" customWidth="1"/>
    <col min="8703" max="8938" width="9.109375" style="27"/>
    <col min="8939" max="8939" width="3" style="27" bestFit="1" customWidth="1"/>
    <col min="8940" max="8940" width="18.109375" style="27" customWidth="1"/>
    <col min="8941" max="8942" width="7.44140625" style="27" customWidth="1"/>
    <col min="8943" max="8943" width="9.109375" style="27"/>
    <col min="8944" max="8944" width="7.44140625" style="27" customWidth="1"/>
    <col min="8945" max="8945" width="7.88671875" style="27" customWidth="1"/>
    <col min="8946" max="8948" width="7.44140625" style="27" customWidth="1"/>
    <col min="8949" max="8949" width="9.109375" style="27"/>
    <col min="8950" max="8950" width="7.44140625" style="27" customWidth="1"/>
    <col min="8951" max="8951" width="7.88671875" style="27" customWidth="1"/>
    <col min="8952" max="8954" width="7.44140625" style="27" customWidth="1"/>
    <col min="8955" max="8955" width="9.109375" style="27"/>
    <col min="8956" max="8956" width="7.44140625" style="27" customWidth="1"/>
    <col min="8957" max="8957" width="7.88671875" style="27" customWidth="1"/>
    <col min="8958" max="8958" width="7.44140625" style="27" customWidth="1"/>
    <col min="8959" max="9194" width="9.109375" style="27"/>
    <col min="9195" max="9195" width="3" style="27" bestFit="1" customWidth="1"/>
    <col min="9196" max="9196" width="18.109375" style="27" customWidth="1"/>
    <col min="9197" max="9198" width="7.44140625" style="27" customWidth="1"/>
    <col min="9199" max="9199" width="9.109375" style="27"/>
    <col min="9200" max="9200" width="7.44140625" style="27" customWidth="1"/>
    <col min="9201" max="9201" width="7.88671875" style="27" customWidth="1"/>
    <col min="9202" max="9204" width="7.44140625" style="27" customWidth="1"/>
    <col min="9205" max="9205" width="9.109375" style="27"/>
    <col min="9206" max="9206" width="7.44140625" style="27" customWidth="1"/>
    <col min="9207" max="9207" width="7.88671875" style="27" customWidth="1"/>
    <col min="9208" max="9210" width="7.44140625" style="27" customWidth="1"/>
    <col min="9211" max="9211" width="9.109375" style="27"/>
    <col min="9212" max="9212" width="7.44140625" style="27" customWidth="1"/>
    <col min="9213" max="9213" width="7.88671875" style="27" customWidth="1"/>
    <col min="9214" max="9214" width="7.44140625" style="27" customWidth="1"/>
    <col min="9215" max="9450" width="9.109375" style="27"/>
    <col min="9451" max="9451" width="3" style="27" bestFit="1" customWidth="1"/>
    <col min="9452" max="9452" width="18.109375" style="27" customWidth="1"/>
    <col min="9453" max="9454" width="7.44140625" style="27" customWidth="1"/>
    <col min="9455" max="9455" width="9.109375" style="27"/>
    <col min="9456" max="9456" width="7.44140625" style="27" customWidth="1"/>
    <col min="9457" max="9457" width="7.88671875" style="27" customWidth="1"/>
    <col min="9458" max="9460" width="7.44140625" style="27" customWidth="1"/>
    <col min="9461" max="9461" width="9.109375" style="27"/>
    <col min="9462" max="9462" width="7.44140625" style="27" customWidth="1"/>
    <col min="9463" max="9463" width="7.88671875" style="27" customWidth="1"/>
    <col min="9464" max="9466" width="7.44140625" style="27" customWidth="1"/>
    <col min="9467" max="9467" width="9.109375" style="27"/>
    <col min="9468" max="9468" width="7.44140625" style="27" customWidth="1"/>
    <col min="9469" max="9469" width="7.88671875" style="27" customWidth="1"/>
    <col min="9470" max="9470" width="7.44140625" style="27" customWidth="1"/>
    <col min="9471" max="9706" width="9.109375" style="27"/>
    <col min="9707" max="9707" width="3" style="27" bestFit="1" customWidth="1"/>
    <col min="9708" max="9708" width="18.109375" style="27" customWidth="1"/>
    <col min="9709" max="9710" width="7.44140625" style="27" customWidth="1"/>
    <col min="9711" max="9711" width="9.109375" style="27"/>
    <col min="9712" max="9712" width="7.44140625" style="27" customWidth="1"/>
    <col min="9713" max="9713" width="7.88671875" style="27" customWidth="1"/>
    <col min="9714" max="9716" width="7.44140625" style="27" customWidth="1"/>
    <col min="9717" max="9717" width="9.109375" style="27"/>
    <col min="9718" max="9718" width="7.44140625" style="27" customWidth="1"/>
    <col min="9719" max="9719" width="7.88671875" style="27" customWidth="1"/>
    <col min="9720" max="9722" width="7.44140625" style="27" customWidth="1"/>
    <col min="9723" max="9723" width="9.109375" style="27"/>
    <col min="9724" max="9724" width="7.44140625" style="27" customWidth="1"/>
    <col min="9725" max="9725" width="7.88671875" style="27" customWidth="1"/>
    <col min="9726" max="9726" width="7.44140625" style="27" customWidth="1"/>
    <col min="9727" max="9962" width="9.109375" style="27"/>
    <col min="9963" max="9963" width="3" style="27" bestFit="1" customWidth="1"/>
    <col min="9964" max="9964" width="18.109375" style="27" customWidth="1"/>
    <col min="9965" max="9966" width="7.44140625" style="27" customWidth="1"/>
    <col min="9967" max="9967" width="9.109375" style="27"/>
    <col min="9968" max="9968" width="7.44140625" style="27" customWidth="1"/>
    <col min="9969" max="9969" width="7.88671875" style="27" customWidth="1"/>
    <col min="9970" max="9972" width="7.44140625" style="27" customWidth="1"/>
    <col min="9973" max="9973" width="9.109375" style="27"/>
    <col min="9974" max="9974" width="7.44140625" style="27" customWidth="1"/>
    <col min="9975" max="9975" width="7.88671875" style="27" customWidth="1"/>
    <col min="9976" max="9978" width="7.44140625" style="27" customWidth="1"/>
    <col min="9979" max="9979" width="9.109375" style="27"/>
    <col min="9980" max="9980" width="7.44140625" style="27" customWidth="1"/>
    <col min="9981" max="9981" width="7.88671875" style="27" customWidth="1"/>
    <col min="9982" max="9982" width="7.44140625" style="27" customWidth="1"/>
    <col min="9983" max="10218" width="9.109375" style="27"/>
    <col min="10219" max="10219" width="3" style="27" bestFit="1" customWidth="1"/>
    <col min="10220" max="10220" width="18.109375" style="27" customWidth="1"/>
    <col min="10221" max="10222" width="7.44140625" style="27" customWidth="1"/>
    <col min="10223" max="10223" width="9.109375" style="27"/>
    <col min="10224" max="10224" width="7.44140625" style="27" customWidth="1"/>
    <col min="10225" max="10225" width="7.88671875" style="27" customWidth="1"/>
    <col min="10226" max="10228" width="7.44140625" style="27" customWidth="1"/>
    <col min="10229" max="10229" width="9.109375" style="27"/>
    <col min="10230" max="10230" width="7.44140625" style="27" customWidth="1"/>
    <col min="10231" max="10231" width="7.88671875" style="27" customWidth="1"/>
    <col min="10232" max="10234" width="7.44140625" style="27" customWidth="1"/>
    <col min="10235" max="10235" width="9.109375" style="27"/>
    <col min="10236" max="10236" width="7.44140625" style="27" customWidth="1"/>
    <col min="10237" max="10237" width="7.88671875" style="27" customWidth="1"/>
    <col min="10238" max="10238" width="7.44140625" style="27" customWidth="1"/>
    <col min="10239" max="10474" width="9.109375" style="27"/>
    <col min="10475" max="10475" width="3" style="27" bestFit="1" customWidth="1"/>
    <col min="10476" max="10476" width="18.109375" style="27" customWidth="1"/>
    <col min="10477" max="10478" width="7.44140625" style="27" customWidth="1"/>
    <col min="10479" max="10479" width="9.109375" style="27"/>
    <col min="10480" max="10480" width="7.44140625" style="27" customWidth="1"/>
    <col min="10481" max="10481" width="7.88671875" style="27" customWidth="1"/>
    <col min="10482" max="10484" width="7.44140625" style="27" customWidth="1"/>
    <col min="10485" max="10485" width="9.109375" style="27"/>
    <col min="10486" max="10486" width="7.44140625" style="27" customWidth="1"/>
    <col min="10487" max="10487" width="7.88671875" style="27" customWidth="1"/>
    <col min="10488" max="10490" width="7.44140625" style="27" customWidth="1"/>
    <col min="10491" max="10491" width="9.109375" style="27"/>
    <col min="10492" max="10492" width="7.44140625" style="27" customWidth="1"/>
    <col min="10493" max="10493" width="7.88671875" style="27" customWidth="1"/>
    <col min="10494" max="10494" width="7.44140625" style="27" customWidth="1"/>
    <col min="10495" max="10730" width="9.109375" style="27"/>
    <col min="10731" max="10731" width="3" style="27" bestFit="1" customWidth="1"/>
    <col min="10732" max="10732" width="18.109375" style="27" customWidth="1"/>
    <col min="10733" max="10734" width="7.44140625" style="27" customWidth="1"/>
    <col min="10735" max="10735" width="9.109375" style="27"/>
    <col min="10736" max="10736" width="7.44140625" style="27" customWidth="1"/>
    <col min="10737" max="10737" width="7.88671875" style="27" customWidth="1"/>
    <col min="10738" max="10740" width="7.44140625" style="27" customWidth="1"/>
    <col min="10741" max="10741" width="9.109375" style="27"/>
    <col min="10742" max="10742" width="7.44140625" style="27" customWidth="1"/>
    <col min="10743" max="10743" width="7.88671875" style="27" customWidth="1"/>
    <col min="10744" max="10746" width="7.44140625" style="27" customWidth="1"/>
    <col min="10747" max="10747" width="9.109375" style="27"/>
    <col min="10748" max="10748" width="7.44140625" style="27" customWidth="1"/>
    <col min="10749" max="10749" width="7.88671875" style="27" customWidth="1"/>
    <col min="10750" max="10750" width="7.44140625" style="27" customWidth="1"/>
    <col min="10751" max="10986" width="9.109375" style="27"/>
    <col min="10987" max="10987" width="3" style="27" bestFit="1" customWidth="1"/>
    <col min="10988" max="10988" width="18.109375" style="27" customWidth="1"/>
    <col min="10989" max="10990" width="7.44140625" style="27" customWidth="1"/>
    <col min="10991" max="10991" width="9.109375" style="27"/>
    <col min="10992" max="10992" width="7.44140625" style="27" customWidth="1"/>
    <col min="10993" max="10993" width="7.88671875" style="27" customWidth="1"/>
    <col min="10994" max="10996" width="7.44140625" style="27" customWidth="1"/>
    <col min="10997" max="10997" width="9.109375" style="27"/>
    <col min="10998" max="10998" width="7.44140625" style="27" customWidth="1"/>
    <col min="10999" max="10999" width="7.88671875" style="27" customWidth="1"/>
    <col min="11000" max="11002" width="7.44140625" style="27" customWidth="1"/>
    <col min="11003" max="11003" width="9.109375" style="27"/>
    <col min="11004" max="11004" width="7.44140625" style="27" customWidth="1"/>
    <col min="11005" max="11005" width="7.88671875" style="27" customWidth="1"/>
    <col min="11006" max="11006" width="7.44140625" style="27" customWidth="1"/>
    <col min="11007" max="11242" width="9.109375" style="27"/>
    <col min="11243" max="11243" width="3" style="27" bestFit="1" customWidth="1"/>
    <col min="11244" max="11244" width="18.109375" style="27" customWidth="1"/>
    <col min="11245" max="11246" width="7.44140625" style="27" customWidth="1"/>
    <col min="11247" max="11247" width="9.109375" style="27"/>
    <col min="11248" max="11248" width="7.44140625" style="27" customWidth="1"/>
    <col min="11249" max="11249" width="7.88671875" style="27" customWidth="1"/>
    <col min="11250" max="11252" width="7.44140625" style="27" customWidth="1"/>
    <col min="11253" max="11253" width="9.109375" style="27"/>
    <col min="11254" max="11254" width="7.44140625" style="27" customWidth="1"/>
    <col min="11255" max="11255" width="7.88671875" style="27" customWidth="1"/>
    <col min="11256" max="11258" width="7.44140625" style="27" customWidth="1"/>
    <col min="11259" max="11259" width="9.109375" style="27"/>
    <col min="11260" max="11260" width="7.44140625" style="27" customWidth="1"/>
    <col min="11261" max="11261" width="7.88671875" style="27" customWidth="1"/>
    <col min="11262" max="11262" width="7.44140625" style="27" customWidth="1"/>
    <col min="11263" max="11498" width="9.109375" style="27"/>
    <col min="11499" max="11499" width="3" style="27" bestFit="1" customWidth="1"/>
    <col min="11500" max="11500" width="18.109375" style="27" customWidth="1"/>
    <col min="11501" max="11502" width="7.44140625" style="27" customWidth="1"/>
    <col min="11503" max="11503" width="9.109375" style="27"/>
    <col min="11504" max="11504" width="7.44140625" style="27" customWidth="1"/>
    <col min="11505" max="11505" width="7.88671875" style="27" customWidth="1"/>
    <col min="11506" max="11508" width="7.44140625" style="27" customWidth="1"/>
    <col min="11509" max="11509" width="9.109375" style="27"/>
    <col min="11510" max="11510" width="7.44140625" style="27" customWidth="1"/>
    <col min="11511" max="11511" width="7.88671875" style="27" customWidth="1"/>
    <col min="11512" max="11514" width="7.44140625" style="27" customWidth="1"/>
    <col min="11515" max="11515" width="9.109375" style="27"/>
    <col min="11516" max="11516" width="7.44140625" style="27" customWidth="1"/>
    <col min="11517" max="11517" width="7.88671875" style="27" customWidth="1"/>
    <col min="11518" max="11518" width="7.44140625" style="27" customWidth="1"/>
    <col min="11519" max="11754" width="9.109375" style="27"/>
    <col min="11755" max="11755" width="3" style="27" bestFit="1" customWidth="1"/>
    <col min="11756" max="11756" width="18.109375" style="27" customWidth="1"/>
    <col min="11757" max="11758" width="7.44140625" style="27" customWidth="1"/>
    <col min="11759" max="11759" width="9.109375" style="27"/>
    <col min="11760" max="11760" width="7.44140625" style="27" customWidth="1"/>
    <col min="11761" max="11761" width="7.88671875" style="27" customWidth="1"/>
    <col min="11762" max="11764" width="7.44140625" style="27" customWidth="1"/>
    <col min="11765" max="11765" width="9.109375" style="27"/>
    <col min="11766" max="11766" width="7.44140625" style="27" customWidth="1"/>
    <col min="11767" max="11767" width="7.88671875" style="27" customWidth="1"/>
    <col min="11768" max="11770" width="7.44140625" style="27" customWidth="1"/>
    <col min="11771" max="11771" width="9.109375" style="27"/>
    <col min="11772" max="11772" width="7.44140625" style="27" customWidth="1"/>
    <col min="11773" max="11773" width="7.88671875" style="27" customWidth="1"/>
    <col min="11774" max="11774" width="7.44140625" style="27" customWidth="1"/>
    <col min="11775" max="12010" width="9.109375" style="27"/>
    <col min="12011" max="12011" width="3" style="27" bestFit="1" customWidth="1"/>
    <col min="12012" max="12012" width="18.109375" style="27" customWidth="1"/>
    <col min="12013" max="12014" width="7.44140625" style="27" customWidth="1"/>
    <col min="12015" max="12015" width="9.109375" style="27"/>
    <col min="12016" max="12016" width="7.44140625" style="27" customWidth="1"/>
    <col min="12017" max="12017" width="7.88671875" style="27" customWidth="1"/>
    <col min="12018" max="12020" width="7.44140625" style="27" customWidth="1"/>
    <col min="12021" max="12021" width="9.109375" style="27"/>
    <col min="12022" max="12022" width="7.44140625" style="27" customWidth="1"/>
    <col min="12023" max="12023" width="7.88671875" style="27" customWidth="1"/>
    <col min="12024" max="12026" width="7.44140625" style="27" customWidth="1"/>
    <col min="12027" max="12027" width="9.109375" style="27"/>
    <col min="12028" max="12028" width="7.44140625" style="27" customWidth="1"/>
    <col min="12029" max="12029" width="7.88671875" style="27" customWidth="1"/>
    <col min="12030" max="12030" width="7.44140625" style="27" customWidth="1"/>
    <col min="12031" max="12266" width="9.109375" style="27"/>
    <col min="12267" max="12267" width="3" style="27" bestFit="1" customWidth="1"/>
    <col min="12268" max="12268" width="18.109375" style="27" customWidth="1"/>
    <col min="12269" max="12270" width="7.44140625" style="27" customWidth="1"/>
    <col min="12271" max="12271" width="9.109375" style="27"/>
    <col min="12272" max="12272" width="7.44140625" style="27" customWidth="1"/>
    <col min="12273" max="12273" width="7.88671875" style="27" customWidth="1"/>
    <col min="12274" max="12276" width="7.44140625" style="27" customWidth="1"/>
    <col min="12277" max="12277" width="9.109375" style="27"/>
    <col min="12278" max="12278" width="7.44140625" style="27" customWidth="1"/>
    <col min="12279" max="12279" width="7.88671875" style="27" customWidth="1"/>
    <col min="12280" max="12282" width="7.44140625" style="27" customWidth="1"/>
    <col min="12283" max="12283" width="9.109375" style="27"/>
    <col min="12284" max="12284" width="7.44140625" style="27" customWidth="1"/>
    <col min="12285" max="12285" width="7.88671875" style="27" customWidth="1"/>
    <col min="12286" max="12286" width="7.44140625" style="27" customWidth="1"/>
    <col min="12287" max="12522" width="9.109375" style="27"/>
    <col min="12523" max="12523" width="3" style="27" bestFit="1" customWidth="1"/>
    <col min="12524" max="12524" width="18.109375" style="27" customWidth="1"/>
    <col min="12525" max="12526" width="7.44140625" style="27" customWidth="1"/>
    <col min="12527" max="12527" width="9.109375" style="27"/>
    <col min="12528" max="12528" width="7.44140625" style="27" customWidth="1"/>
    <col min="12529" max="12529" width="7.88671875" style="27" customWidth="1"/>
    <col min="12530" max="12532" width="7.44140625" style="27" customWidth="1"/>
    <col min="12533" max="12533" width="9.109375" style="27"/>
    <col min="12534" max="12534" width="7.44140625" style="27" customWidth="1"/>
    <col min="12535" max="12535" width="7.88671875" style="27" customWidth="1"/>
    <col min="12536" max="12538" width="7.44140625" style="27" customWidth="1"/>
    <col min="12539" max="12539" width="9.109375" style="27"/>
    <col min="12540" max="12540" width="7.44140625" style="27" customWidth="1"/>
    <col min="12541" max="12541" width="7.88671875" style="27" customWidth="1"/>
    <col min="12542" max="12542" width="7.44140625" style="27" customWidth="1"/>
    <col min="12543" max="12778" width="9.109375" style="27"/>
    <col min="12779" max="12779" width="3" style="27" bestFit="1" customWidth="1"/>
    <col min="12780" max="12780" width="18.109375" style="27" customWidth="1"/>
    <col min="12781" max="12782" width="7.44140625" style="27" customWidth="1"/>
    <col min="12783" max="12783" width="9.109375" style="27"/>
    <col min="12784" max="12784" width="7.44140625" style="27" customWidth="1"/>
    <col min="12785" max="12785" width="7.88671875" style="27" customWidth="1"/>
    <col min="12786" max="12788" width="7.44140625" style="27" customWidth="1"/>
    <col min="12789" max="12789" width="9.109375" style="27"/>
    <col min="12790" max="12790" width="7.44140625" style="27" customWidth="1"/>
    <col min="12791" max="12791" width="7.88671875" style="27" customWidth="1"/>
    <col min="12792" max="12794" width="7.44140625" style="27" customWidth="1"/>
    <col min="12795" max="12795" width="9.109375" style="27"/>
    <col min="12796" max="12796" width="7.44140625" style="27" customWidth="1"/>
    <col min="12797" max="12797" width="7.88671875" style="27" customWidth="1"/>
    <col min="12798" max="12798" width="7.44140625" style="27" customWidth="1"/>
    <col min="12799" max="13034" width="9.109375" style="27"/>
    <col min="13035" max="13035" width="3" style="27" bestFit="1" customWidth="1"/>
    <col min="13036" max="13036" width="18.109375" style="27" customWidth="1"/>
    <col min="13037" max="13038" width="7.44140625" style="27" customWidth="1"/>
    <col min="13039" max="13039" width="9.109375" style="27"/>
    <col min="13040" max="13040" width="7.44140625" style="27" customWidth="1"/>
    <col min="13041" max="13041" width="7.88671875" style="27" customWidth="1"/>
    <col min="13042" max="13044" width="7.44140625" style="27" customWidth="1"/>
    <col min="13045" max="13045" width="9.109375" style="27"/>
    <col min="13046" max="13046" width="7.44140625" style="27" customWidth="1"/>
    <col min="13047" max="13047" width="7.88671875" style="27" customWidth="1"/>
    <col min="13048" max="13050" width="7.44140625" style="27" customWidth="1"/>
    <col min="13051" max="13051" width="9.109375" style="27"/>
    <col min="13052" max="13052" width="7.44140625" style="27" customWidth="1"/>
    <col min="13053" max="13053" width="7.88671875" style="27" customWidth="1"/>
    <col min="13054" max="13054" width="7.44140625" style="27" customWidth="1"/>
    <col min="13055" max="13290" width="9.109375" style="27"/>
    <col min="13291" max="13291" width="3" style="27" bestFit="1" customWidth="1"/>
    <col min="13292" max="13292" width="18.109375" style="27" customWidth="1"/>
    <col min="13293" max="13294" width="7.44140625" style="27" customWidth="1"/>
    <col min="13295" max="13295" width="9.109375" style="27"/>
    <col min="13296" max="13296" width="7.44140625" style="27" customWidth="1"/>
    <col min="13297" max="13297" width="7.88671875" style="27" customWidth="1"/>
    <col min="13298" max="13300" width="7.44140625" style="27" customWidth="1"/>
    <col min="13301" max="13301" width="9.109375" style="27"/>
    <col min="13302" max="13302" width="7.44140625" style="27" customWidth="1"/>
    <col min="13303" max="13303" width="7.88671875" style="27" customWidth="1"/>
    <col min="13304" max="13306" width="7.44140625" style="27" customWidth="1"/>
    <col min="13307" max="13307" width="9.109375" style="27"/>
    <col min="13308" max="13308" width="7.44140625" style="27" customWidth="1"/>
    <col min="13309" max="13309" width="7.88671875" style="27" customWidth="1"/>
    <col min="13310" max="13310" width="7.44140625" style="27" customWidth="1"/>
    <col min="13311" max="13546" width="9.109375" style="27"/>
    <col min="13547" max="13547" width="3" style="27" bestFit="1" customWidth="1"/>
    <col min="13548" max="13548" width="18.109375" style="27" customWidth="1"/>
    <col min="13549" max="13550" width="7.44140625" style="27" customWidth="1"/>
    <col min="13551" max="13551" width="9.109375" style="27"/>
    <col min="13552" max="13552" width="7.44140625" style="27" customWidth="1"/>
    <col min="13553" max="13553" width="7.88671875" style="27" customWidth="1"/>
    <col min="13554" max="13556" width="7.44140625" style="27" customWidth="1"/>
    <col min="13557" max="13557" width="9.109375" style="27"/>
    <col min="13558" max="13558" width="7.44140625" style="27" customWidth="1"/>
    <col min="13559" max="13559" width="7.88671875" style="27" customWidth="1"/>
    <col min="13560" max="13562" width="7.44140625" style="27" customWidth="1"/>
    <col min="13563" max="13563" width="9.109375" style="27"/>
    <col min="13564" max="13564" width="7.44140625" style="27" customWidth="1"/>
    <col min="13565" max="13565" width="7.88671875" style="27" customWidth="1"/>
    <col min="13566" max="13566" width="7.44140625" style="27" customWidth="1"/>
    <col min="13567" max="13802" width="9.109375" style="27"/>
    <col min="13803" max="13803" width="3" style="27" bestFit="1" customWidth="1"/>
    <col min="13804" max="13804" width="18.109375" style="27" customWidth="1"/>
    <col min="13805" max="13806" width="7.44140625" style="27" customWidth="1"/>
    <col min="13807" max="13807" width="9.109375" style="27"/>
    <col min="13808" max="13808" width="7.44140625" style="27" customWidth="1"/>
    <col min="13809" max="13809" width="7.88671875" style="27" customWidth="1"/>
    <col min="13810" max="13812" width="7.44140625" style="27" customWidth="1"/>
    <col min="13813" max="13813" width="9.109375" style="27"/>
    <col min="13814" max="13814" width="7.44140625" style="27" customWidth="1"/>
    <col min="13815" max="13815" width="7.88671875" style="27" customWidth="1"/>
    <col min="13816" max="13818" width="7.44140625" style="27" customWidth="1"/>
    <col min="13819" max="13819" width="9.109375" style="27"/>
    <col min="13820" max="13820" width="7.44140625" style="27" customWidth="1"/>
    <col min="13821" max="13821" width="7.88671875" style="27" customWidth="1"/>
    <col min="13822" max="13822" width="7.44140625" style="27" customWidth="1"/>
    <col min="13823" max="14058" width="9.109375" style="27"/>
    <col min="14059" max="14059" width="3" style="27" bestFit="1" customWidth="1"/>
    <col min="14060" max="14060" width="18.109375" style="27" customWidth="1"/>
    <col min="14061" max="14062" width="7.44140625" style="27" customWidth="1"/>
    <col min="14063" max="14063" width="9.109375" style="27"/>
    <col min="14064" max="14064" width="7.44140625" style="27" customWidth="1"/>
    <col min="14065" max="14065" width="7.88671875" style="27" customWidth="1"/>
    <col min="14066" max="14068" width="7.44140625" style="27" customWidth="1"/>
    <col min="14069" max="14069" width="9.109375" style="27"/>
    <col min="14070" max="14070" width="7.44140625" style="27" customWidth="1"/>
    <col min="14071" max="14071" width="7.88671875" style="27" customWidth="1"/>
    <col min="14072" max="14074" width="7.44140625" style="27" customWidth="1"/>
    <col min="14075" max="14075" width="9.109375" style="27"/>
    <col min="14076" max="14076" width="7.44140625" style="27" customWidth="1"/>
    <col min="14077" max="14077" width="7.88671875" style="27" customWidth="1"/>
    <col min="14078" max="14078" width="7.44140625" style="27" customWidth="1"/>
    <col min="14079" max="14314" width="9.109375" style="27"/>
    <col min="14315" max="14315" width="3" style="27" bestFit="1" customWidth="1"/>
    <col min="14316" max="14316" width="18.109375" style="27" customWidth="1"/>
    <col min="14317" max="14318" width="7.44140625" style="27" customWidth="1"/>
    <col min="14319" max="14319" width="9.109375" style="27"/>
    <col min="14320" max="14320" width="7.44140625" style="27" customWidth="1"/>
    <col min="14321" max="14321" width="7.88671875" style="27" customWidth="1"/>
    <col min="14322" max="14324" width="7.44140625" style="27" customWidth="1"/>
    <col min="14325" max="14325" width="9.109375" style="27"/>
    <col min="14326" max="14326" width="7.44140625" style="27" customWidth="1"/>
    <col min="14327" max="14327" width="7.88671875" style="27" customWidth="1"/>
    <col min="14328" max="14330" width="7.44140625" style="27" customWidth="1"/>
    <col min="14331" max="14331" width="9.109375" style="27"/>
    <col min="14332" max="14332" width="7.44140625" style="27" customWidth="1"/>
    <col min="14333" max="14333" width="7.88671875" style="27" customWidth="1"/>
    <col min="14334" max="14334" width="7.44140625" style="27" customWidth="1"/>
    <col min="14335" max="14570" width="9.109375" style="27"/>
    <col min="14571" max="14571" width="3" style="27" bestFit="1" customWidth="1"/>
    <col min="14572" max="14572" width="18.109375" style="27" customWidth="1"/>
    <col min="14573" max="14574" width="7.44140625" style="27" customWidth="1"/>
    <col min="14575" max="14575" width="9.109375" style="27"/>
    <col min="14576" max="14576" width="7.44140625" style="27" customWidth="1"/>
    <col min="14577" max="14577" width="7.88671875" style="27" customWidth="1"/>
    <col min="14578" max="14580" width="7.44140625" style="27" customWidth="1"/>
    <col min="14581" max="14581" width="9.109375" style="27"/>
    <col min="14582" max="14582" width="7.44140625" style="27" customWidth="1"/>
    <col min="14583" max="14583" width="7.88671875" style="27" customWidth="1"/>
    <col min="14584" max="14586" width="7.44140625" style="27" customWidth="1"/>
    <col min="14587" max="14587" width="9.109375" style="27"/>
    <col min="14588" max="14588" width="7.44140625" style="27" customWidth="1"/>
    <col min="14589" max="14589" width="7.88671875" style="27" customWidth="1"/>
    <col min="14590" max="14590" width="7.44140625" style="27" customWidth="1"/>
    <col min="14591" max="14826" width="9.109375" style="27"/>
    <col min="14827" max="14827" width="3" style="27" bestFit="1" customWidth="1"/>
    <col min="14828" max="14828" width="18.109375" style="27" customWidth="1"/>
    <col min="14829" max="14830" width="7.44140625" style="27" customWidth="1"/>
    <col min="14831" max="14831" width="9.109375" style="27"/>
    <col min="14832" max="14832" width="7.44140625" style="27" customWidth="1"/>
    <col min="14833" max="14833" width="7.88671875" style="27" customWidth="1"/>
    <col min="14834" max="14836" width="7.44140625" style="27" customWidth="1"/>
    <col min="14837" max="14837" width="9.109375" style="27"/>
    <col min="14838" max="14838" width="7.44140625" style="27" customWidth="1"/>
    <col min="14839" max="14839" width="7.88671875" style="27" customWidth="1"/>
    <col min="14840" max="14842" width="7.44140625" style="27" customWidth="1"/>
    <col min="14843" max="14843" width="9.109375" style="27"/>
    <col min="14844" max="14844" width="7.44140625" style="27" customWidth="1"/>
    <col min="14845" max="14845" width="7.88671875" style="27" customWidth="1"/>
    <col min="14846" max="14846" width="7.44140625" style="27" customWidth="1"/>
    <col min="14847" max="15082" width="9.109375" style="27"/>
    <col min="15083" max="15083" width="3" style="27" bestFit="1" customWidth="1"/>
    <col min="15084" max="15084" width="18.109375" style="27" customWidth="1"/>
    <col min="15085" max="15086" width="7.44140625" style="27" customWidth="1"/>
    <col min="15087" max="15087" width="9.109375" style="27"/>
    <col min="15088" max="15088" width="7.44140625" style="27" customWidth="1"/>
    <col min="15089" max="15089" width="7.88671875" style="27" customWidth="1"/>
    <col min="15090" max="15092" width="7.44140625" style="27" customWidth="1"/>
    <col min="15093" max="15093" width="9.109375" style="27"/>
    <col min="15094" max="15094" width="7.44140625" style="27" customWidth="1"/>
    <col min="15095" max="15095" width="7.88671875" style="27" customWidth="1"/>
    <col min="15096" max="15098" width="7.44140625" style="27" customWidth="1"/>
    <col min="15099" max="15099" width="9.109375" style="27"/>
    <col min="15100" max="15100" width="7.44140625" style="27" customWidth="1"/>
    <col min="15101" max="15101" width="7.88671875" style="27" customWidth="1"/>
    <col min="15102" max="15102" width="7.44140625" style="27" customWidth="1"/>
    <col min="15103" max="15338" width="9.109375" style="27"/>
    <col min="15339" max="15339" width="3" style="27" bestFit="1" customWidth="1"/>
    <col min="15340" max="15340" width="18.109375" style="27" customWidth="1"/>
    <col min="15341" max="15342" width="7.44140625" style="27" customWidth="1"/>
    <col min="15343" max="15343" width="9.109375" style="27"/>
    <col min="15344" max="15344" width="7.44140625" style="27" customWidth="1"/>
    <col min="15345" max="15345" width="7.88671875" style="27" customWidth="1"/>
    <col min="15346" max="15348" width="7.44140625" style="27" customWidth="1"/>
    <col min="15349" max="15349" width="9.109375" style="27"/>
    <col min="15350" max="15350" width="7.44140625" style="27" customWidth="1"/>
    <col min="15351" max="15351" width="7.88671875" style="27" customWidth="1"/>
    <col min="15352" max="15354" width="7.44140625" style="27" customWidth="1"/>
    <col min="15355" max="15355" width="9.109375" style="27"/>
    <col min="15356" max="15356" width="7.44140625" style="27" customWidth="1"/>
    <col min="15357" max="15357" width="7.88671875" style="27" customWidth="1"/>
    <col min="15358" max="15358" width="7.44140625" style="27" customWidth="1"/>
    <col min="15359" max="15594" width="9.109375" style="27"/>
    <col min="15595" max="15595" width="3" style="27" bestFit="1" customWidth="1"/>
    <col min="15596" max="15596" width="18.109375" style="27" customWidth="1"/>
    <col min="15597" max="15598" width="7.44140625" style="27" customWidth="1"/>
    <col min="15599" max="15599" width="9.109375" style="27"/>
    <col min="15600" max="15600" width="7.44140625" style="27" customWidth="1"/>
    <col min="15601" max="15601" width="7.88671875" style="27" customWidth="1"/>
    <col min="15602" max="15604" width="7.44140625" style="27" customWidth="1"/>
    <col min="15605" max="15605" width="9.109375" style="27"/>
    <col min="15606" max="15606" width="7.44140625" style="27" customWidth="1"/>
    <col min="15607" max="15607" width="7.88671875" style="27" customWidth="1"/>
    <col min="15608" max="15610" width="7.44140625" style="27" customWidth="1"/>
    <col min="15611" max="15611" width="9.109375" style="27"/>
    <col min="15612" max="15612" width="7.44140625" style="27" customWidth="1"/>
    <col min="15613" max="15613" width="7.88671875" style="27" customWidth="1"/>
    <col min="15614" max="15614" width="7.44140625" style="27" customWidth="1"/>
    <col min="15615" max="15850" width="9.109375" style="27"/>
    <col min="15851" max="15851" width="3" style="27" bestFit="1" customWidth="1"/>
    <col min="15852" max="15852" width="18.109375" style="27" customWidth="1"/>
    <col min="15853" max="15854" width="7.44140625" style="27" customWidth="1"/>
    <col min="15855" max="15855" width="9.109375" style="27"/>
    <col min="15856" max="15856" width="7.44140625" style="27" customWidth="1"/>
    <col min="15857" max="15857" width="7.88671875" style="27" customWidth="1"/>
    <col min="15858" max="15860" width="7.44140625" style="27" customWidth="1"/>
    <col min="15861" max="15861" width="9.109375" style="27"/>
    <col min="15862" max="15862" width="7.44140625" style="27" customWidth="1"/>
    <col min="15863" max="15863" width="7.88671875" style="27" customWidth="1"/>
    <col min="15864" max="15866" width="7.44140625" style="27" customWidth="1"/>
    <col min="15867" max="15867" width="9.109375" style="27"/>
    <col min="15868" max="15868" width="7.44140625" style="27" customWidth="1"/>
    <col min="15869" max="15869" width="7.88671875" style="27" customWidth="1"/>
    <col min="15870" max="15870" width="7.44140625" style="27" customWidth="1"/>
    <col min="15871" max="16106" width="9.109375" style="27"/>
    <col min="16107" max="16107" width="3" style="27" bestFit="1" customWidth="1"/>
    <col min="16108" max="16108" width="18.109375" style="27" customWidth="1"/>
    <col min="16109" max="16110" width="7.44140625" style="27" customWidth="1"/>
    <col min="16111" max="16111" width="9.109375" style="27"/>
    <col min="16112" max="16112" width="7.44140625" style="27" customWidth="1"/>
    <col min="16113" max="16113" width="7.88671875" style="27" customWidth="1"/>
    <col min="16114" max="16116" width="7.44140625" style="27" customWidth="1"/>
    <col min="16117" max="16117" width="9.109375" style="27"/>
    <col min="16118" max="16118" width="7.44140625" style="27" customWidth="1"/>
    <col min="16119" max="16119" width="7.88671875" style="27" customWidth="1"/>
    <col min="16120" max="16122" width="7.44140625" style="27" customWidth="1"/>
    <col min="16123" max="16123" width="9.109375" style="27"/>
    <col min="16124" max="16124" width="7.44140625" style="27" customWidth="1"/>
    <col min="16125" max="16125" width="7.88671875" style="27" customWidth="1"/>
    <col min="16126" max="16126" width="7.44140625" style="27" customWidth="1"/>
    <col min="16127" max="16384" width="9.109375" style="27"/>
  </cols>
  <sheetData>
    <row r="1" spans="1:19" s="74" customFormat="1" ht="14.25" customHeight="1">
      <c r="A1" s="8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45" t="s">
        <v>61</v>
      </c>
      <c r="S1" s="245"/>
    </row>
    <row r="2" spans="1:19" ht="14.4">
      <c r="A2" s="268" t="s">
        <v>79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 s="77" customFormat="1">
      <c r="A3" s="89" t="s">
        <v>100</v>
      </c>
      <c r="B3" s="7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s="78" customFormat="1">
      <c r="A4" s="228" t="s">
        <v>5</v>
      </c>
      <c r="B4" s="267" t="s">
        <v>6</v>
      </c>
      <c r="C4" s="267" t="s">
        <v>36</v>
      </c>
      <c r="D4" s="267"/>
      <c r="E4" s="267"/>
      <c r="F4" s="267"/>
      <c r="G4" s="267"/>
      <c r="H4" s="267" t="s">
        <v>37</v>
      </c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35"/>
    </row>
    <row r="5" spans="1:19" s="78" customFormat="1" ht="12.75" customHeight="1">
      <c r="A5" s="228"/>
      <c r="B5" s="267"/>
      <c r="C5" s="267"/>
      <c r="D5" s="267"/>
      <c r="E5" s="267"/>
      <c r="F5" s="267"/>
      <c r="G5" s="267"/>
      <c r="H5" s="267" t="s">
        <v>2</v>
      </c>
      <c r="I5" s="267"/>
      <c r="J5" s="267"/>
      <c r="K5" s="267"/>
      <c r="L5" s="267"/>
      <c r="M5" s="267"/>
      <c r="N5" s="267" t="s">
        <v>3</v>
      </c>
      <c r="O5" s="267"/>
      <c r="P5" s="267"/>
      <c r="Q5" s="267"/>
      <c r="R5" s="267"/>
      <c r="S5" s="235"/>
    </row>
    <row r="6" spans="1:19" s="78" customFormat="1" ht="12.75" customHeight="1">
      <c r="A6" s="228"/>
      <c r="B6" s="267"/>
      <c r="C6" s="267"/>
      <c r="D6" s="267"/>
      <c r="E6" s="267"/>
      <c r="F6" s="267"/>
      <c r="G6" s="267"/>
      <c r="H6" s="267" t="s">
        <v>38</v>
      </c>
      <c r="I6" s="267" t="s">
        <v>36</v>
      </c>
      <c r="J6" s="267"/>
      <c r="K6" s="267"/>
      <c r="L6" s="267"/>
      <c r="M6" s="267"/>
      <c r="N6" s="267" t="s">
        <v>38</v>
      </c>
      <c r="O6" s="267" t="s">
        <v>36</v>
      </c>
      <c r="P6" s="267"/>
      <c r="Q6" s="267"/>
      <c r="R6" s="267"/>
      <c r="S6" s="235"/>
    </row>
    <row r="7" spans="1:19" s="78" customFormat="1">
      <c r="A7" s="228"/>
      <c r="B7" s="267"/>
      <c r="C7" s="267" t="s">
        <v>39</v>
      </c>
      <c r="D7" s="267" t="s">
        <v>40</v>
      </c>
      <c r="E7" s="267" t="s">
        <v>41</v>
      </c>
      <c r="F7" s="267"/>
      <c r="G7" s="267"/>
      <c r="H7" s="267"/>
      <c r="I7" s="267" t="s">
        <v>39</v>
      </c>
      <c r="J7" s="267" t="s">
        <v>40</v>
      </c>
      <c r="K7" s="267" t="s">
        <v>41</v>
      </c>
      <c r="L7" s="267"/>
      <c r="M7" s="267"/>
      <c r="N7" s="267"/>
      <c r="O7" s="267" t="s">
        <v>39</v>
      </c>
      <c r="P7" s="267" t="s">
        <v>40</v>
      </c>
      <c r="Q7" s="267" t="s">
        <v>41</v>
      </c>
      <c r="R7" s="267"/>
      <c r="S7" s="235"/>
    </row>
    <row r="8" spans="1:19" s="84" customFormat="1" ht="41.4">
      <c r="A8" s="228"/>
      <c r="B8" s="267"/>
      <c r="C8" s="267"/>
      <c r="D8" s="267"/>
      <c r="E8" s="141" t="s">
        <v>42</v>
      </c>
      <c r="F8" s="141" t="s">
        <v>43</v>
      </c>
      <c r="G8" s="141" t="s">
        <v>35</v>
      </c>
      <c r="H8" s="267"/>
      <c r="I8" s="267"/>
      <c r="J8" s="267"/>
      <c r="K8" s="141" t="s">
        <v>42</v>
      </c>
      <c r="L8" s="141" t="s">
        <v>43</v>
      </c>
      <c r="M8" s="141" t="s">
        <v>35</v>
      </c>
      <c r="N8" s="267"/>
      <c r="O8" s="267"/>
      <c r="P8" s="267"/>
      <c r="Q8" s="141" t="s">
        <v>42</v>
      </c>
      <c r="R8" s="141" t="s">
        <v>43</v>
      </c>
      <c r="S8" s="139" t="s">
        <v>35</v>
      </c>
    </row>
    <row r="9" spans="1:19" s="84" customFormat="1" ht="12.75" customHeight="1">
      <c r="A9" s="81">
        <v>1</v>
      </c>
      <c r="B9" s="127">
        <v>2</v>
      </c>
      <c r="C9" s="127">
        <v>3</v>
      </c>
      <c r="D9" s="127">
        <v>4</v>
      </c>
      <c r="E9" s="127">
        <v>5</v>
      </c>
      <c r="F9" s="127">
        <v>6</v>
      </c>
      <c r="G9" s="127">
        <v>7</v>
      </c>
      <c r="H9" s="127">
        <v>8</v>
      </c>
      <c r="I9" s="127">
        <v>9</v>
      </c>
      <c r="J9" s="127">
        <v>10</v>
      </c>
      <c r="K9" s="127">
        <v>11</v>
      </c>
      <c r="L9" s="127">
        <v>12</v>
      </c>
      <c r="M9" s="127">
        <v>13</v>
      </c>
      <c r="N9" s="127">
        <v>14</v>
      </c>
      <c r="O9" s="127">
        <v>15</v>
      </c>
      <c r="P9" s="127">
        <v>16</v>
      </c>
      <c r="Q9" s="127">
        <v>17</v>
      </c>
      <c r="R9" s="127">
        <v>18</v>
      </c>
      <c r="S9" s="128">
        <v>19</v>
      </c>
    </row>
    <row r="10" spans="1:19" s="34" customFormat="1">
      <c r="A10" s="85"/>
      <c r="B10" s="129" t="s">
        <v>44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s="34" customFormat="1">
      <c r="A11" s="15" t="s">
        <v>6</v>
      </c>
      <c r="B11" s="161">
        <v>18.6619014658935</v>
      </c>
      <c r="C11" s="161">
        <v>15.996413003587101</v>
      </c>
      <c r="D11" s="161">
        <v>19.167226048260599</v>
      </c>
      <c r="E11" s="161">
        <v>20.0072469931754</v>
      </c>
      <c r="F11" s="161">
        <v>18.206609787575701</v>
      </c>
      <c r="G11" s="161">
        <v>15.9409204917377</v>
      </c>
      <c r="H11" s="161">
        <v>19.865464784447699</v>
      </c>
      <c r="I11" s="161">
        <v>16.008117791500698</v>
      </c>
      <c r="J11" s="161">
        <v>20.678573242852199</v>
      </c>
      <c r="K11" s="161">
        <v>21.345670082708999</v>
      </c>
      <c r="L11" s="161">
        <v>19.436669857586999</v>
      </c>
      <c r="M11" s="161">
        <v>22.1646115131072</v>
      </c>
      <c r="N11" s="161">
        <v>5.9175002604535196</v>
      </c>
      <c r="O11" s="161">
        <v>9.6635086945116893</v>
      </c>
      <c r="P11" s="161">
        <v>5.90469314352175</v>
      </c>
      <c r="Q11" s="161">
        <v>5.9518529396666304</v>
      </c>
      <c r="R11" s="161">
        <v>5.8684743003881303</v>
      </c>
      <c r="S11" s="161">
        <v>5.8356056422486899</v>
      </c>
    </row>
    <row r="12" spans="1:19" s="34" customFormat="1" ht="41.4">
      <c r="A12" s="35" t="s">
        <v>9</v>
      </c>
      <c r="B12" s="103" t="s">
        <v>98</v>
      </c>
      <c r="C12" s="103" t="s">
        <v>98</v>
      </c>
      <c r="D12" s="103" t="s">
        <v>98</v>
      </c>
      <c r="E12" s="103" t="s">
        <v>98</v>
      </c>
      <c r="F12" s="103" t="s">
        <v>98</v>
      </c>
      <c r="G12" s="103" t="s">
        <v>98</v>
      </c>
      <c r="H12" s="103" t="s">
        <v>98</v>
      </c>
      <c r="I12" s="103" t="s">
        <v>98</v>
      </c>
      <c r="J12" s="103" t="s">
        <v>98</v>
      </c>
      <c r="K12" s="103" t="s">
        <v>98</v>
      </c>
      <c r="L12" s="103" t="s">
        <v>98</v>
      </c>
      <c r="M12" s="103" t="s">
        <v>98</v>
      </c>
      <c r="N12" s="103" t="s">
        <v>98</v>
      </c>
      <c r="O12" s="103" t="s">
        <v>98</v>
      </c>
      <c r="P12" s="103" t="s">
        <v>98</v>
      </c>
      <c r="Q12" s="103" t="s">
        <v>98</v>
      </c>
      <c r="R12" s="103" t="s">
        <v>98</v>
      </c>
      <c r="S12" s="103" t="s">
        <v>98</v>
      </c>
    </row>
    <row r="13" spans="1:19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</row>
    <row r="14" spans="1:19" s="28" customFormat="1">
      <c r="A14" s="37" t="s">
        <v>11</v>
      </c>
      <c r="B14" s="103">
        <v>23.223572729437201</v>
      </c>
      <c r="C14" s="103">
        <v>20.741306334424401</v>
      </c>
      <c r="D14" s="103">
        <v>23.432537271506</v>
      </c>
      <c r="E14" s="103">
        <v>30.534356685449499</v>
      </c>
      <c r="F14" s="103">
        <v>20.3733624242556</v>
      </c>
      <c r="G14" s="103">
        <v>20.2103176797294</v>
      </c>
      <c r="H14" s="103">
        <v>23.246733820163001</v>
      </c>
      <c r="I14" s="103">
        <v>20.733028893444001</v>
      </c>
      <c r="J14" s="103">
        <v>23.4583445825285</v>
      </c>
      <c r="K14" s="103">
        <v>30.5689013289055</v>
      </c>
      <c r="L14" s="103">
        <v>20.398439672793302</v>
      </c>
      <c r="M14" s="103">
        <v>20.2103176797294</v>
      </c>
      <c r="N14" s="103">
        <v>6.7631920124168197</v>
      </c>
      <c r="O14" s="103">
        <v>26.617293311469801</v>
      </c>
      <c r="P14" s="103">
        <v>5.08974634177555</v>
      </c>
      <c r="Q14" s="103">
        <v>4.41</v>
      </c>
      <c r="R14" s="103">
        <v>5.3599099145476803</v>
      </c>
      <c r="S14" s="103" t="s">
        <v>98</v>
      </c>
    </row>
    <row r="15" spans="1:19" s="28" customFormat="1">
      <c r="A15" s="37" t="s">
        <v>12</v>
      </c>
      <c r="B15" s="103">
        <v>21.994472518043199</v>
      </c>
      <c r="C15" s="103">
        <v>18.949811374537799</v>
      </c>
      <c r="D15" s="103">
        <v>22.540920703894201</v>
      </c>
      <c r="E15" s="103">
        <v>25.767536769881801</v>
      </c>
      <c r="F15" s="103">
        <v>19.256240128996101</v>
      </c>
      <c r="G15" s="103">
        <v>18.2103539851555</v>
      </c>
      <c r="H15" s="103">
        <v>23.0247143066827</v>
      </c>
      <c r="I15" s="103">
        <v>18.948473269890702</v>
      </c>
      <c r="J15" s="103">
        <v>23.812621443769299</v>
      </c>
      <c r="K15" s="103">
        <v>28.527658610536701</v>
      </c>
      <c r="L15" s="103">
        <v>19.524903242187101</v>
      </c>
      <c r="M15" s="103">
        <v>18.284487382445199</v>
      </c>
      <c r="N15" s="103">
        <v>6.0557262132793097</v>
      </c>
      <c r="O15" s="103">
        <v>29.7288313864081</v>
      </c>
      <c r="P15" s="103">
        <v>6.04835931978592</v>
      </c>
      <c r="Q15" s="103">
        <v>6.22146550838705</v>
      </c>
      <c r="R15" s="103">
        <v>4.6741075944315504</v>
      </c>
      <c r="S15" s="103">
        <v>7.7647000000000004</v>
      </c>
    </row>
    <row r="16" spans="1:19" s="28" customFormat="1">
      <c r="A16" s="37" t="s">
        <v>13</v>
      </c>
      <c r="B16" s="103">
        <v>23.891472842357398</v>
      </c>
      <c r="C16" s="103">
        <v>20.169387135270501</v>
      </c>
      <c r="D16" s="103">
        <v>24.525023267777399</v>
      </c>
      <c r="E16" s="103">
        <v>26.130689928070499</v>
      </c>
      <c r="F16" s="103">
        <v>20.4896343965104</v>
      </c>
      <c r="G16" s="103">
        <v>26.182515504526702</v>
      </c>
      <c r="H16" s="103">
        <v>25.100142511996999</v>
      </c>
      <c r="I16" s="103">
        <v>20.174476705881599</v>
      </c>
      <c r="J16" s="103">
        <v>26.003711676597</v>
      </c>
      <c r="K16" s="103">
        <v>27.577241867182501</v>
      </c>
      <c r="L16" s="103">
        <v>22.0550166170583</v>
      </c>
      <c r="M16" s="103">
        <v>26.182515504526702</v>
      </c>
      <c r="N16" s="103">
        <v>5.6981001592188898</v>
      </c>
      <c r="O16" s="103">
        <v>13.132244767574299</v>
      </c>
      <c r="P16" s="103">
        <v>5.6855339372058298</v>
      </c>
      <c r="Q16" s="103">
        <v>6.0061713933863299</v>
      </c>
      <c r="R16" s="103">
        <v>5.1199075569707899</v>
      </c>
      <c r="S16" s="103" t="s">
        <v>98</v>
      </c>
    </row>
    <row r="17" spans="1:19" s="28" customFormat="1">
      <c r="A17" s="37" t="s">
        <v>14</v>
      </c>
      <c r="B17" s="103">
        <v>30.094954043958602</v>
      </c>
      <c r="C17" s="103">
        <v>23.505290216226001</v>
      </c>
      <c r="D17" s="103">
        <v>30.5347101393217</v>
      </c>
      <c r="E17" s="103">
        <v>36.315152342458298</v>
      </c>
      <c r="F17" s="103">
        <v>18.592873777024401</v>
      </c>
      <c r="G17" s="103">
        <v>7.5852529246187901</v>
      </c>
      <c r="H17" s="103">
        <v>30.093961484110501</v>
      </c>
      <c r="I17" s="103">
        <v>23.4852957580684</v>
      </c>
      <c r="J17" s="103">
        <v>30.5347101393217</v>
      </c>
      <c r="K17" s="103">
        <v>36.315152342458298</v>
      </c>
      <c r="L17" s="103">
        <v>18.592873777024401</v>
      </c>
      <c r="M17" s="103">
        <v>7.5852529246187901</v>
      </c>
      <c r="N17" s="103">
        <v>55.490714962193998</v>
      </c>
      <c r="O17" s="103">
        <v>55.490714962193998</v>
      </c>
      <c r="P17" s="103" t="s">
        <v>98</v>
      </c>
      <c r="Q17" s="103" t="s">
        <v>98</v>
      </c>
      <c r="R17" s="103" t="s">
        <v>98</v>
      </c>
      <c r="S17" s="103" t="s">
        <v>98</v>
      </c>
    </row>
    <row r="18" spans="1:19" s="28" customFormat="1">
      <c r="A18" s="37" t="s">
        <v>15</v>
      </c>
      <c r="B18" s="103">
        <v>24.4904906449589</v>
      </c>
      <c r="C18" s="103">
        <v>22.382219630184601</v>
      </c>
      <c r="D18" s="103">
        <v>24.6538614595976</v>
      </c>
      <c r="E18" s="103">
        <v>32.264819042606803</v>
      </c>
      <c r="F18" s="103">
        <v>19.954822365174898</v>
      </c>
      <c r="G18" s="103">
        <v>21.324904700678101</v>
      </c>
      <c r="H18" s="103">
        <v>24.690345740318499</v>
      </c>
      <c r="I18" s="103">
        <v>22.402178729813599</v>
      </c>
      <c r="J18" s="103">
        <v>24.8692054169918</v>
      </c>
      <c r="K18" s="103">
        <v>32.6427731000188</v>
      </c>
      <c r="L18" s="103">
        <v>20.026098782491701</v>
      </c>
      <c r="M18" s="103">
        <v>22.0291094990984</v>
      </c>
      <c r="N18" s="103">
        <v>5.1225594202632099</v>
      </c>
      <c r="O18" s="103">
        <v>13.3107418751264</v>
      </c>
      <c r="P18" s="103">
        <v>4.9939943394469504</v>
      </c>
      <c r="Q18" s="103">
        <v>5</v>
      </c>
      <c r="R18" s="103">
        <v>5.0909490618233102</v>
      </c>
      <c r="S18" s="103">
        <v>4.9017999999999997</v>
      </c>
    </row>
    <row r="19" spans="1:19" s="28" customFormat="1">
      <c r="A19" s="37" t="s">
        <v>16</v>
      </c>
      <c r="B19" s="103">
        <v>24.2868961954767</v>
      </c>
      <c r="C19" s="103">
        <v>19.478427587718301</v>
      </c>
      <c r="D19" s="103">
        <v>25.615242535142698</v>
      </c>
      <c r="E19" s="103">
        <v>32.087621971280001</v>
      </c>
      <c r="F19" s="103">
        <v>20.427354161186798</v>
      </c>
      <c r="G19" s="103">
        <v>16.104560982306001</v>
      </c>
      <c r="H19" s="103">
        <v>24.651344834701199</v>
      </c>
      <c r="I19" s="103">
        <v>19.481372838567399</v>
      </c>
      <c r="J19" s="103">
        <v>26.1163296098842</v>
      </c>
      <c r="K19" s="103">
        <v>32.453224112620497</v>
      </c>
      <c r="L19" s="103">
        <v>20.4458678831983</v>
      </c>
      <c r="M19" s="103">
        <v>18.660228201366799</v>
      </c>
      <c r="N19" s="103">
        <v>6.49503367444016</v>
      </c>
      <c r="O19" s="103">
        <v>12.353367881120599</v>
      </c>
      <c r="P19" s="103">
        <v>6.4688139923910102</v>
      </c>
      <c r="Q19" s="103">
        <v>7.1721092111624003</v>
      </c>
      <c r="R19" s="103">
        <v>6.75</v>
      </c>
      <c r="S19" s="103">
        <v>6.19</v>
      </c>
    </row>
    <row r="20" spans="1:19" s="28" customFormat="1">
      <c r="A20" s="37" t="s">
        <v>17</v>
      </c>
      <c r="B20" s="103">
        <v>20.714594397823902</v>
      </c>
      <c r="C20" s="103">
        <v>30.368273393486898</v>
      </c>
      <c r="D20" s="103">
        <v>20.2811409603753</v>
      </c>
      <c r="E20" s="103">
        <v>21.653092165741601</v>
      </c>
      <c r="F20" s="103">
        <v>17.642397030594001</v>
      </c>
      <c r="G20" s="103">
        <v>17.353921419841701</v>
      </c>
      <c r="H20" s="103">
        <v>21.462178511558299</v>
      </c>
      <c r="I20" s="103">
        <v>30.3699309644051</v>
      </c>
      <c r="J20" s="103">
        <v>21.0412771471503</v>
      </c>
      <c r="K20" s="103">
        <v>22.702510199105099</v>
      </c>
      <c r="L20" s="103">
        <v>17.713468556197999</v>
      </c>
      <c r="M20" s="103">
        <v>21.929795067280001</v>
      </c>
      <c r="N20" s="103">
        <v>6.1397059261303797</v>
      </c>
      <c r="O20" s="103">
        <v>29.028516881442101</v>
      </c>
      <c r="P20" s="103">
        <v>6.1147686558985699</v>
      </c>
      <c r="Q20" s="103">
        <v>6.2205629958940296</v>
      </c>
      <c r="R20" s="103">
        <v>6.5093577816005697</v>
      </c>
      <c r="S20" s="103">
        <v>5.3586</v>
      </c>
    </row>
    <row r="21" spans="1:19" s="28" customFormat="1">
      <c r="A21" s="37" t="s">
        <v>18</v>
      </c>
      <c r="B21" s="103">
        <v>23.748933489769499</v>
      </c>
      <c r="C21" s="103">
        <v>19.990735852596799</v>
      </c>
      <c r="D21" s="103">
        <v>24.116089469515199</v>
      </c>
      <c r="E21" s="103">
        <v>29.6278144598921</v>
      </c>
      <c r="F21" s="103">
        <v>19.697087400865001</v>
      </c>
      <c r="G21" s="103">
        <v>17.582481015867199</v>
      </c>
      <c r="H21" s="103">
        <v>23.7896013030505</v>
      </c>
      <c r="I21" s="103">
        <v>20.0108632987451</v>
      </c>
      <c r="J21" s="103">
        <v>24.159162917405801</v>
      </c>
      <c r="K21" s="103">
        <v>29.667845532140301</v>
      </c>
      <c r="L21" s="103">
        <v>19.746215130455798</v>
      </c>
      <c r="M21" s="103">
        <v>17.582481015867199</v>
      </c>
      <c r="N21" s="103">
        <v>5.8156258928900302</v>
      </c>
      <c r="O21" s="103">
        <v>4.2913231302151296</v>
      </c>
      <c r="P21" s="103">
        <v>5.8964696059394797</v>
      </c>
      <c r="Q21" s="103">
        <v>6.7013999999999996</v>
      </c>
      <c r="R21" s="103">
        <v>5.4773242735822203</v>
      </c>
      <c r="S21" s="103" t="s">
        <v>98</v>
      </c>
    </row>
    <row r="22" spans="1:19" s="28" customFormat="1">
      <c r="A22" s="37" t="s">
        <v>19</v>
      </c>
      <c r="B22" s="103">
        <v>16.400843602593035</v>
      </c>
      <c r="C22" s="103">
        <v>14.527544043877711</v>
      </c>
      <c r="D22" s="103">
        <v>16.834887839294769</v>
      </c>
      <c r="E22" s="103">
        <v>16.884547501666962</v>
      </c>
      <c r="F22" s="103">
        <v>17.240120461036028</v>
      </c>
      <c r="G22" s="103">
        <v>13.412998357669412</v>
      </c>
      <c r="H22" s="103">
        <v>17.58174427900526</v>
      </c>
      <c r="I22" s="103">
        <v>14.541017761716772</v>
      </c>
      <c r="J22" s="103">
        <v>18.385008925345165</v>
      </c>
      <c r="K22" s="103">
        <v>17.907578847512539</v>
      </c>
      <c r="L22" s="103">
        <v>19.08324550200923</v>
      </c>
      <c r="M22" s="103">
        <v>22.797975280507089</v>
      </c>
      <c r="N22" s="103">
        <v>5.9798103349575147</v>
      </c>
      <c r="O22" s="103">
        <v>8.4705994890370828</v>
      </c>
      <c r="P22" s="103">
        <v>5.9695507524571099</v>
      </c>
      <c r="Q22" s="103">
        <v>5.9957028128908698</v>
      </c>
      <c r="R22" s="103">
        <v>6.0234576774391799</v>
      </c>
      <c r="S22" s="103">
        <v>5.8205365778904499</v>
      </c>
    </row>
    <row r="23" spans="1:19" s="28" customFormat="1">
      <c r="A23" s="20" t="s">
        <v>20</v>
      </c>
      <c r="B23" s="103">
        <v>23.289989297313699</v>
      </c>
      <c r="C23" s="103">
        <v>19.021364330918299</v>
      </c>
      <c r="D23" s="103">
        <v>23.940663195781099</v>
      </c>
      <c r="E23" s="103">
        <v>31.0535022961297</v>
      </c>
      <c r="F23" s="103">
        <v>19.607923136889401</v>
      </c>
      <c r="G23" s="103">
        <v>25.246347841257201</v>
      </c>
      <c r="H23" s="103">
        <v>23.290921823749301</v>
      </c>
      <c r="I23" s="103">
        <v>19.026192681811398</v>
      </c>
      <c r="J23" s="103">
        <v>23.940663195781099</v>
      </c>
      <c r="K23" s="103">
        <v>31.0535022961297</v>
      </c>
      <c r="L23" s="103">
        <v>19.607923136889401</v>
      </c>
      <c r="M23" s="103">
        <v>25.246347841257201</v>
      </c>
      <c r="N23" s="103">
        <v>9.7583813559305792</v>
      </c>
      <c r="O23" s="103">
        <v>9.7583813559305792</v>
      </c>
      <c r="P23" s="103" t="s">
        <v>98</v>
      </c>
      <c r="Q23" s="103" t="s">
        <v>98</v>
      </c>
      <c r="R23" s="103" t="s">
        <v>98</v>
      </c>
      <c r="S23" s="103" t="s">
        <v>98</v>
      </c>
    </row>
    <row r="24" spans="1:19" s="28" customFormat="1">
      <c r="A24" s="20" t="s">
        <v>21</v>
      </c>
      <c r="B24" s="103">
        <v>23.386561485031901</v>
      </c>
      <c r="C24" s="103">
        <v>36.456815402494698</v>
      </c>
      <c r="D24" s="103">
        <v>23.319305957480498</v>
      </c>
      <c r="E24" s="103">
        <v>38.002899999999997</v>
      </c>
      <c r="F24" s="103">
        <v>23.057536332224601</v>
      </c>
      <c r="G24" s="103" t="s">
        <v>98</v>
      </c>
      <c r="H24" s="103">
        <v>23.386561485031901</v>
      </c>
      <c r="I24" s="103">
        <v>36.456815402494698</v>
      </c>
      <c r="J24" s="103">
        <v>23.319305957480498</v>
      </c>
      <c r="K24" s="103">
        <v>38.002899999999997</v>
      </c>
      <c r="L24" s="103">
        <v>23.057536332224601</v>
      </c>
      <c r="M24" s="103" t="s">
        <v>98</v>
      </c>
      <c r="N24" s="103" t="s">
        <v>98</v>
      </c>
      <c r="O24" s="103" t="s">
        <v>98</v>
      </c>
      <c r="P24" s="103" t="s">
        <v>98</v>
      </c>
      <c r="Q24" s="103" t="s">
        <v>98</v>
      </c>
      <c r="R24" s="103" t="s">
        <v>98</v>
      </c>
      <c r="S24" s="103" t="s">
        <v>98</v>
      </c>
    </row>
    <row r="25" spans="1:19" s="28" customFormat="1">
      <c r="A25" s="20" t="s">
        <v>22</v>
      </c>
      <c r="B25" s="103">
        <v>20.481069697574501</v>
      </c>
      <c r="C25" s="103">
        <v>18.7030006168584</v>
      </c>
      <c r="D25" s="103">
        <v>20.767640331685801</v>
      </c>
      <c r="E25" s="103">
        <v>23.043789516331199</v>
      </c>
      <c r="F25" s="103">
        <v>18.972898195092998</v>
      </c>
      <c r="G25" s="103">
        <v>13.5682856919528</v>
      </c>
      <c r="H25" s="103">
        <v>23.903993356998999</v>
      </c>
      <c r="I25" s="103">
        <v>18.703008272677401</v>
      </c>
      <c r="J25" s="103">
        <v>24.9732692288643</v>
      </c>
      <c r="K25" s="103">
        <v>28.343502757724998</v>
      </c>
      <c r="L25" s="103">
        <v>21.254908167983299</v>
      </c>
      <c r="M25" s="103">
        <v>21.4626500009261</v>
      </c>
      <c r="N25" s="103">
        <v>5.5273378844636403</v>
      </c>
      <c r="O25" s="103">
        <v>18.669802752372799</v>
      </c>
      <c r="P25" s="103">
        <v>5.52507954365554</v>
      </c>
      <c r="Q25" s="103">
        <v>5.7049144013651203</v>
      </c>
      <c r="R25" s="103">
        <v>4.9681098953824501</v>
      </c>
      <c r="S25" s="103">
        <v>5.7529569447444198</v>
      </c>
    </row>
    <row r="26" spans="1:19" s="28" customFormat="1">
      <c r="A26" s="20" t="s">
        <v>23</v>
      </c>
      <c r="B26" s="103">
        <v>24.254770658336799</v>
      </c>
      <c r="C26" s="103">
        <v>24.056541806571001</v>
      </c>
      <c r="D26" s="103">
        <v>24.2676432303426</v>
      </c>
      <c r="E26" s="103">
        <v>30.064481870051399</v>
      </c>
      <c r="F26" s="103">
        <v>19.773823494918201</v>
      </c>
      <c r="G26" s="103">
        <v>28.9301780678033</v>
      </c>
      <c r="H26" s="103">
        <v>24.519449057190801</v>
      </c>
      <c r="I26" s="103">
        <v>24.078422501146001</v>
      </c>
      <c r="J26" s="103">
        <v>24.5486630972425</v>
      </c>
      <c r="K26" s="103">
        <v>31.087512272081</v>
      </c>
      <c r="L26" s="103">
        <v>19.773823494918201</v>
      </c>
      <c r="M26" s="103">
        <v>28.9301780678033</v>
      </c>
      <c r="N26" s="103">
        <v>11.5722980100798</v>
      </c>
      <c r="O26" s="103">
        <v>13.181744994846101</v>
      </c>
      <c r="P26" s="103">
        <v>11.5626</v>
      </c>
      <c r="Q26" s="103">
        <v>11.5626</v>
      </c>
      <c r="R26" s="103" t="s">
        <v>98</v>
      </c>
      <c r="S26" s="103" t="s">
        <v>98</v>
      </c>
    </row>
    <row r="27" spans="1:19" s="28" customFormat="1">
      <c r="A27" s="37" t="s">
        <v>24</v>
      </c>
      <c r="B27" s="103">
        <v>20.137673980318301</v>
      </c>
      <c r="C27" s="103">
        <v>19.933432185105801</v>
      </c>
      <c r="D27" s="103">
        <v>20.1640500088963</v>
      </c>
      <c r="E27" s="103">
        <v>21.094955238561099</v>
      </c>
      <c r="F27" s="103">
        <v>18.384232172565</v>
      </c>
      <c r="G27" s="103">
        <v>22.0549416092048</v>
      </c>
      <c r="H27" s="103">
        <v>21.307388213445201</v>
      </c>
      <c r="I27" s="103">
        <v>19.915056038600699</v>
      </c>
      <c r="J27" s="103">
        <v>21.503591924423599</v>
      </c>
      <c r="K27" s="103">
        <v>23.579503610703799</v>
      </c>
      <c r="L27" s="103">
        <v>18.465383377346502</v>
      </c>
      <c r="M27" s="103">
        <v>22.0549416092048</v>
      </c>
      <c r="N27" s="103">
        <v>5.8888960137484396</v>
      </c>
      <c r="O27" s="103">
        <v>29.0907357405904</v>
      </c>
      <c r="P27" s="103">
        <v>5.8186323967674802</v>
      </c>
      <c r="Q27" s="103">
        <v>5.8357531925541197</v>
      </c>
      <c r="R27" s="103">
        <v>5.1698008464156597</v>
      </c>
      <c r="S27" s="103" t="s">
        <v>98</v>
      </c>
    </row>
    <row r="28" spans="1:19" s="28" customFormat="1">
      <c r="A28" s="37" t="s">
        <v>25</v>
      </c>
      <c r="B28" s="103">
        <v>24.487088278942</v>
      </c>
      <c r="C28" s="103">
        <v>20.186526272293499</v>
      </c>
      <c r="D28" s="103">
        <v>25.341933388938099</v>
      </c>
      <c r="E28" s="103">
        <v>27.690112221991701</v>
      </c>
      <c r="F28" s="103">
        <v>21.040095472061701</v>
      </c>
      <c r="G28" s="103">
        <v>27.368716874785399</v>
      </c>
      <c r="H28" s="103">
        <v>25.9373980818341</v>
      </c>
      <c r="I28" s="103">
        <v>20.187037985815099</v>
      </c>
      <c r="J28" s="103">
        <v>27.184066268372401</v>
      </c>
      <c r="K28" s="103">
        <v>31.263886882171199</v>
      </c>
      <c r="L28" s="103">
        <v>21.040095472061701</v>
      </c>
      <c r="M28" s="103">
        <v>27.368716874785399</v>
      </c>
      <c r="N28" s="103">
        <v>5.1517905898916201</v>
      </c>
      <c r="O28" s="103">
        <v>19.070455518547899</v>
      </c>
      <c r="P28" s="103">
        <v>5.13661542861011</v>
      </c>
      <c r="Q28" s="103">
        <v>5.13661542861011</v>
      </c>
      <c r="R28" s="103" t="s">
        <v>98</v>
      </c>
      <c r="S28" s="103" t="s">
        <v>98</v>
      </c>
    </row>
    <row r="29" spans="1:19" s="28" customFormat="1">
      <c r="A29" s="20" t="s">
        <v>26</v>
      </c>
      <c r="B29" s="103">
        <v>24.9932701915641</v>
      </c>
      <c r="C29" s="103">
        <v>27.000390437240299</v>
      </c>
      <c r="D29" s="103">
        <v>24.910561995173499</v>
      </c>
      <c r="E29" s="103">
        <v>32.437184130270303</v>
      </c>
      <c r="F29" s="103">
        <v>20.0908262200637</v>
      </c>
      <c r="G29" s="103">
        <v>20.9698988589594</v>
      </c>
      <c r="H29" s="103">
        <v>25.026674440121798</v>
      </c>
      <c r="I29" s="103">
        <v>27.020813436976599</v>
      </c>
      <c r="J29" s="103">
        <v>24.9444441531998</v>
      </c>
      <c r="K29" s="103">
        <v>32.485281832460501</v>
      </c>
      <c r="L29" s="103">
        <v>20.118405063906401</v>
      </c>
      <c r="M29" s="103">
        <v>20.9698988589594</v>
      </c>
      <c r="N29" s="103">
        <v>5.12844196408592</v>
      </c>
      <c r="O29" s="103">
        <v>6.8703380189919097</v>
      </c>
      <c r="P29" s="103">
        <v>5.0858026607066096</v>
      </c>
      <c r="Q29" s="103">
        <v>6.4759000000000002</v>
      </c>
      <c r="R29" s="103">
        <v>4.0780994245109801</v>
      </c>
      <c r="S29" s="103" t="s">
        <v>98</v>
      </c>
    </row>
    <row r="30" spans="1:19" s="28" customFormat="1">
      <c r="A30" s="20" t="s">
        <v>27</v>
      </c>
      <c r="B30" s="103">
        <v>22.383874502397099</v>
      </c>
      <c r="C30" s="103">
        <v>21.043735132736899</v>
      </c>
      <c r="D30" s="103">
        <v>22.500706959524798</v>
      </c>
      <c r="E30" s="103">
        <v>26.921953510518598</v>
      </c>
      <c r="F30" s="103">
        <v>19.045648275047</v>
      </c>
      <c r="G30" s="103">
        <v>21.494708451010499</v>
      </c>
      <c r="H30" s="103">
        <v>23.244295556236398</v>
      </c>
      <c r="I30" s="103">
        <v>21.0425045566694</v>
      </c>
      <c r="J30" s="103">
        <v>23.447510784662601</v>
      </c>
      <c r="K30" s="103">
        <v>29.557901028906102</v>
      </c>
      <c r="L30" s="103">
        <v>19.275193696611399</v>
      </c>
      <c r="M30" s="103">
        <v>21.494708451010499</v>
      </c>
      <c r="N30" s="103">
        <v>6.4983404115645396</v>
      </c>
      <c r="O30" s="103">
        <v>24.005361797786701</v>
      </c>
      <c r="P30" s="103">
        <v>6.4869850006952303</v>
      </c>
      <c r="Q30" s="103">
        <v>6.6896812304708604</v>
      </c>
      <c r="R30" s="103">
        <v>5.3231268346709397</v>
      </c>
      <c r="S30" s="103" t="s">
        <v>98</v>
      </c>
    </row>
    <row r="31" spans="1:19" s="28" customFormat="1">
      <c r="A31" s="20" t="s">
        <v>28</v>
      </c>
      <c r="B31" s="103">
        <v>21.833465612394299</v>
      </c>
      <c r="C31" s="103">
        <v>19.3923803901287</v>
      </c>
      <c r="D31" s="103">
        <v>22.091752383484302</v>
      </c>
      <c r="E31" s="103">
        <v>29.474952428881799</v>
      </c>
      <c r="F31" s="103">
        <v>18.655805853096801</v>
      </c>
      <c r="G31" s="103">
        <v>20.987078675821099</v>
      </c>
      <c r="H31" s="103">
        <v>22.044996096908701</v>
      </c>
      <c r="I31" s="103">
        <v>19.390930594118299</v>
      </c>
      <c r="J31" s="103">
        <v>22.3296985403415</v>
      </c>
      <c r="K31" s="103">
        <v>29.601450388562199</v>
      </c>
      <c r="L31" s="103">
        <v>18.914007858996602</v>
      </c>
      <c r="M31" s="103">
        <v>20.987078675821099</v>
      </c>
      <c r="N31" s="103">
        <v>5.4472137337497104</v>
      </c>
      <c r="O31" s="103">
        <v>22.814261828150599</v>
      </c>
      <c r="P31" s="103">
        <v>5.3918170712035298</v>
      </c>
      <c r="Q31" s="103">
        <v>4.1147427580664404</v>
      </c>
      <c r="R31" s="103">
        <v>5.5478344387989198</v>
      </c>
      <c r="S31" s="103" t="s">
        <v>98</v>
      </c>
    </row>
    <row r="32" spans="1:19" s="28" customFormat="1">
      <c r="A32" s="20" t="s">
        <v>29</v>
      </c>
      <c r="B32" s="103">
        <v>21.439284367499599</v>
      </c>
      <c r="C32" s="103">
        <v>19.8420120928829</v>
      </c>
      <c r="D32" s="103">
        <v>21.607041718844101</v>
      </c>
      <c r="E32" s="103">
        <v>23.386858868386302</v>
      </c>
      <c r="F32" s="103">
        <v>18.390104553201201</v>
      </c>
      <c r="G32" s="103">
        <v>22.8424616259313</v>
      </c>
      <c r="H32" s="103">
        <v>21.915359912546801</v>
      </c>
      <c r="I32" s="103">
        <v>19.843875296528601</v>
      </c>
      <c r="J32" s="103">
        <v>22.140065714673501</v>
      </c>
      <c r="K32" s="103">
        <v>24.093501642890999</v>
      </c>
      <c r="L32" s="103">
        <v>18.684673967564599</v>
      </c>
      <c r="M32" s="103">
        <v>22.8424616259313</v>
      </c>
      <c r="N32" s="103">
        <v>5.5255342777864502</v>
      </c>
      <c r="O32" s="103">
        <v>13.368203424521401</v>
      </c>
      <c r="P32" s="103">
        <v>5.5181437326948499</v>
      </c>
      <c r="Q32" s="103">
        <v>5.6189746108982499</v>
      </c>
      <c r="R32" s="103">
        <v>5.2023059045119897</v>
      </c>
      <c r="S32" s="103" t="s">
        <v>98</v>
      </c>
    </row>
    <row r="33" spans="1:19" s="28" customFormat="1">
      <c r="A33" s="20" t="s">
        <v>30</v>
      </c>
      <c r="B33" s="103">
        <v>25.531697600109499</v>
      </c>
      <c r="C33" s="103">
        <v>30.650956542651599</v>
      </c>
      <c r="D33" s="103">
        <v>25.4079565245144</v>
      </c>
      <c r="E33" s="103">
        <v>35.596258455462902</v>
      </c>
      <c r="F33" s="103">
        <v>18.135073878846899</v>
      </c>
      <c r="G33" s="103">
        <v>12.654663619473</v>
      </c>
      <c r="H33" s="103">
        <v>25.535436569271301</v>
      </c>
      <c r="I33" s="103">
        <v>30.9220989359412</v>
      </c>
      <c r="J33" s="103">
        <v>25.4079565245144</v>
      </c>
      <c r="K33" s="103">
        <v>35.596258455462902</v>
      </c>
      <c r="L33" s="103">
        <v>18.135073878846899</v>
      </c>
      <c r="M33" s="103">
        <v>12.654663619473</v>
      </c>
      <c r="N33" s="103">
        <v>17.964694717681802</v>
      </c>
      <c r="O33" s="103">
        <v>17.964694717681802</v>
      </c>
      <c r="P33" s="103" t="s">
        <v>98</v>
      </c>
      <c r="Q33" s="103" t="s">
        <v>98</v>
      </c>
      <c r="R33" s="103" t="s">
        <v>98</v>
      </c>
      <c r="S33" s="103" t="s">
        <v>98</v>
      </c>
    </row>
    <row r="34" spans="1:19" s="28" customFormat="1">
      <c r="A34" s="20" t="s">
        <v>31</v>
      </c>
      <c r="B34" s="103">
        <v>21.834883421160502</v>
      </c>
      <c r="C34" s="103">
        <v>20.120894330948101</v>
      </c>
      <c r="D34" s="103">
        <v>21.984145426084101</v>
      </c>
      <c r="E34" s="103">
        <v>26.247928538808601</v>
      </c>
      <c r="F34" s="103">
        <v>18.244296937151901</v>
      </c>
      <c r="G34" s="103">
        <v>21.8136738011925</v>
      </c>
      <c r="H34" s="103">
        <v>23.197239089538201</v>
      </c>
      <c r="I34" s="103">
        <v>20.121369785526898</v>
      </c>
      <c r="J34" s="103">
        <v>23.489062004749599</v>
      </c>
      <c r="K34" s="103">
        <v>29.227411937040898</v>
      </c>
      <c r="L34" s="103">
        <v>19.0350868465937</v>
      </c>
      <c r="M34" s="103">
        <v>21.8136738011925</v>
      </c>
      <c r="N34" s="103">
        <v>5.3203185502252399</v>
      </c>
      <c r="O34" s="103">
        <v>19.4686453504901</v>
      </c>
      <c r="P34" s="103">
        <v>5.3094768597224702</v>
      </c>
      <c r="Q34" s="103">
        <v>5.40157882104495</v>
      </c>
      <c r="R34" s="103">
        <v>5.1307339492440001</v>
      </c>
      <c r="S34" s="103" t="s">
        <v>98</v>
      </c>
    </row>
    <row r="35" spans="1:19" s="28" customFormat="1">
      <c r="A35" s="20" t="s">
        <v>32</v>
      </c>
      <c r="B35" s="103">
        <v>23.224506842208999</v>
      </c>
      <c r="C35" s="103">
        <v>20.3390213632795</v>
      </c>
      <c r="D35" s="103">
        <v>23.610106977978401</v>
      </c>
      <c r="E35" s="103">
        <v>30.001362263318399</v>
      </c>
      <c r="F35" s="103">
        <v>19.485196987594598</v>
      </c>
      <c r="G35" s="103">
        <v>16.0778367907097</v>
      </c>
      <c r="H35" s="103">
        <v>24.076200239655702</v>
      </c>
      <c r="I35" s="103">
        <v>20.346411208436201</v>
      </c>
      <c r="J35" s="103">
        <v>24.603453513316602</v>
      </c>
      <c r="K35" s="103">
        <v>30.702135498733998</v>
      </c>
      <c r="L35" s="103">
        <v>19.606475089350798</v>
      </c>
      <c r="M35" s="103">
        <v>24.044943339835498</v>
      </c>
      <c r="N35" s="103">
        <v>6.5716289892126296</v>
      </c>
      <c r="O35" s="103">
        <v>3.9791873157327502</v>
      </c>
      <c r="P35" s="103">
        <v>6.5744679415687797</v>
      </c>
      <c r="Q35" s="103">
        <v>6.2357516723018502</v>
      </c>
      <c r="R35" s="103">
        <v>6.5007000000000001</v>
      </c>
      <c r="S35" s="103">
        <v>6.6890000000000001</v>
      </c>
    </row>
    <row r="36" spans="1:19" s="28" customFormat="1">
      <c r="A36" s="20" t="s">
        <v>33</v>
      </c>
      <c r="B36" s="103">
        <v>24.477353760298101</v>
      </c>
      <c r="C36" s="103">
        <v>22.6299610203328</v>
      </c>
      <c r="D36" s="103">
        <v>24.6392971454496</v>
      </c>
      <c r="E36" s="103">
        <v>33.186411484751503</v>
      </c>
      <c r="F36" s="103">
        <v>19.367296164556901</v>
      </c>
      <c r="G36" s="103">
        <v>21.004996642765299</v>
      </c>
      <c r="H36" s="103">
        <v>24.476762017271</v>
      </c>
      <c r="I36" s="103">
        <v>22.6216809898077</v>
      </c>
      <c r="J36" s="103">
        <v>24.6392971454496</v>
      </c>
      <c r="K36" s="103">
        <v>33.186411484751503</v>
      </c>
      <c r="L36" s="103">
        <v>19.367296164556901</v>
      </c>
      <c r="M36" s="103">
        <v>21.004996642765299</v>
      </c>
      <c r="N36" s="103">
        <v>38.998955567186101</v>
      </c>
      <c r="O36" s="103">
        <v>38.998955567186101</v>
      </c>
      <c r="P36" s="103" t="s">
        <v>98</v>
      </c>
      <c r="Q36" s="103" t="s">
        <v>98</v>
      </c>
      <c r="R36" s="103" t="s">
        <v>98</v>
      </c>
      <c r="S36" s="103" t="s">
        <v>98</v>
      </c>
    </row>
    <row r="37" spans="1:19" s="87" customFormat="1" ht="15" customHeight="1">
      <c r="A37" s="21" t="s">
        <v>34</v>
      </c>
      <c r="B37" s="200">
        <v>22.9802200198707</v>
      </c>
      <c r="C37" s="200">
        <v>21.407341278602502</v>
      </c>
      <c r="D37" s="200">
        <v>23.114874402749699</v>
      </c>
      <c r="E37" s="200">
        <v>33.574915494819997</v>
      </c>
      <c r="F37" s="200">
        <v>18.461993569605699</v>
      </c>
      <c r="G37" s="200">
        <v>21.954367929621299</v>
      </c>
      <c r="H37" s="200">
        <v>23.0669125057365</v>
      </c>
      <c r="I37" s="200">
        <v>21.433958703688401</v>
      </c>
      <c r="J37" s="200">
        <v>23.207533721909499</v>
      </c>
      <c r="K37" s="200">
        <v>33.574915494819997</v>
      </c>
      <c r="L37" s="200">
        <v>18.555714742626702</v>
      </c>
      <c r="M37" s="200">
        <v>21.954367929621299</v>
      </c>
      <c r="N37" s="200">
        <v>10.1561511869778</v>
      </c>
      <c r="O37" s="200">
        <v>1.35439946260745</v>
      </c>
      <c r="P37" s="200">
        <v>10.295344067279199</v>
      </c>
      <c r="Q37" s="200" t="s">
        <v>98</v>
      </c>
      <c r="R37" s="200">
        <v>10.295344067279199</v>
      </c>
      <c r="S37" s="200" t="s">
        <v>98</v>
      </c>
    </row>
    <row r="38" spans="1:19" s="87" customFormat="1" ht="20.25" customHeight="1">
      <c r="A38" s="266" t="s">
        <v>96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</row>
    <row r="39" spans="1:19" s="87" customFormat="1" ht="37.5" customHeight="1">
      <c r="A39" s="266" t="s">
        <v>88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</row>
    <row r="40" spans="1:19">
      <c r="A40" s="88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</row>
  </sheetData>
  <mergeCells count="23">
    <mergeCell ref="R1:S1"/>
    <mergeCell ref="A2:S2"/>
    <mergeCell ref="A4:A8"/>
    <mergeCell ref="B4:B8"/>
    <mergeCell ref="C4:G6"/>
    <mergeCell ref="H4:S4"/>
    <mergeCell ref="H5:M5"/>
    <mergeCell ref="N5:S5"/>
    <mergeCell ref="H6:H8"/>
    <mergeCell ref="I6:M6"/>
    <mergeCell ref="Q7:S7"/>
    <mergeCell ref="A38:S38"/>
    <mergeCell ref="A39:S39"/>
    <mergeCell ref="N6:N8"/>
    <mergeCell ref="O6:S6"/>
    <mergeCell ref="C7:C8"/>
    <mergeCell ref="D7:D8"/>
    <mergeCell ref="E7:G7"/>
    <mergeCell ref="I7:I8"/>
    <mergeCell ref="J7:J8"/>
    <mergeCell ref="K7:M7"/>
    <mergeCell ref="O7:O8"/>
    <mergeCell ref="P7:P8"/>
  </mergeCells>
  <hyperlinks>
    <hyperlink ref="A2:S2" location="region!A2" display="Процентні ставки за новими кредитами1 нефінансовим корпораціям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39"/>
  <sheetViews>
    <sheetView showGridLines="0" zoomScaleNormal="100" zoomScaleSheetLayoutView="100" workbookViewId="0">
      <pane ySplit="8" topLeftCell="A9" activePane="bottomLeft" state="frozen"/>
      <selection activeCell="A2" sqref="A2"/>
      <selection pane="bottomLeft" activeCell="A2" sqref="A2"/>
    </sheetView>
  </sheetViews>
  <sheetFormatPr defaultRowHeight="13.8"/>
  <cols>
    <col min="1" max="1" width="18.109375" style="89" customWidth="1"/>
    <col min="2" max="3" width="7.44140625" style="27" customWidth="1"/>
    <col min="4" max="4" width="9.109375" style="27"/>
    <col min="5" max="5" width="7.44140625" style="27" customWidth="1"/>
    <col min="6" max="6" width="7.88671875" style="27" customWidth="1"/>
    <col min="7" max="9" width="7.44140625" style="27" customWidth="1"/>
    <col min="10" max="10" width="9.109375" style="27"/>
    <col min="11" max="11" width="7.44140625" style="27" customWidth="1"/>
    <col min="12" max="12" width="7.88671875" style="27" customWidth="1"/>
    <col min="13" max="15" width="7.44140625" style="27" customWidth="1"/>
    <col min="16" max="16" width="9.109375" style="27"/>
    <col min="17" max="17" width="7.44140625" style="27" customWidth="1"/>
    <col min="18" max="18" width="7.88671875" style="27" customWidth="1"/>
    <col min="19" max="19" width="7.44140625" style="27" customWidth="1"/>
    <col min="20" max="234" width="9.109375" style="27"/>
    <col min="235" max="235" width="3" style="27" bestFit="1" customWidth="1"/>
    <col min="236" max="236" width="18.109375" style="27" customWidth="1"/>
    <col min="237" max="238" width="7.44140625" style="27" customWidth="1"/>
    <col min="239" max="239" width="9.109375" style="27"/>
    <col min="240" max="240" width="7.44140625" style="27" customWidth="1"/>
    <col min="241" max="241" width="7.88671875" style="27" customWidth="1"/>
    <col min="242" max="244" width="7.44140625" style="27" customWidth="1"/>
    <col min="245" max="245" width="9.109375" style="27"/>
    <col min="246" max="246" width="7.44140625" style="27" customWidth="1"/>
    <col min="247" max="247" width="7.88671875" style="27" customWidth="1"/>
    <col min="248" max="250" width="7.44140625" style="27" customWidth="1"/>
    <col min="251" max="251" width="9.109375" style="27"/>
    <col min="252" max="252" width="7.44140625" style="27" customWidth="1"/>
    <col min="253" max="253" width="7.88671875" style="27" customWidth="1"/>
    <col min="254" max="254" width="7.44140625" style="27" customWidth="1"/>
    <col min="255" max="490" width="9.109375" style="27"/>
    <col min="491" max="491" width="3" style="27" bestFit="1" customWidth="1"/>
    <col min="492" max="492" width="18.109375" style="27" customWidth="1"/>
    <col min="493" max="494" width="7.44140625" style="27" customWidth="1"/>
    <col min="495" max="495" width="9.109375" style="27"/>
    <col min="496" max="496" width="7.44140625" style="27" customWidth="1"/>
    <col min="497" max="497" width="7.88671875" style="27" customWidth="1"/>
    <col min="498" max="500" width="7.44140625" style="27" customWidth="1"/>
    <col min="501" max="501" width="9.109375" style="27"/>
    <col min="502" max="502" width="7.44140625" style="27" customWidth="1"/>
    <col min="503" max="503" width="7.88671875" style="27" customWidth="1"/>
    <col min="504" max="506" width="7.44140625" style="27" customWidth="1"/>
    <col min="507" max="507" width="9.109375" style="27"/>
    <col min="508" max="508" width="7.44140625" style="27" customWidth="1"/>
    <col min="509" max="509" width="7.88671875" style="27" customWidth="1"/>
    <col min="510" max="510" width="7.44140625" style="27" customWidth="1"/>
    <col min="511" max="746" width="9.109375" style="27"/>
    <col min="747" max="747" width="3" style="27" bestFit="1" customWidth="1"/>
    <col min="748" max="748" width="18.109375" style="27" customWidth="1"/>
    <col min="749" max="750" width="7.44140625" style="27" customWidth="1"/>
    <col min="751" max="751" width="9.109375" style="27"/>
    <col min="752" max="752" width="7.44140625" style="27" customWidth="1"/>
    <col min="753" max="753" width="7.88671875" style="27" customWidth="1"/>
    <col min="754" max="756" width="7.44140625" style="27" customWidth="1"/>
    <col min="757" max="757" width="9.109375" style="27"/>
    <col min="758" max="758" width="7.44140625" style="27" customWidth="1"/>
    <col min="759" max="759" width="7.88671875" style="27" customWidth="1"/>
    <col min="760" max="762" width="7.44140625" style="27" customWidth="1"/>
    <col min="763" max="763" width="9.109375" style="27"/>
    <col min="764" max="764" width="7.44140625" style="27" customWidth="1"/>
    <col min="765" max="765" width="7.88671875" style="27" customWidth="1"/>
    <col min="766" max="766" width="7.44140625" style="27" customWidth="1"/>
    <col min="767" max="1002" width="9.109375" style="27"/>
    <col min="1003" max="1003" width="3" style="27" bestFit="1" customWidth="1"/>
    <col min="1004" max="1004" width="18.109375" style="27" customWidth="1"/>
    <col min="1005" max="1006" width="7.44140625" style="27" customWidth="1"/>
    <col min="1007" max="1007" width="9.109375" style="27"/>
    <col min="1008" max="1008" width="7.44140625" style="27" customWidth="1"/>
    <col min="1009" max="1009" width="7.88671875" style="27" customWidth="1"/>
    <col min="1010" max="1012" width="7.44140625" style="27" customWidth="1"/>
    <col min="1013" max="1013" width="9.109375" style="27"/>
    <col min="1014" max="1014" width="7.44140625" style="27" customWidth="1"/>
    <col min="1015" max="1015" width="7.88671875" style="27" customWidth="1"/>
    <col min="1016" max="1018" width="7.44140625" style="27" customWidth="1"/>
    <col min="1019" max="1019" width="9.109375" style="27"/>
    <col min="1020" max="1020" width="7.44140625" style="27" customWidth="1"/>
    <col min="1021" max="1021" width="7.88671875" style="27" customWidth="1"/>
    <col min="1022" max="1022" width="7.44140625" style="27" customWidth="1"/>
    <col min="1023" max="1258" width="9.109375" style="27"/>
    <col min="1259" max="1259" width="3" style="27" bestFit="1" customWidth="1"/>
    <col min="1260" max="1260" width="18.109375" style="27" customWidth="1"/>
    <col min="1261" max="1262" width="7.44140625" style="27" customWidth="1"/>
    <col min="1263" max="1263" width="9.109375" style="27"/>
    <col min="1264" max="1264" width="7.44140625" style="27" customWidth="1"/>
    <col min="1265" max="1265" width="7.88671875" style="27" customWidth="1"/>
    <col min="1266" max="1268" width="7.44140625" style="27" customWidth="1"/>
    <col min="1269" max="1269" width="9.109375" style="27"/>
    <col min="1270" max="1270" width="7.44140625" style="27" customWidth="1"/>
    <col min="1271" max="1271" width="7.88671875" style="27" customWidth="1"/>
    <col min="1272" max="1274" width="7.44140625" style="27" customWidth="1"/>
    <col min="1275" max="1275" width="9.109375" style="27"/>
    <col min="1276" max="1276" width="7.44140625" style="27" customWidth="1"/>
    <col min="1277" max="1277" width="7.88671875" style="27" customWidth="1"/>
    <col min="1278" max="1278" width="7.44140625" style="27" customWidth="1"/>
    <col min="1279" max="1514" width="9.109375" style="27"/>
    <col min="1515" max="1515" width="3" style="27" bestFit="1" customWidth="1"/>
    <col min="1516" max="1516" width="18.109375" style="27" customWidth="1"/>
    <col min="1517" max="1518" width="7.44140625" style="27" customWidth="1"/>
    <col min="1519" max="1519" width="9.109375" style="27"/>
    <col min="1520" max="1520" width="7.44140625" style="27" customWidth="1"/>
    <col min="1521" max="1521" width="7.88671875" style="27" customWidth="1"/>
    <col min="1522" max="1524" width="7.44140625" style="27" customWidth="1"/>
    <col min="1525" max="1525" width="9.109375" style="27"/>
    <col min="1526" max="1526" width="7.44140625" style="27" customWidth="1"/>
    <col min="1527" max="1527" width="7.88671875" style="27" customWidth="1"/>
    <col min="1528" max="1530" width="7.44140625" style="27" customWidth="1"/>
    <col min="1531" max="1531" width="9.109375" style="27"/>
    <col min="1532" max="1532" width="7.44140625" style="27" customWidth="1"/>
    <col min="1533" max="1533" width="7.88671875" style="27" customWidth="1"/>
    <col min="1534" max="1534" width="7.44140625" style="27" customWidth="1"/>
    <col min="1535" max="1770" width="9.109375" style="27"/>
    <col min="1771" max="1771" width="3" style="27" bestFit="1" customWidth="1"/>
    <col min="1772" max="1772" width="18.109375" style="27" customWidth="1"/>
    <col min="1773" max="1774" width="7.44140625" style="27" customWidth="1"/>
    <col min="1775" max="1775" width="9.109375" style="27"/>
    <col min="1776" max="1776" width="7.44140625" style="27" customWidth="1"/>
    <col min="1777" max="1777" width="7.88671875" style="27" customWidth="1"/>
    <col min="1778" max="1780" width="7.44140625" style="27" customWidth="1"/>
    <col min="1781" max="1781" width="9.109375" style="27"/>
    <col min="1782" max="1782" width="7.44140625" style="27" customWidth="1"/>
    <col min="1783" max="1783" width="7.88671875" style="27" customWidth="1"/>
    <col min="1784" max="1786" width="7.44140625" style="27" customWidth="1"/>
    <col min="1787" max="1787" width="9.109375" style="27"/>
    <col min="1788" max="1788" width="7.44140625" style="27" customWidth="1"/>
    <col min="1789" max="1789" width="7.88671875" style="27" customWidth="1"/>
    <col min="1790" max="1790" width="7.44140625" style="27" customWidth="1"/>
    <col min="1791" max="2026" width="9.109375" style="27"/>
    <col min="2027" max="2027" width="3" style="27" bestFit="1" customWidth="1"/>
    <col min="2028" max="2028" width="18.109375" style="27" customWidth="1"/>
    <col min="2029" max="2030" width="7.44140625" style="27" customWidth="1"/>
    <col min="2031" max="2031" width="9.109375" style="27"/>
    <col min="2032" max="2032" width="7.44140625" style="27" customWidth="1"/>
    <col min="2033" max="2033" width="7.88671875" style="27" customWidth="1"/>
    <col min="2034" max="2036" width="7.44140625" style="27" customWidth="1"/>
    <col min="2037" max="2037" width="9.109375" style="27"/>
    <col min="2038" max="2038" width="7.44140625" style="27" customWidth="1"/>
    <col min="2039" max="2039" width="7.88671875" style="27" customWidth="1"/>
    <col min="2040" max="2042" width="7.44140625" style="27" customWidth="1"/>
    <col min="2043" max="2043" width="9.109375" style="27"/>
    <col min="2044" max="2044" width="7.44140625" style="27" customWidth="1"/>
    <col min="2045" max="2045" width="7.88671875" style="27" customWidth="1"/>
    <col min="2046" max="2046" width="7.44140625" style="27" customWidth="1"/>
    <col min="2047" max="2282" width="9.109375" style="27"/>
    <col min="2283" max="2283" width="3" style="27" bestFit="1" customWidth="1"/>
    <col min="2284" max="2284" width="18.109375" style="27" customWidth="1"/>
    <col min="2285" max="2286" width="7.44140625" style="27" customWidth="1"/>
    <col min="2287" max="2287" width="9.109375" style="27"/>
    <col min="2288" max="2288" width="7.44140625" style="27" customWidth="1"/>
    <col min="2289" max="2289" width="7.88671875" style="27" customWidth="1"/>
    <col min="2290" max="2292" width="7.44140625" style="27" customWidth="1"/>
    <col min="2293" max="2293" width="9.109375" style="27"/>
    <col min="2294" max="2294" width="7.44140625" style="27" customWidth="1"/>
    <col min="2295" max="2295" width="7.88671875" style="27" customWidth="1"/>
    <col min="2296" max="2298" width="7.44140625" style="27" customWidth="1"/>
    <col min="2299" max="2299" width="9.109375" style="27"/>
    <col min="2300" max="2300" width="7.44140625" style="27" customWidth="1"/>
    <col min="2301" max="2301" width="7.88671875" style="27" customWidth="1"/>
    <col min="2302" max="2302" width="7.44140625" style="27" customWidth="1"/>
    <col min="2303" max="2538" width="9.109375" style="27"/>
    <col min="2539" max="2539" width="3" style="27" bestFit="1" customWidth="1"/>
    <col min="2540" max="2540" width="18.109375" style="27" customWidth="1"/>
    <col min="2541" max="2542" width="7.44140625" style="27" customWidth="1"/>
    <col min="2543" max="2543" width="9.109375" style="27"/>
    <col min="2544" max="2544" width="7.44140625" style="27" customWidth="1"/>
    <col min="2545" max="2545" width="7.88671875" style="27" customWidth="1"/>
    <col min="2546" max="2548" width="7.44140625" style="27" customWidth="1"/>
    <col min="2549" max="2549" width="9.109375" style="27"/>
    <col min="2550" max="2550" width="7.44140625" style="27" customWidth="1"/>
    <col min="2551" max="2551" width="7.88671875" style="27" customWidth="1"/>
    <col min="2552" max="2554" width="7.44140625" style="27" customWidth="1"/>
    <col min="2555" max="2555" width="9.109375" style="27"/>
    <col min="2556" max="2556" width="7.44140625" style="27" customWidth="1"/>
    <col min="2557" max="2557" width="7.88671875" style="27" customWidth="1"/>
    <col min="2558" max="2558" width="7.44140625" style="27" customWidth="1"/>
    <col min="2559" max="2794" width="9.109375" style="27"/>
    <col min="2795" max="2795" width="3" style="27" bestFit="1" customWidth="1"/>
    <col min="2796" max="2796" width="18.109375" style="27" customWidth="1"/>
    <col min="2797" max="2798" width="7.44140625" style="27" customWidth="1"/>
    <col min="2799" max="2799" width="9.109375" style="27"/>
    <col min="2800" max="2800" width="7.44140625" style="27" customWidth="1"/>
    <col min="2801" max="2801" width="7.88671875" style="27" customWidth="1"/>
    <col min="2802" max="2804" width="7.44140625" style="27" customWidth="1"/>
    <col min="2805" max="2805" width="9.109375" style="27"/>
    <col min="2806" max="2806" width="7.44140625" style="27" customWidth="1"/>
    <col min="2807" max="2807" width="7.88671875" style="27" customWidth="1"/>
    <col min="2808" max="2810" width="7.44140625" style="27" customWidth="1"/>
    <col min="2811" max="2811" width="9.109375" style="27"/>
    <col min="2812" max="2812" width="7.44140625" style="27" customWidth="1"/>
    <col min="2813" max="2813" width="7.88671875" style="27" customWidth="1"/>
    <col min="2814" max="2814" width="7.44140625" style="27" customWidth="1"/>
    <col min="2815" max="3050" width="9.109375" style="27"/>
    <col min="3051" max="3051" width="3" style="27" bestFit="1" customWidth="1"/>
    <col min="3052" max="3052" width="18.109375" style="27" customWidth="1"/>
    <col min="3053" max="3054" width="7.44140625" style="27" customWidth="1"/>
    <col min="3055" max="3055" width="9.109375" style="27"/>
    <col min="3056" max="3056" width="7.44140625" style="27" customWidth="1"/>
    <col min="3057" max="3057" width="7.88671875" style="27" customWidth="1"/>
    <col min="3058" max="3060" width="7.44140625" style="27" customWidth="1"/>
    <col min="3061" max="3061" width="9.109375" style="27"/>
    <col min="3062" max="3062" width="7.44140625" style="27" customWidth="1"/>
    <col min="3063" max="3063" width="7.88671875" style="27" customWidth="1"/>
    <col min="3064" max="3066" width="7.44140625" style="27" customWidth="1"/>
    <col min="3067" max="3067" width="9.109375" style="27"/>
    <col min="3068" max="3068" width="7.44140625" style="27" customWidth="1"/>
    <col min="3069" max="3069" width="7.88671875" style="27" customWidth="1"/>
    <col min="3070" max="3070" width="7.44140625" style="27" customWidth="1"/>
    <col min="3071" max="3306" width="9.109375" style="27"/>
    <col min="3307" max="3307" width="3" style="27" bestFit="1" customWidth="1"/>
    <col min="3308" max="3308" width="18.109375" style="27" customWidth="1"/>
    <col min="3309" max="3310" width="7.44140625" style="27" customWidth="1"/>
    <col min="3311" max="3311" width="9.109375" style="27"/>
    <col min="3312" max="3312" width="7.44140625" style="27" customWidth="1"/>
    <col min="3313" max="3313" width="7.88671875" style="27" customWidth="1"/>
    <col min="3314" max="3316" width="7.44140625" style="27" customWidth="1"/>
    <col min="3317" max="3317" width="9.109375" style="27"/>
    <col min="3318" max="3318" width="7.44140625" style="27" customWidth="1"/>
    <col min="3319" max="3319" width="7.88671875" style="27" customWidth="1"/>
    <col min="3320" max="3322" width="7.44140625" style="27" customWidth="1"/>
    <col min="3323" max="3323" width="9.109375" style="27"/>
    <col min="3324" max="3324" width="7.44140625" style="27" customWidth="1"/>
    <col min="3325" max="3325" width="7.88671875" style="27" customWidth="1"/>
    <col min="3326" max="3326" width="7.44140625" style="27" customWidth="1"/>
    <col min="3327" max="3562" width="9.109375" style="27"/>
    <col min="3563" max="3563" width="3" style="27" bestFit="1" customWidth="1"/>
    <col min="3564" max="3564" width="18.109375" style="27" customWidth="1"/>
    <col min="3565" max="3566" width="7.44140625" style="27" customWidth="1"/>
    <col min="3567" max="3567" width="9.109375" style="27"/>
    <col min="3568" max="3568" width="7.44140625" style="27" customWidth="1"/>
    <col min="3569" max="3569" width="7.88671875" style="27" customWidth="1"/>
    <col min="3570" max="3572" width="7.44140625" style="27" customWidth="1"/>
    <col min="3573" max="3573" width="9.109375" style="27"/>
    <col min="3574" max="3574" width="7.44140625" style="27" customWidth="1"/>
    <col min="3575" max="3575" width="7.88671875" style="27" customWidth="1"/>
    <col min="3576" max="3578" width="7.44140625" style="27" customWidth="1"/>
    <col min="3579" max="3579" width="9.109375" style="27"/>
    <col min="3580" max="3580" width="7.44140625" style="27" customWidth="1"/>
    <col min="3581" max="3581" width="7.88671875" style="27" customWidth="1"/>
    <col min="3582" max="3582" width="7.44140625" style="27" customWidth="1"/>
    <col min="3583" max="3818" width="9.109375" style="27"/>
    <col min="3819" max="3819" width="3" style="27" bestFit="1" customWidth="1"/>
    <col min="3820" max="3820" width="18.109375" style="27" customWidth="1"/>
    <col min="3821" max="3822" width="7.44140625" style="27" customWidth="1"/>
    <col min="3823" max="3823" width="9.109375" style="27"/>
    <col min="3824" max="3824" width="7.44140625" style="27" customWidth="1"/>
    <col min="3825" max="3825" width="7.88671875" style="27" customWidth="1"/>
    <col min="3826" max="3828" width="7.44140625" style="27" customWidth="1"/>
    <col min="3829" max="3829" width="9.109375" style="27"/>
    <col min="3830" max="3830" width="7.44140625" style="27" customWidth="1"/>
    <col min="3831" max="3831" width="7.88671875" style="27" customWidth="1"/>
    <col min="3832" max="3834" width="7.44140625" style="27" customWidth="1"/>
    <col min="3835" max="3835" width="9.109375" style="27"/>
    <col min="3836" max="3836" width="7.44140625" style="27" customWidth="1"/>
    <col min="3837" max="3837" width="7.88671875" style="27" customWidth="1"/>
    <col min="3838" max="3838" width="7.44140625" style="27" customWidth="1"/>
    <col min="3839" max="4074" width="9.109375" style="27"/>
    <col min="4075" max="4075" width="3" style="27" bestFit="1" customWidth="1"/>
    <col min="4076" max="4076" width="18.109375" style="27" customWidth="1"/>
    <col min="4077" max="4078" width="7.44140625" style="27" customWidth="1"/>
    <col min="4079" max="4079" width="9.109375" style="27"/>
    <col min="4080" max="4080" width="7.44140625" style="27" customWidth="1"/>
    <col min="4081" max="4081" width="7.88671875" style="27" customWidth="1"/>
    <col min="4082" max="4084" width="7.44140625" style="27" customWidth="1"/>
    <col min="4085" max="4085" width="9.109375" style="27"/>
    <col min="4086" max="4086" width="7.44140625" style="27" customWidth="1"/>
    <col min="4087" max="4087" width="7.88671875" style="27" customWidth="1"/>
    <col min="4088" max="4090" width="7.44140625" style="27" customWidth="1"/>
    <col min="4091" max="4091" width="9.109375" style="27"/>
    <col min="4092" max="4092" width="7.44140625" style="27" customWidth="1"/>
    <col min="4093" max="4093" width="7.88671875" style="27" customWidth="1"/>
    <col min="4094" max="4094" width="7.44140625" style="27" customWidth="1"/>
    <col min="4095" max="4330" width="9.109375" style="27"/>
    <col min="4331" max="4331" width="3" style="27" bestFit="1" customWidth="1"/>
    <col min="4332" max="4332" width="18.109375" style="27" customWidth="1"/>
    <col min="4333" max="4334" width="7.44140625" style="27" customWidth="1"/>
    <col min="4335" max="4335" width="9.109375" style="27"/>
    <col min="4336" max="4336" width="7.44140625" style="27" customWidth="1"/>
    <col min="4337" max="4337" width="7.88671875" style="27" customWidth="1"/>
    <col min="4338" max="4340" width="7.44140625" style="27" customWidth="1"/>
    <col min="4341" max="4341" width="9.109375" style="27"/>
    <col min="4342" max="4342" width="7.44140625" style="27" customWidth="1"/>
    <col min="4343" max="4343" width="7.88671875" style="27" customWidth="1"/>
    <col min="4344" max="4346" width="7.44140625" style="27" customWidth="1"/>
    <col min="4347" max="4347" width="9.109375" style="27"/>
    <col min="4348" max="4348" width="7.44140625" style="27" customWidth="1"/>
    <col min="4349" max="4349" width="7.88671875" style="27" customWidth="1"/>
    <col min="4350" max="4350" width="7.44140625" style="27" customWidth="1"/>
    <col min="4351" max="4586" width="9.109375" style="27"/>
    <col min="4587" max="4587" width="3" style="27" bestFit="1" customWidth="1"/>
    <col min="4588" max="4588" width="18.109375" style="27" customWidth="1"/>
    <col min="4589" max="4590" width="7.44140625" style="27" customWidth="1"/>
    <col min="4591" max="4591" width="9.109375" style="27"/>
    <col min="4592" max="4592" width="7.44140625" style="27" customWidth="1"/>
    <col min="4593" max="4593" width="7.88671875" style="27" customWidth="1"/>
    <col min="4594" max="4596" width="7.44140625" style="27" customWidth="1"/>
    <col min="4597" max="4597" width="9.109375" style="27"/>
    <col min="4598" max="4598" width="7.44140625" style="27" customWidth="1"/>
    <col min="4599" max="4599" width="7.88671875" style="27" customWidth="1"/>
    <col min="4600" max="4602" width="7.44140625" style="27" customWidth="1"/>
    <col min="4603" max="4603" width="9.109375" style="27"/>
    <col min="4604" max="4604" width="7.44140625" style="27" customWidth="1"/>
    <col min="4605" max="4605" width="7.88671875" style="27" customWidth="1"/>
    <col min="4606" max="4606" width="7.44140625" style="27" customWidth="1"/>
    <col min="4607" max="4842" width="9.109375" style="27"/>
    <col min="4843" max="4843" width="3" style="27" bestFit="1" customWidth="1"/>
    <col min="4844" max="4844" width="18.109375" style="27" customWidth="1"/>
    <col min="4845" max="4846" width="7.44140625" style="27" customWidth="1"/>
    <col min="4847" max="4847" width="9.109375" style="27"/>
    <col min="4848" max="4848" width="7.44140625" style="27" customWidth="1"/>
    <col min="4849" max="4849" width="7.88671875" style="27" customWidth="1"/>
    <col min="4850" max="4852" width="7.44140625" style="27" customWidth="1"/>
    <col min="4853" max="4853" width="9.109375" style="27"/>
    <col min="4854" max="4854" width="7.44140625" style="27" customWidth="1"/>
    <col min="4855" max="4855" width="7.88671875" style="27" customWidth="1"/>
    <col min="4856" max="4858" width="7.44140625" style="27" customWidth="1"/>
    <col min="4859" max="4859" width="9.109375" style="27"/>
    <col min="4860" max="4860" width="7.44140625" style="27" customWidth="1"/>
    <col min="4861" max="4861" width="7.88671875" style="27" customWidth="1"/>
    <col min="4862" max="4862" width="7.44140625" style="27" customWidth="1"/>
    <col min="4863" max="5098" width="9.109375" style="27"/>
    <col min="5099" max="5099" width="3" style="27" bestFit="1" customWidth="1"/>
    <col min="5100" max="5100" width="18.109375" style="27" customWidth="1"/>
    <col min="5101" max="5102" width="7.44140625" style="27" customWidth="1"/>
    <col min="5103" max="5103" width="9.109375" style="27"/>
    <col min="5104" max="5104" width="7.44140625" style="27" customWidth="1"/>
    <col min="5105" max="5105" width="7.88671875" style="27" customWidth="1"/>
    <col min="5106" max="5108" width="7.44140625" style="27" customWidth="1"/>
    <col min="5109" max="5109" width="9.109375" style="27"/>
    <col min="5110" max="5110" width="7.44140625" style="27" customWidth="1"/>
    <col min="5111" max="5111" width="7.88671875" style="27" customWidth="1"/>
    <col min="5112" max="5114" width="7.44140625" style="27" customWidth="1"/>
    <col min="5115" max="5115" width="9.109375" style="27"/>
    <col min="5116" max="5116" width="7.44140625" style="27" customWidth="1"/>
    <col min="5117" max="5117" width="7.88671875" style="27" customWidth="1"/>
    <col min="5118" max="5118" width="7.44140625" style="27" customWidth="1"/>
    <col min="5119" max="5354" width="9.109375" style="27"/>
    <col min="5355" max="5355" width="3" style="27" bestFit="1" customWidth="1"/>
    <col min="5356" max="5356" width="18.109375" style="27" customWidth="1"/>
    <col min="5357" max="5358" width="7.44140625" style="27" customWidth="1"/>
    <col min="5359" max="5359" width="9.109375" style="27"/>
    <col min="5360" max="5360" width="7.44140625" style="27" customWidth="1"/>
    <col min="5361" max="5361" width="7.88671875" style="27" customWidth="1"/>
    <col min="5362" max="5364" width="7.44140625" style="27" customWidth="1"/>
    <col min="5365" max="5365" width="9.109375" style="27"/>
    <col min="5366" max="5366" width="7.44140625" style="27" customWidth="1"/>
    <col min="5367" max="5367" width="7.88671875" style="27" customWidth="1"/>
    <col min="5368" max="5370" width="7.44140625" style="27" customWidth="1"/>
    <col min="5371" max="5371" width="9.109375" style="27"/>
    <col min="5372" max="5372" width="7.44140625" style="27" customWidth="1"/>
    <col min="5373" max="5373" width="7.88671875" style="27" customWidth="1"/>
    <col min="5374" max="5374" width="7.44140625" style="27" customWidth="1"/>
    <col min="5375" max="5610" width="9.109375" style="27"/>
    <col min="5611" max="5611" width="3" style="27" bestFit="1" customWidth="1"/>
    <col min="5612" max="5612" width="18.109375" style="27" customWidth="1"/>
    <col min="5613" max="5614" width="7.44140625" style="27" customWidth="1"/>
    <col min="5615" max="5615" width="9.109375" style="27"/>
    <col min="5616" max="5616" width="7.44140625" style="27" customWidth="1"/>
    <col min="5617" max="5617" width="7.88671875" style="27" customWidth="1"/>
    <col min="5618" max="5620" width="7.44140625" style="27" customWidth="1"/>
    <col min="5621" max="5621" width="9.109375" style="27"/>
    <col min="5622" max="5622" width="7.44140625" style="27" customWidth="1"/>
    <col min="5623" max="5623" width="7.88671875" style="27" customWidth="1"/>
    <col min="5624" max="5626" width="7.44140625" style="27" customWidth="1"/>
    <col min="5627" max="5627" width="9.109375" style="27"/>
    <col min="5628" max="5628" width="7.44140625" style="27" customWidth="1"/>
    <col min="5629" max="5629" width="7.88671875" style="27" customWidth="1"/>
    <col min="5630" max="5630" width="7.44140625" style="27" customWidth="1"/>
    <col min="5631" max="5866" width="9.109375" style="27"/>
    <col min="5867" max="5867" width="3" style="27" bestFit="1" customWidth="1"/>
    <col min="5868" max="5868" width="18.109375" style="27" customWidth="1"/>
    <col min="5869" max="5870" width="7.44140625" style="27" customWidth="1"/>
    <col min="5871" max="5871" width="9.109375" style="27"/>
    <col min="5872" max="5872" width="7.44140625" style="27" customWidth="1"/>
    <col min="5873" max="5873" width="7.88671875" style="27" customWidth="1"/>
    <col min="5874" max="5876" width="7.44140625" style="27" customWidth="1"/>
    <col min="5877" max="5877" width="9.109375" style="27"/>
    <col min="5878" max="5878" width="7.44140625" style="27" customWidth="1"/>
    <col min="5879" max="5879" width="7.88671875" style="27" customWidth="1"/>
    <col min="5880" max="5882" width="7.44140625" style="27" customWidth="1"/>
    <col min="5883" max="5883" width="9.109375" style="27"/>
    <col min="5884" max="5884" width="7.44140625" style="27" customWidth="1"/>
    <col min="5885" max="5885" width="7.88671875" style="27" customWidth="1"/>
    <col min="5886" max="5886" width="7.44140625" style="27" customWidth="1"/>
    <col min="5887" max="6122" width="9.109375" style="27"/>
    <col min="6123" max="6123" width="3" style="27" bestFit="1" customWidth="1"/>
    <col min="6124" max="6124" width="18.109375" style="27" customWidth="1"/>
    <col min="6125" max="6126" width="7.44140625" style="27" customWidth="1"/>
    <col min="6127" max="6127" width="9.109375" style="27"/>
    <col min="6128" max="6128" width="7.44140625" style="27" customWidth="1"/>
    <col min="6129" max="6129" width="7.88671875" style="27" customWidth="1"/>
    <col min="6130" max="6132" width="7.44140625" style="27" customWidth="1"/>
    <col min="6133" max="6133" width="9.109375" style="27"/>
    <col min="6134" max="6134" width="7.44140625" style="27" customWidth="1"/>
    <col min="6135" max="6135" width="7.88671875" style="27" customWidth="1"/>
    <col min="6136" max="6138" width="7.44140625" style="27" customWidth="1"/>
    <col min="6139" max="6139" width="9.109375" style="27"/>
    <col min="6140" max="6140" width="7.44140625" style="27" customWidth="1"/>
    <col min="6141" max="6141" width="7.88671875" style="27" customWidth="1"/>
    <col min="6142" max="6142" width="7.44140625" style="27" customWidth="1"/>
    <col min="6143" max="6378" width="9.109375" style="27"/>
    <col min="6379" max="6379" width="3" style="27" bestFit="1" customWidth="1"/>
    <col min="6380" max="6380" width="18.109375" style="27" customWidth="1"/>
    <col min="6381" max="6382" width="7.44140625" style="27" customWidth="1"/>
    <col min="6383" max="6383" width="9.109375" style="27"/>
    <col min="6384" max="6384" width="7.44140625" style="27" customWidth="1"/>
    <col min="6385" max="6385" width="7.88671875" style="27" customWidth="1"/>
    <col min="6386" max="6388" width="7.44140625" style="27" customWidth="1"/>
    <col min="6389" max="6389" width="9.109375" style="27"/>
    <col min="6390" max="6390" width="7.44140625" style="27" customWidth="1"/>
    <col min="6391" max="6391" width="7.88671875" style="27" customWidth="1"/>
    <col min="6392" max="6394" width="7.44140625" style="27" customWidth="1"/>
    <col min="6395" max="6395" width="9.109375" style="27"/>
    <col min="6396" max="6396" width="7.44140625" style="27" customWidth="1"/>
    <col min="6397" max="6397" width="7.88671875" style="27" customWidth="1"/>
    <col min="6398" max="6398" width="7.44140625" style="27" customWidth="1"/>
    <col min="6399" max="6634" width="9.109375" style="27"/>
    <col min="6635" max="6635" width="3" style="27" bestFit="1" customWidth="1"/>
    <col min="6636" max="6636" width="18.109375" style="27" customWidth="1"/>
    <col min="6637" max="6638" width="7.44140625" style="27" customWidth="1"/>
    <col min="6639" max="6639" width="9.109375" style="27"/>
    <col min="6640" max="6640" width="7.44140625" style="27" customWidth="1"/>
    <col min="6641" max="6641" width="7.88671875" style="27" customWidth="1"/>
    <col min="6642" max="6644" width="7.44140625" style="27" customWidth="1"/>
    <col min="6645" max="6645" width="9.109375" style="27"/>
    <col min="6646" max="6646" width="7.44140625" style="27" customWidth="1"/>
    <col min="6647" max="6647" width="7.88671875" style="27" customWidth="1"/>
    <col min="6648" max="6650" width="7.44140625" style="27" customWidth="1"/>
    <col min="6651" max="6651" width="9.109375" style="27"/>
    <col min="6652" max="6652" width="7.44140625" style="27" customWidth="1"/>
    <col min="6653" max="6653" width="7.88671875" style="27" customWidth="1"/>
    <col min="6654" max="6654" width="7.44140625" style="27" customWidth="1"/>
    <col min="6655" max="6890" width="9.109375" style="27"/>
    <col min="6891" max="6891" width="3" style="27" bestFit="1" customWidth="1"/>
    <col min="6892" max="6892" width="18.109375" style="27" customWidth="1"/>
    <col min="6893" max="6894" width="7.44140625" style="27" customWidth="1"/>
    <col min="6895" max="6895" width="9.109375" style="27"/>
    <col min="6896" max="6896" width="7.44140625" style="27" customWidth="1"/>
    <col min="6897" max="6897" width="7.88671875" style="27" customWidth="1"/>
    <col min="6898" max="6900" width="7.44140625" style="27" customWidth="1"/>
    <col min="6901" max="6901" width="9.109375" style="27"/>
    <col min="6902" max="6902" width="7.44140625" style="27" customWidth="1"/>
    <col min="6903" max="6903" width="7.88671875" style="27" customWidth="1"/>
    <col min="6904" max="6906" width="7.44140625" style="27" customWidth="1"/>
    <col min="6907" max="6907" width="9.109375" style="27"/>
    <col min="6908" max="6908" width="7.44140625" style="27" customWidth="1"/>
    <col min="6909" max="6909" width="7.88671875" style="27" customWidth="1"/>
    <col min="6910" max="6910" width="7.44140625" style="27" customWidth="1"/>
    <col min="6911" max="7146" width="9.109375" style="27"/>
    <col min="7147" max="7147" width="3" style="27" bestFit="1" customWidth="1"/>
    <col min="7148" max="7148" width="18.109375" style="27" customWidth="1"/>
    <col min="7149" max="7150" width="7.44140625" style="27" customWidth="1"/>
    <col min="7151" max="7151" width="9.109375" style="27"/>
    <col min="7152" max="7152" width="7.44140625" style="27" customWidth="1"/>
    <col min="7153" max="7153" width="7.88671875" style="27" customWidth="1"/>
    <col min="7154" max="7156" width="7.44140625" style="27" customWidth="1"/>
    <col min="7157" max="7157" width="9.109375" style="27"/>
    <col min="7158" max="7158" width="7.44140625" style="27" customWidth="1"/>
    <col min="7159" max="7159" width="7.88671875" style="27" customWidth="1"/>
    <col min="7160" max="7162" width="7.44140625" style="27" customWidth="1"/>
    <col min="7163" max="7163" width="9.109375" style="27"/>
    <col min="7164" max="7164" width="7.44140625" style="27" customWidth="1"/>
    <col min="7165" max="7165" width="7.88671875" style="27" customWidth="1"/>
    <col min="7166" max="7166" width="7.44140625" style="27" customWidth="1"/>
    <col min="7167" max="7402" width="9.109375" style="27"/>
    <col min="7403" max="7403" width="3" style="27" bestFit="1" customWidth="1"/>
    <col min="7404" max="7404" width="18.109375" style="27" customWidth="1"/>
    <col min="7405" max="7406" width="7.44140625" style="27" customWidth="1"/>
    <col min="7407" max="7407" width="9.109375" style="27"/>
    <col min="7408" max="7408" width="7.44140625" style="27" customWidth="1"/>
    <col min="7409" max="7409" width="7.88671875" style="27" customWidth="1"/>
    <col min="7410" max="7412" width="7.44140625" style="27" customWidth="1"/>
    <col min="7413" max="7413" width="9.109375" style="27"/>
    <col min="7414" max="7414" width="7.44140625" style="27" customWidth="1"/>
    <col min="7415" max="7415" width="7.88671875" style="27" customWidth="1"/>
    <col min="7416" max="7418" width="7.44140625" style="27" customWidth="1"/>
    <col min="7419" max="7419" width="9.109375" style="27"/>
    <col min="7420" max="7420" width="7.44140625" style="27" customWidth="1"/>
    <col min="7421" max="7421" width="7.88671875" style="27" customWidth="1"/>
    <col min="7422" max="7422" width="7.44140625" style="27" customWidth="1"/>
    <col min="7423" max="7658" width="9.109375" style="27"/>
    <col min="7659" max="7659" width="3" style="27" bestFit="1" customWidth="1"/>
    <col min="7660" max="7660" width="18.109375" style="27" customWidth="1"/>
    <col min="7661" max="7662" width="7.44140625" style="27" customWidth="1"/>
    <col min="7663" max="7663" width="9.109375" style="27"/>
    <col min="7664" max="7664" width="7.44140625" style="27" customWidth="1"/>
    <col min="7665" max="7665" width="7.88671875" style="27" customWidth="1"/>
    <col min="7666" max="7668" width="7.44140625" style="27" customWidth="1"/>
    <col min="7669" max="7669" width="9.109375" style="27"/>
    <col min="7670" max="7670" width="7.44140625" style="27" customWidth="1"/>
    <col min="7671" max="7671" width="7.88671875" style="27" customWidth="1"/>
    <col min="7672" max="7674" width="7.44140625" style="27" customWidth="1"/>
    <col min="7675" max="7675" width="9.109375" style="27"/>
    <col min="7676" max="7676" width="7.44140625" style="27" customWidth="1"/>
    <col min="7677" max="7677" width="7.88671875" style="27" customWidth="1"/>
    <col min="7678" max="7678" width="7.44140625" style="27" customWidth="1"/>
    <col min="7679" max="7914" width="9.109375" style="27"/>
    <col min="7915" max="7915" width="3" style="27" bestFit="1" customWidth="1"/>
    <col min="7916" max="7916" width="18.109375" style="27" customWidth="1"/>
    <col min="7917" max="7918" width="7.44140625" style="27" customWidth="1"/>
    <col min="7919" max="7919" width="9.109375" style="27"/>
    <col min="7920" max="7920" width="7.44140625" style="27" customWidth="1"/>
    <col min="7921" max="7921" width="7.88671875" style="27" customWidth="1"/>
    <col min="7922" max="7924" width="7.44140625" style="27" customWidth="1"/>
    <col min="7925" max="7925" width="9.109375" style="27"/>
    <col min="7926" max="7926" width="7.44140625" style="27" customWidth="1"/>
    <col min="7927" max="7927" width="7.88671875" style="27" customWidth="1"/>
    <col min="7928" max="7930" width="7.44140625" style="27" customWidth="1"/>
    <col min="7931" max="7931" width="9.109375" style="27"/>
    <col min="7932" max="7932" width="7.44140625" style="27" customWidth="1"/>
    <col min="7933" max="7933" width="7.88671875" style="27" customWidth="1"/>
    <col min="7934" max="7934" width="7.44140625" style="27" customWidth="1"/>
    <col min="7935" max="8170" width="9.109375" style="27"/>
    <col min="8171" max="8171" width="3" style="27" bestFit="1" customWidth="1"/>
    <col min="8172" max="8172" width="18.109375" style="27" customWidth="1"/>
    <col min="8173" max="8174" width="7.44140625" style="27" customWidth="1"/>
    <col min="8175" max="8175" width="9.109375" style="27"/>
    <col min="8176" max="8176" width="7.44140625" style="27" customWidth="1"/>
    <col min="8177" max="8177" width="7.88671875" style="27" customWidth="1"/>
    <col min="8178" max="8180" width="7.44140625" style="27" customWidth="1"/>
    <col min="8181" max="8181" width="9.109375" style="27"/>
    <col min="8182" max="8182" width="7.44140625" style="27" customWidth="1"/>
    <col min="8183" max="8183" width="7.88671875" style="27" customWidth="1"/>
    <col min="8184" max="8186" width="7.44140625" style="27" customWidth="1"/>
    <col min="8187" max="8187" width="9.109375" style="27"/>
    <col min="8188" max="8188" width="7.44140625" style="27" customWidth="1"/>
    <col min="8189" max="8189" width="7.88671875" style="27" customWidth="1"/>
    <col min="8190" max="8190" width="7.44140625" style="27" customWidth="1"/>
    <col min="8191" max="8426" width="9.109375" style="27"/>
    <col min="8427" max="8427" width="3" style="27" bestFit="1" customWidth="1"/>
    <col min="8428" max="8428" width="18.109375" style="27" customWidth="1"/>
    <col min="8429" max="8430" width="7.44140625" style="27" customWidth="1"/>
    <col min="8431" max="8431" width="9.109375" style="27"/>
    <col min="8432" max="8432" width="7.44140625" style="27" customWidth="1"/>
    <col min="8433" max="8433" width="7.88671875" style="27" customWidth="1"/>
    <col min="8434" max="8436" width="7.44140625" style="27" customWidth="1"/>
    <col min="8437" max="8437" width="9.109375" style="27"/>
    <col min="8438" max="8438" width="7.44140625" style="27" customWidth="1"/>
    <col min="8439" max="8439" width="7.88671875" style="27" customWidth="1"/>
    <col min="8440" max="8442" width="7.44140625" style="27" customWidth="1"/>
    <col min="8443" max="8443" width="9.109375" style="27"/>
    <col min="8444" max="8444" width="7.44140625" style="27" customWidth="1"/>
    <col min="8445" max="8445" width="7.88671875" style="27" customWidth="1"/>
    <col min="8446" max="8446" width="7.44140625" style="27" customWidth="1"/>
    <col min="8447" max="8682" width="9.109375" style="27"/>
    <col min="8683" max="8683" width="3" style="27" bestFit="1" customWidth="1"/>
    <col min="8684" max="8684" width="18.109375" style="27" customWidth="1"/>
    <col min="8685" max="8686" width="7.44140625" style="27" customWidth="1"/>
    <col min="8687" max="8687" width="9.109375" style="27"/>
    <col min="8688" max="8688" width="7.44140625" style="27" customWidth="1"/>
    <col min="8689" max="8689" width="7.88671875" style="27" customWidth="1"/>
    <col min="8690" max="8692" width="7.44140625" style="27" customWidth="1"/>
    <col min="8693" max="8693" width="9.109375" style="27"/>
    <col min="8694" max="8694" width="7.44140625" style="27" customWidth="1"/>
    <col min="8695" max="8695" width="7.88671875" style="27" customWidth="1"/>
    <col min="8696" max="8698" width="7.44140625" style="27" customWidth="1"/>
    <col min="8699" max="8699" width="9.109375" style="27"/>
    <col min="8700" max="8700" width="7.44140625" style="27" customWidth="1"/>
    <col min="8701" max="8701" width="7.88671875" style="27" customWidth="1"/>
    <col min="8702" max="8702" width="7.44140625" style="27" customWidth="1"/>
    <col min="8703" max="8938" width="9.109375" style="27"/>
    <col min="8939" max="8939" width="3" style="27" bestFit="1" customWidth="1"/>
    <col min="8940" max="8940" width="18.109375" style="27" customWidth="1"/>
    <col min="8941" max="8942" width="7.44140625" style="27" customWidth="1"/>
    <col min="8943" max="8943" width="9.109375" style="27"/>
    <col min="8944" max="8944" width="7.44140625" style="27" customWidth="1"/>
    <col min="8945" max="8945" width="7.88671875" style="27" customWidth="1"/>
    <col min="8946" max="8948" width="7.44140625" style="27" customWidth="1"/>
    <col min="8949" max="8949" width="9.109375" style="27"/>
    <col min="8950" max="8950" width="7.44140625" style="27" customWidth="1"/>
    <col min="8951" max="8951" width="7.88671875" style="27" customWidth="1"/>
    <col min="8952" max="8954" width="7.44140625" style="27" customWidth="1"/>
    <col min="8955" max="8955" width="9.109375" style="27"/>
    <col min="8956" max="8956" width="7.44140625" style="27" customWidth="1"/>
    <col min="8957" max="8957" width="7.88671875" style="27" customWidth="1"/>
    <col min="8958" max="8958" width="7.44140625" style="27" customWidth="1"/>
    <col min="8959" max="9194" width="9.109375" style="27"/>
    <col min="9195" max="9195" width="3" style="27" bestFit="1" customWidth="1"/>
    <col min="9196" max="9196" width="18.109375" style="27" customWidth="1"/>
    <col min="9197" max="9198" width="7.44140625" style="27" customWidth="1"/>
    <col min="9199" max="9199" width="9.109375" style="27"/>
    <col min="9200" max="9200" width="7.44140625" style="27" customWidth="1"/>
    <col min="9201" max="9201" width="7.88671875" style="27" customWidth="1"/>
    <col min="9202" max="9204" width="7.44140625" style="27" customWidth="1"/>
    <col min="9205" max="9205" width="9.109375" style="27"/>
    <col min="9206" max="9206" width="7.44140625" style="27" customWidth="1"/>
    <col min="9207" max="9207" width="7.88671875" style="27" customWidth="1"/>
    <col min="9208" max="9210" width="7.44140625" style="27" customWidth="1"/>
    <col min="9211" max="9211" width="9.109375" style="27"/>
    <col min="9212" max="9212" width="7.44140625" style="27" customWidth="1"/>
    <col min="9213" max="9213" width="7.88671875" style="27" customWidth="1"/>
    <col min="9214" max="9214" width="7.44140625" style="27" customWidth="1"/>
    <col min="9215" max="9450" width="9.109375" style="27"/>
    <col min="9451" max="9451" width="3" style="27" bestFit="1" customWidth="1"/>
    <col min="9452" max="9452" width="18.109375" style="27" customWidth="1"/>
    <col min="9453" max="9454" width="7.44140625" style="27" customWidth="1"/>
    <col min="9455" max="9455" width="9.109375" style="27"/>
    <col min="9456" max="9456" width="7.44140625" style="27" customWidth="1"/>
    <col min="9457" max="9457" width="7.88671875" style="27" customWidth="1"/>
    <col min="9458" max="9460" width="7.44140625" style="27" customWidth="1"/>
    <col min="9461" max="9461" width="9.109375" style="27"/>
    <col min="9462" max="9462" width="7.44140625" style="27" customWidth="1"/>
    <col min="9463" max="9463" width="7.88671875" style="27" customWidth="1"/>
    <col min="9464" max="9466" width="7.44140625" style="27" customWidth="1"/>
    <col min="9467" max="9467" width="9.109375" style="27"/>
    <col min="9468" max="9468" width="7.44140625" style="27" customWidth="1"/>
    <col min="9469" max="9469" width="7.88671875" style="27" customWidth="1"/>
    <col min="9470" max="9470" width="7.44140625" style="27" customWidth="1"/>
    <col min="9471" max="9706" width="9.109375" style="27"/>
    <col min="9707" max="9707" width="3" style="27" bestFit="1" customWidth="1"/>
    <col min="9708" max="9708" width="18.109375" style="27" customWidth="1"/>
    <col min="9709" max="9710" width="7.44140625" style="27" customWidth="1"/>
    <col min="9711" max="9711" width="9.109375" style="27"/>
    <col min="9712" max="9712" width="7.44140625" style="27" customWidth="1"/>
    <col min="9713" max="9713" width="7.88671875" style="27" customWidth="1"/>
    <col min="9714" max="9716" width="7.44140625" style="27" customWidth="1"/>
    <col min="9717" max="9717" width="9.109375" style="27"/>
    <col min="9718" max="9718" width="7.44140625" style="27" customWidth="1"/>
    <col min="9719" max="9719" width="7.88671875" style="27" customWidth="1"/>
    <col min="9720" max="9722" width="7.44140625" style="27" customWidth="1"/>
    <col min="9723" max="9723" width="9.109375" style="27"/>
    <col min="9724" max="9724" width="7.44140625" style="27" customWidth="1"/>
    <col min="9725" max="9725" width="7.88671875" style="27" customWidth="1"/>
    <col min="9726" max="9726" width="7.44140625" style="27" customWidth="1"/>
    <col min="9727" max="9962" width="9.109375" style="27"/>
    <col min="9963" max="9963" width="3" style="27" bestFit="1" customWidth="1"/>
    <col min="9964" max="9964" width="18.109375" style="27" customWidth="1"/>
    <col min="9965" max="9966" width="7.44140625" style="27" customWidth="1"/>
    <col min="9967" max="9967" width="9.109375" style="27"/>
    <col min="9968" max="9968" width="7.44140625" style="27" customWidth="1"/>
    <col min="9969" max="9969" width="7.88671875" style="27" customWidth="1"/>
    <col min="9970" max="9972" width="7.44140625" style="27" customWidth="1"/>
    <col min="9973" max="9973" width="9.109375" style="27"/>
    <col min="9974" max="9974" width="7.44140625" style="27" customWidth="1"/>
    <col min="9975" max="9975" width="7.88671875" style="27" customWidth="1"/>
    <col min="9976" max="9978" width="7.44140625" style="27" customWidth="1"/>
    <col min="9979" max="9979" width="9.109375" style="27"/>
    <col min="9980" max="9980" width="7.44140625" style="27" customWidth="1"/>
    <col min="9981" max="9981" width="7.88671875" style="27" customWidth="1"/>
    <col min="9982" max="9982" width="7.44140625" style="27" customWidth="1"/>
    <col min="9983" max="10218" width="9.109375" style="27"/>
    <col min="10219" max="10219" width="3" style="27" bestFit="1" customWidth="1"/>
    <col min="10220" max="10220" width="18.109375" style="27" customWidth="1"/>
    <col min="10221" max="10222" width="7.44140625" style="27" customWidth="1"/>
    <col min="10223" max="10223" width="9.109375" style="27"/>
    <col min="10224" max="10224" width="7.44140625" style="27" customWidth="1"/>
    <col min="10225" max="10225" width="7.88671875" style="27" customWidth="1"/>
    <col min="10226" max="10228" width="7.44140625" style="27" customWidth="1"/>
    <col min="10229" max="10229" width="9.109375" style="27"/>
    <col min="10230" max="10230" width="7.44140625" style="27" customWidth="1"/>
    <col min="10231" max="10231" width="7.88671875" style="27" customWidth="1"/>
    <col min="10232" max="10234" width="7.44140625" style="27" customWidth="1"/>
    <col min="10235" max="10235" width="9.109375" style="27"/>
    <col min="10236" max="10236" width="7.44140625" style="27" customWidth="1"/>
    <col min="10237" max="10237" width="7.88671875" style="27" customWidth="1"/>
    <col min="10238" max="10238" width="7.44140625" style="27" customWidth="1"/>
    <col min="10239" max="10474" width="9.109375" style="27"/>
    <col min="10475" max="10475" width="3" style="27" bestFit="1" customWidth="1"/>
    <col min="10476" max="10476" width="18.109375" style="27" customWidth="1"/>
    <col min="10477" max="10478" width="7.44140625" style="27" customWidth="1"/>
    <col min="10479" max="10479" width="9.109375" style="27"/>
    <col min="10480" max="10480" width="7.44140625" style="27" customWidth="1"/>
    <col min="10481" max="10481" width="7.88671875" style="27" customWidth="1"/>
    <col min="10482" max="10484" width="7.44140625" style="27" customWidth="1"/>
    <col min="10485" max="10485" width="9.109375" style="27"/>
    <col min="10486" max="10486" width="7.44140625" style="27" customWidth="1"/>
    <col min="10487" max="10487" width="7.88671875" style="27" customWidth="1"/>
    <col min="10488" max="10490" width="7.44140625" style="27" customWidth="1"/>
    <col min="10491" max="10491" width="9.109375" style="27"/>
    <col min="10492" max="10492" width="7.44140625" style="27" customWidth="1"/>
    <col min="10493" max="10493" width="7.88671875" style="27" customWidth="1"/>
    <col min="10494" max="10494" width="7.44140625" style="27" customWidth="1"/>
    <col min="10495" max="10730" width="9.109375" style="27"/>
    <col min="10731" max="10731" width="3" style="27" bestFit="1" customWidth="1"/>
    <col min="10732" max="10732" width="18.109375" style="27" customWidth="1"/>
    <col min="10733" max="10734" width="7.44140625" style="27" customWidth="1"/>
    <col min="10735" max="10735" width="9.109375" style="27"/>
    <col min="10736" max="10736" width="7.44140625" style="27" customWidth="1"/>
    <col min="10737" max="10737" width="7.88671875" style="27" customWidth="1"/>
    <col min="10738" max="10740" width="7.44140625" style="27" customWidth="1"/>
    <col min="10741" max="10741" width="9.109375" style="27"/>
    <col min="10742" max="10742" width="7.44140625" style="27" customWidth="1"/>
    <col min="10743" max="10743" width="7.88671875" style="27" customWidth="1"/>
    <col min="10744" max="10746" width="7.44140625" style="27" customWidth="1"/>
    <col min="10747" max="10747" width="9.109375" style="27"/>
    <col min="10748" max="10748" width="7.44140625" style="27" customWidth="1"/>
    <col min="10749" max="10749" width="7.88671875" style="27" customWidth="1"/>
    <col min="10750" max="10750" width="7.44140625" style="27" customWidth="1"/>
    <col min="10751" max="10986" width="9.109375" style="27"/>
    <col min="10987" max="10987" width="3" style="27" bestFit="1" customWidth="1"/>
    <col min="10988" max="10988" width="18.109375" style="27" customWidth="1"/>
    <col min="10989" max="10990" width="7.44140625" style="27" customWidth="1"/>
    <col min="10991" max="10991" width="9.109375" style="27"/>
    <col min="10992" max="10992" width="7.44140625" style="27" customWidth="1"/>
    <col min="10993" max="10993" width="7.88671875" style="27" customWidth="1"/>
    <col min="10994" max="10996" width="7.44140625" style="27" customWidth="1"/>
    <col min="10997" max="10997" width="9.109375" style="27"/>
    <col min="10998" max="10998" width="7.44140625" style="27" customWidth="1"/>
    <col min="10999" max="10999" width="7.88671875" style="27" customWidth="1"/>
    <col min="11000" max="11002" width="7.44140625" style="27" customWidth="1"/>
    <col min="11003" max="11003" width="9.109375" style="27"/>
    <col min="11004" max="11004" width="7.44140625" style="27" customWidth="1"/>
    <col min="11005" max="11005" width="7.88671875" style="27" customWidth="1"/>
    <col min="11006" max="11006" width="7.44140625" style="27" customWidth="1"/>
    <col min="11007" max="11242" width="9.109375" style="27"/>
    <col min="11243" max="11243" width="3" style="27" bestFit="1" customWidth="1"/>
    <col min="11244" max="11244" width="18.109375" style="27" customWidth="1"/>
    <col min="11245" max="11246" width="7.44140625" style="27" customWidth="1"/>
    <col min="11247" max="11247" width="9.109375" style="27"/>
    <col min="11248" max="11248" width="7.44140625" style="27" customWidth="1"/>
    <col min="11249" max="11249" width="7.88671875" style="27" customWidth="1"/>
    <col min="11250" max="11252" width="7.44140625" style="27" customWidth="1"/>
    <col min="11253" max="11253" width="9.109375" style="27"/>
    <col min="11254" max="11254" width="7.44140625" style="27" customWidth="1"/>
    <col min="11255" max="11255" width="7.88671875" style="27" customWidth="1"/>
    <col min="11256" max="11258" width="7.44140625" style="27" customWidth="1"/>
    <col min="11259" max="11259" width="9.109375" style="27"/>
    <col min="11260" max="11260" width="7.44140625" style="27" customWidth="1"/>
    <col min="11261" max="11261" width="7.88671875" style="27" customWidth="1"/>
    <col min="11262" max="11262" width="7.44140625" style="27" customWidth="1"/>
    <col min="11263" max="11498" width="9.109375" style="27"/>
    <col min="11499" max="11499" width="3" style="27" bestFit="1" customWidth="1"/>
    <col min="11500" max="11500" width="18.109375" style="27" customWidth="1"/>
    <col min="11501" max="11502" width="7.44140625" style="27" customWidth="1"/>
    <col min="11503" max="11503" width="9.109375" style="27"/>
    <col min="11504" max="11504" width="7.44140625" style="27" customWidth="1"/>
    <col min="11505" max="11505" width="7.88671875" style="27" customWidth="1"/>
    <col min="11506" max="11508" width="7.44140625" style="27" customWidth="1"/>
    <col min="11509" max="11509" width="9.109375" style="27"/>
    <col min="11510" max="11510" width="7.44140625" style="27" customWidth="1"/>
    <col min="11511" max="11511" width="7.88671875" style="27" customWidth="1"/>
    <col min="11512" max="11514" width="7.44140625" style="27" customWidth="1"/>
    <col min="11515" max="11515" width="9.109375" style="27"/>
    <col min="11516" max="11516" width="7.44140625" style="27" customWidth="1"/>
    <col min="11517" max="11517" width="7.88671875" style="27" customWidth="1"/>
    <col min="11518" max="11518" width="7.44140625" style="27" customWidth="1"/>
    <col min="11519" max="11754" width="9.109375" style="27"/>
    <col min="11755" max="11755" width="3" style="27" bestFit="1" customWidth="1"/>
    <col min="11756" max="11756" width="18.109375" style="27" customWidth="1"/>
    <col min="11757" max="11758" width="7.44140625" style="27" customWidth="1"/>
    <col min="11759" max="11759" width="9.109375" style="27"/>
    <col min="11760" max="11760" width="7.44140625" style="27" customWidth="1"/>
    <col min="11761" max="11761" width="7.88671875" style="27" customWidth="1"/>
    <col min="11762" max="11764" width="7.44140625" style="27" customWidth="1"/>
    <col min="11765" max="11765" width="9.109375" style="27"/>
    <col min="11766" max="11766" width="7.44140625" style="27" customWidth="1"/>
    <col min="11767" max="11767" width="7.88671875" style="27" customWidth="1"/>
    <col min="11768" max="11770" width="7.44140625" style="27" customWidth="1"/>
    <col min="11771" max="11771" width="9.109375" style="27"/>
    <col min="11772" max="11772" width="7.44140625" style="27" customWidth="1"/>
    <col min="11773" max="11773" width="7.88671875" style="27" customWidth="1"/>
    <col min="11774" max="11774" width="7.44140625" style="27" customWidth="1"/>
    <col min="11775" max="12010" width="9.109375" style="27"/>
    <col min="12011" max="12011" width="3" style="27" bestFit="1" customWidth="1"/>
    <col min="12012" max="12012" width="18.109375" style="27" customWidth="1"/>
    <col min="12013" max="12014" width="7.44140625" style="27" customWidth="1"/>
    <col min="12015" max="12015" width="9.109375" style="27"/>
    <col min="12016" max="12016" width="7.44140625" style="27" customWidth="1"/>
    <col min="12017" max="12017" width="7.88671875" style="27" customWidth="1"/>
    <col min="12018" max="12020" width="7.44140625" style="27" customWidth="1"/>
    <col min="12021" max="12021" width="9.109375" style="27"/>
    <col min="12022" max="12022" width="7.44140625" style="27" customWidth="1"/>
    <col min="12023" max="12023" width="7.88671875" style="27" customWidth="1"/>
    <col min="12024" max="12026" width="7.44140625" style="27" customWidth="1"/>
    <col min="12027" max="12027" width="9.109375" style="27"/>
    <col min="12028" max="12028" width="7.44140625" style="27" customWidth="1"/>
    <col min="12029" max="12029" width="7.88671875" style="27" customWidth="1"/>
    <col min="12030" max="12030" width="7.44140625" style="27" customWidth="1"/>
    <col min="12031" max="12266" width="9.109375" style="27"/>
    <col min="12267" max="12267" width="3" style="27" bestFit="1" customWidth="1"/>
    <col min="12268" max="12268" width="18.109375" style="27" customWidth="1"/>
    <col min="12269" max="12270" width="7.44140625" style="27" customWidth="1"/>
    <col min="12271" max="12271" width="9.109375" style="27"/>
    <col min="12272" max="12272" width="7.44140625" style="27" customWidth="1"/>
    <col min="12273" max="12273" width="7.88671875" style="27" customWidth="1"/>
    <col min="12274" max="12276" width="7.44140625" style="27" customWidth="1"/>
    <col min="12277" max="12277" width="9.109375" style="27"/>
    <col min="12278" max="12278" width="7.44140625" style="27" customWidth="1"/>
    <col min="12279" max="12279" width="7.88671875" style="27" customWidth="1"/>
    <col min="12280" max="12282" width="7.44140625" style="27" customWidth="1"/>
    <col min="12283" max="12283" width="9.109375" style="27"/>
    <col min="12284" max="12284" width="7.44140625" style="27" customWidth="1"/>
    <col min="12285" max="12285" width="7.88671875" style="27" customWidth="1"/>
    <col min="12286" max="12286" width="7.44140625" style="27" customWidth="1"/>
    <col min="12287" max="12522" width="9.109375" style="27"/>
    <col min="12523" max="12523" width="3" style="27" bestFit="1" customWidth="1"/>
    <col min="12524" max="12524" width="18.109375" style="27" customWidth="1"/>
    <col min="12525" max="12526" width="7.44140625" style="27" customWidth="1"/>
    <col min="12527" max="12527" width="9.109375" style="27"/>
    <col min="12528" max="12528" width="7.44140625" style="27" customWidth="1"/>
    <col min="12529" max="12529" width="7.88671875" style="27" customWidth="1"/>
    <col min="12530" max="12532" width="7.44140625" style="27" customWidth="1"/>
    <col min="12533" max="12533" width="9.109375" style="27"/>
    <col min="12534" max="12534" width="7.44140625" style="27" customWidth="1"/>
    <col min="12535" max="12535" width="7.88671875" style="27" customWidth="1"/>
    <col min="12536" max="12538" width="7.44140625" style="27" customWidth="1"/>
    <col min="12539" max="12539" width="9.109375" style="27"/>
    <col min="12540" max="12540" width="7.44140625" style="27" customWidth="1"/>
    <col min="12541" max="12541" width="7.88671875" style="27" customWidth="1"/>
    <col min="12542" max="12542" width="7.44140625" style="27" customWidth="1"/>
    <col min="12543" max="12778" width="9.109375" style="27"/>
    <col min="12779" max="12779" width="3" style="27" bestFit="1" customWidth="1"/>
    <col min="12780" max="12780" width="18.109375" style="27" customWidth="1"/>
    <col min="12781" max="12782" width="7.44140625" style="27" customWidth="1"/>
    <col min="12783" max="12783" width="9.109375" style="27"/>
    <col min="12784" max="12784" width="7.44140625" style="27" customWidth="1"/>
    <col min="12785" max="12785" width="7.88671875" style="27" customWidth="1"/>
    <col min="12786" max="12788" width="7.44140625" style="27" customWidth="1"/>
    <col min="12789" max="12789" width="9.109375" style="27"/>
    <col min="12790" max="12790" width="7.44140625" style="27" customWidth="1"/>
    <col min="12791" max="12791" width="7.88671875" style="27" customWidth="1"/>
    <col min="12792" max="12794" width="7.44140625" style="27" customWidth="1"/>
    <col min="12795" max="12795" width="9.109375" style="27"/>
    <col min="12796" max="12796" width="7.44140625" style="27" customWidth="1"/>
    <col min="12797" max="12797" width="7.88671875" style="27" customWidth="1"/>
    <col min="12798" max="12798" width="7.44140625" style="27" customWidth="1"/>
    <col min="12799" max="13034" width="9.109375" style="27"/>
    <col min="13035" max="13035" width="3" style="27" bestFit="1" customWidth="1"/>
    <col min="13036" max="13036" width="18.109375" style="27" customWidth="1"/>
    <col min="13037" max="13038" width="7.44140625" style="27" customWidth="1"/>
    <col min="13039" max="13039" width="9.109375" style="27"/>
    <col min="13040" max="13040" width="7.44140625" style="27" customWidth="1"/>
    <col min="13041" max="13041" width="7.88671875" style="27" customWidth="1"/>
    <col min="13042" max="13044" width="7.44140625" style="27" customWidth="1"/>
    <col min="13045" max="13045" width="9.109375" style="27"/>
    <col min="13046" max="13046" width="7.44140625" style="27" customWidth="1"/>
    <col min="13047" max="13047" width="7.88671875" style="27" customWidth="1"/>
    <col min="13048" max="13050" width="7.44140625" style="27" customWidth="1"/>
    <col min="13051" max="13051" width="9.109375" style="27"/>
    <col min="13052" max="13052" width="7.44140625" style="27" customWidth="1"/>
    <col min="13053" max="13053" width="7.88671875" style="27" customWidth="1"/>
    <col min="13054" max="13054" width="7.44140625" style="27" customWidth="1"/>
    <col min="13055" max="13290" width="9.109375" style="27"/>
    <col min="13291" max="13291" width="3" style="27" bestFit="1" customWidth="1"/>
    <col min="13292" max="13292" width="18.109375" style="27" customWidth="1"/>
    <col min="13293" max="13294" width="7.44140625" style="27" customWidth="1"/>
    <col min="13295" max="13295" width="9.109375" style="27"/>
    <col min="13296" max="13296" width="7.44140625" style="27" customWidth="1"/>
    <col min="13297" max="13297" width="7.88671875" style="27" customWidth="1"/>
    <col min="13298" max="13300" width="7.44140625" style="27" customWidth="1"/>
    <col min="13301" max="13301" width="9.109375" style="27"/>
    <col min="13302" max="13302" width="7.44140625" style="27" customWidth="1"/>
    <col min="13303" max="13303" width="7.88671875" style="27" customWidth="1"/>
    <col min="13304" max="13306" width="7.44140625" style="27" customWidth="1"/>
    <col min="13307" max="13307" width="9.109375" style="27"/>
    <col min="13308" max="13308" width="7.44140625" style="27" customWidth="1"/>
    <col min="13309" max="13309" width="7.88671875" style="27" customWidth="1"/>
    <col min="13310" max="13310" width="7.44140625" style="27" customWidth="1"/>
    <col min="13311" max="13546" width="9.109375" style="27"/>
    <col min="13547" max="13547" width="3" style="27" bestFit="1" customWidth="1"/>
    <col min="13548" max="13548" width="18.109375" style="27" customWidth="1"/>
    <col min="13549" max="13550" width="7.44140625" style="27" customWidth="1"/>
    <col min="13551" max="13551" width="9.109375" style="27"/>
    <col min="13552" max="13552" width="7.44140625" style="27" customWidth="1"/>
    <col min="13553" max="13553" width="7.88671875" style="27" customWidth="1"/>
    <col min="13554" max="13556" width="7.44140625" style="27" customWidth="1"/>
    <col min="13557" max="13557" width="9.109375" style="27"/>
    <col min="13558" max="13558" width="7.44140625" style="27" customWidth="1"/>
    <col min="13559" max="13559" width="7.88671875" style="27" customWidth="1"/>
    <col min="13560" max="13562" width="7.44140625" style="27" customWidth="1"/>
    <col min="13563" max="13563" width="9.109375" style="27"/>
    <col min="13564" max="13564" width="7.44140625" style="27" customWidth="1"/>
    <col min="13565" max="13565" width="7.88671875" style="27" customWidth="1"/>
    <col min="13566" max="13566" width="7.44140625" style="27" customWidth="1"/>
    <col min="13567" max="13802" width="9.109375" style="27"/>
    <col min="13803" max="13803" width="3" style="27" bestFit="1" customWidth="1"/>
    <col min="13804" max="13804" width="18.109375" style="27" customWidth="1"/>
    <col min="13805" max="13806" width="7.44140625" style="27" customWidth="1"/>
    <col min="13807" max="13807" width="9.109375" style="27"/>
    <col min="13808" max="13808" width="7.44140625" style="27" customWidth="1"/>
    <col min="13809" max="13809" width="7.88671875" style="27" customWidth="1"/>
    <col min="13810" max="13812" width="7.44140625" style="27" customWidth="1"/>
    <col min="13813" max="13813" width="9.109375" style="27"/>
    <col min="13814" max="13814" width="7.44140625" style="27" customWidth="1"/>
    <col min="13815" max="13815" width="7.88671875" style="27" customWidth="1"/>
    <col min="13816" max="13818" width="7.44140625" style="27" customWidth="1"/>
    <col min="13819" max="13819" width="9.109375" style="27"/>
    <col min="13820" max="13820" width="7.44140625" style="27" customWidth="1"/>
    <col min="13821" max="13821" width="7.88671875" style="27" customWidth="1"/>
    <col min="13822" max="13822" width="7.44140625" style="27" customWidth="1"/>
    <col min="13823" max="14058" width="9.109375" style="27"/>
    <col min="14059" max="14059" width="3" style="27" bestFit="1" customWidth="1"/>
    <col min="14060" max="14060" width="18.109375" style="27" customWidth="1"/>
    <col min="14061" max="14062" width="7.44140625" style="27" customWidth="1"/>
    <col min="14063" max="14063" width="9.109375" style="27"/>
    <col min="14064" max="14064" width="7.44140625" style="27" customWidth="1"/>
    <col min="14065" max="14065" width="7.88671875" style="27" customWidth="1"/>
    <col min="14066" max="14068" width="7.44140625" style="27" customWidth="1"/>
    <col min="14069" max="14069" width="9.109375" style="27"/>
    <col min="14070" max="14070" width="7.44140625" style="27" customWidth="1"/>
    <col min="14071" max="14071" width="7.88671875" style="27" customWidth="1"/>
    <col min="14072" max="14074" width="7.44140625" style="27" customWidth="1"/>
    <col min="14075" max="14075" width="9.109375" style="27"/>
    <col min="14076" max="14076" width="7.44140625" style="27" customWidth="1"/>
    <col min="14077" max="14077" width="7.88671875" style="27" customWidth="1"/>
    <col min="14078" max="14078" width="7.44140625" style="27" customWidth="1"/>
    <col min="14079" max="14314" width="9.109375" style="27"/>
    <col min="14315" max="14315" width="3" style="27" bestFit="1" customWidth="1"/>
    <col min="14316" max="14316" width="18.109375" style="27" customWidth="1"/>
    <col min="14317" max="14318" width="7.44140625" style="27" customWidth="1"/>
    <col min="14319" max="14319" width="9.109375" style="27"/>
    <col min="14320" max="14320" width="7.44140625" style="27" customWidth="1"/>
    <col min="14321" max="14321" width="7.88671875" style="27" customWidth="1"/>
    <col min="14322" max="14324" width="7.44140625" style="27" customWidth="1"/>
    <col min="14325" max="14325" width="9.109375" style="27"/>
    <col min="14326" max="14326" width="7.44140625" style="27" customWidth="1"/>
    <col min="14327" max="14327" width="7.88671875" style="27" customWidth="1"/>
    <col min="14328" max="14330" width="7.44140625" style="27" customWidth="1"/>
    <col min="14331" max="14331" width="9.109375" style="27"/>
    <col min="14332" max="14332" width="7.44140625" style="27" customWidth="1"/>
    <col min="14333" max="14333" width="7.88671875" style="27" customWidth="1"/>
    <col min="14334" max="14334" width="7.44140625" style="27" customWidth="1"/>
    <col min="14335" max="14570" width="9.109375" style="27"/>
    <col min="14571" max="14571" width="3" style="27" bestFit="1" customWidth="1"/>
    <col min="14572" max="14572" width="18.109375" style="27" customWidth="1"/>
    <col min="14573" max="14574" width="7.44140625" style="27" customWidth="1"/>
    <col min="14575" max="14575" width="9.109375" style="27"/>
    <col min="14576" max="14576" width="7.44140625" style="27" customWidth="1"/>
    <col min="14577" max="14577" width="7.88671875" style="27" customWidth="1"/>
    <col min="14578" max="14580" width="7.44140625" style="27" customWidth="1"/>
    <col min="14581" max="14581" width="9.109375" style="27"/>
    <col min="14582" max="14582" width="7.44140625" style="27" customWidth="1"/>
    <col min="14583" max="14583" width="7.88671875" style="27" customWidth="1"/>
    <col min="14584" max="14586" width="7.44140625" style="27" customWidth="1"/>
    <col min="14587" max="14587" width="9.109375" style="27"/>
    <col min="14588" max="14588" width="7.44140625" style="27" customWidth="1"/>
    <col min="14589" max="14589" width="7.88671875" style="27" customWidth="1"/>
    <col min="14590" max="14590" width="7.44140625" style="27" customWidth="1"/>
    <col min="14591" max="14826" width="9.109375" style="27"/>
    <col min="14827" max="14827" width="3" style="27" bestFit="1" customWidth="1"/>
    <col min="14828" max="14828" width="18.109375" style="27" customWidth="1"/>
    <col min="14829" max="14830" width="7.44140625" style="27" customWidth="1"/>
    <col min="14831" max="14831" width="9.109375" style="27"/>
    <col min="14832" max="14832" width="7.44140625" style="27" customWidth="1"/>
    <col min="14833" max="14833" width="7.88671875" style="27" customWidth="1"/>
    <col min="14834" max="14836" width="7.44140625" style="27" customWidth="1"/>
    <col min="14837" max="14837" width="9.109375" style="27"/>
    <col min="14838" max="14838" width="7.44140625" style="27" customWidth="1"/>
    <col min="14839" max="14839" width="7.88671875" style="27" customWidth="1"/>
    <col min="14840" max="14842" width="7.44140625" style="27" customWidth="1"/>
    <col min="14843" max="14843" width="9.109375" style="27"/>
    <col min="14844" max="14844" width="7.44140625" style="27" customWidth="1"/>
    <col min="14845" max="14845" width="7.88671875" style="27" customWidth="1"/>
    <col min="14846" max="14846" width="7.44140625" style="27" customWidth="1"/>
    <col min="14847" max="15082" width="9.109375" style="27"/>
    <col min="15083" max="15083" width="3" style="27" bestFit="1" customWidth="1"/>
    <col min="15084" max="15084" width="18.109375" style="27" customWidth="1"/>
    <col min="15085" max="15086" width="7.44140625" style="27" customWidth="1"/>
    <col min="15087" max="15087" width="9.109375" style="27"/>
    <col min="15088" max="15088" width="7.44140625" style="27" customWidth="1"/>
    <col min="15089" max="15089" width="7.88671875" style="27" customWidth="1"/>
    <col min="15090" max="15092" width="7.44140625" style="27" customWidth="1"/>
    <col min="15093" max="15093" width="9.109375" style="27"/>
    <col min="15094" max="15094" width="7.44140625" style="27" customWidth="1"/>
    <col min="15095" max="15095" width="7.88671875" style="27" customWidth="1"/>
    <col min="15096" max="15098" width="7.44140625" style="27" customWidth="1"/>
    <col min="15099" max="15099" width="9.109375" style="27"/>
    <col min="15100" max="15100" width="7.44140625" style="27" customWidth="1"/>
    <col min="15101" max="15101" width="7.88671875" style="27" customWidth="1"/>
    <col min="15102" max="15102" width="7.44140625" style="27" customWidth="1"/>
    <col min="15103" max="15338" width="9.109375" style="27"/>
    <col min="15339" max="15339" width="3" style="27" bestFit="1" customWidth="1"/>
    <col min="15340" max="15340" width="18.109375" style="27" customWidth="1"/>
    <col min="15341" max="15342" width="7.44140625" style="27" customWidth="1"/>
    <col min="15343" max="15343" width="9.109375" style="27"/>
    <col min="15344" max="15344" width="7.44140625" style="27" customWidth="1"/>
    <col min="15345" max="15345" width="7.88671875" style="27" customWidth="1"/>
    <col min="15346" max="15348" width="7.44140625" style="27" customWidth="1"/>
    <col min="15349" max="15349" width="9.109375" style="27"/>
    <col min="15350" max="15350" width="7.44140625" style="27" customWidth="1"/>
    <col min="15351" max="15351" width="7.88671875" style="27" customWidth="1"/>
    <col min="15352" max="15354" width="7.44140625" style="27" customWidth="1"/>
    <col min="15355" max="15355" width="9.109375" style="27"/>
    <col min="15356" max="15356" width="7.44140625" style="27" customWidth="1"/>
    <col min="15357" max="15357" width="7.88671875" style="27" customWidth="1"/>
    <col min="15358" max="15358" width="7.44140625" style="27" customWidth="1"/>
    <col min="15359" max="15594" width="9.109375" style="27"/>
    <col min="15595" max="15595" width="3" style="27" bestFit="1" customWidth="1"/>
    <col min="15596" max="15596" width="18.109375" style="27" customWidth="1"/>
    <col min="15597" max="15598" width="7.44140625" style="27" customWidth="1"/>
    <col min="15599" max="15599" width="9.109375" style="27"/>
    <col min="15600" max="15600" width="7.44140625" style="27" customWidth="1"/>
    <col min="15601" max="15601" width="7.88671875" style="27" customWidth="1"/>
    <col min="15602" max="15604" width="7.44140625" style="27" customWidth="1"/>
    <col min="15605" max="15605" width="9.109375" style="27"/>
    <col min="15606" max="15606" width="7.44140625" style="27" customWidth="1"/>
    <col min="15607" max="15607" width="7.88671875" style="27" customWidth="1"/>
    <col min="15608" max="15610" width="7.44140625" style="27" customWidth="1"/>
    <col min="15611" max="15611" width="9.109375" style="27"/>
    <col min="15612" max="15612" width="7.44140625" style="27" customWidth="1"/>
    <col min="15613" max="15613" width="7.88671875" style="27" customWidth="1"/>
    <col min="15614" max="15614" width="7.44140625" style="27" customWidth="1"/>
    <col min="15615" max="15850" width="9.109375" style="27"/>
    <col min="15851" max="15851" width="3" style="27" bestFit="1" customWidth="1"/>
    <col min="15852" max="15852" width="18.109375" style="27" customWidth="1"/>
    <col min="15853" max="15854" width="7.44140625" style="27" customWidth="1"/>
    <col min="15855" max="15855" width="9.109375" style="27"/>
    <col min="15856" max="15856" width="7.44140625" style="27" customWidth="1"/>
    <col min="15857" max="15857" width="7.88671875" style="27" customWidth="1"/>
    <col min="15858" max="15860" width="7.44140625" style="27" customWidth="1"/>
    <col min="15861" max="15861" width="9.109375" style="27"/>
    <col min="15862" max="15862" width="7.44140625" style="27" customWidth="1"/>
    <col min="15863" max="15863" width="7.88671875" style="27" customWidth="1"/>
    <col min="15864" max="15866" width="7.44140625" style="27" customWidth="1"/>
    <col min="15867" max="15867" width="9.109375" style="27"/>
    <col min="15868" max="15868" width="7.44140625" style="27" customWidth="1"/>
    <col min="15869" max="15869" width="7.88671875" style="27" customWidth="1"/>
    <col min="15870" max="15870" width="7.44140625" style="27" customWidth="1"/>
    <col min="15871" max="16106" width="9.109375" style="27"/>
    <col min="16107" max="16107" width="3" style="27" bestFit="1" customWidth="1"/>
    <col min="16108" max="16108" width="18.109375" style="27" customWidth="1"/>
    <col min="16109" max="16110" width="7.44140625" style="27" customWidth="1"/>
    <col min="16111" max="16111" width="9.109375" style="27"/>
    <col min="16112" max="16112" width="7.44140625" style="27" customWidth="1"/>
    <col min="16113" max="16113" width="7.88671875" style="27" customWidth="1"/>
    <col min="16114" max="16116" width="7.44140625" style="27" customWidth="1"/>
    <col min="16117" max="16117" width="9.109375" style="27"/>
    <col min="16118" max="16118" width="7.44140625" style="27" customWidth="1"/>
    <col min="16119" max="16119" width="7.88671875" style="27" customWidth="1"/>
    <col min="16120" max="16122" width="7.44140625" style="27" customWidth="1"/>
    <col min="16123" max="16123" width="9.109375" style="27"/>
    <col min="16124" max="16124" width="7.44140625" style="27" customWidth="1"/>
    <col min="16125" max="16125" width="7.88671875" style="27" customWidth="1"/>
    <col min="16126" max="16126" width="7.44140625" style="27" customWidth="1"/>
    <col min="16127" max="16384" width="9.109375" style="27"/>
  </cols>
  <sheetData>
    <row r="1" spans="1:19" s="74" customFormat="1" ht="14.25" customHeight="1">
      <c r="A1" s="8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45" t="s">
        <v>61</v>
      </c>
      <c r="S1" s="245"/>
    </row>
    <row r="2" spans="1:19" ht="14.4">
      <c r="A2" s="268" t="s">
        <v>80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 s="77" customFormat="1">
      <c r="A3" s="89" t="s">
        <v>100</v>
      </c>
      <c r="B3" s="7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s="78" customFormat="1">
      <c r="A4" s="228" t="s">
        <v>5</v>
      </c>
      <c r="B4" s="267" t="s">
        <v>6</v>
      </c>
      <c r="C4" s="267" t="s">
        <v>36</v>
      </c>
      <c r="D4" s="267"/>
      <c r="E4" s="267"/>
      <c r="F4" s="267"/>
      <c r="G4" s="267"/>
      <c r="H4" s="267" t="s">
        <v>37</v>
      </c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35"/>
    </row>
    <row r="5" spans="1:19" s="78" customFormat="1" ht="12.75" customHeight="1">
      <c r="A5" s="228"/>
      <c r="B5" s="267"/>
      <c r="C5" s="267"/>
      <c r="D5" s="267"/>
      <c r="E5" s="267"/>
      <c r="F5" s="267"/>
      <c r="G5" s="267"/>
      <c r="H5" s="267" t="s">
        <v>2</v>
      </c>
      <c r="I5" s="267"/>
      <c r="J5" s="267"/>
      <c r="K5" s="267"/>
      <c r="L5" s="267"/>
      <c r="M5" s="267"/>
      <c r="N5" s="267" t="s">
        <v>3</v>
      </c>
      <c r="O5" s="267"/>
      <c r="P5" s="267"/>
      <c r="Q5" s="267"/>
      <c r="R5" s="267"/>
      <c r="S5" s="235"/>
    </row>
    <row r="6" spans="1:19" s="78" customFormat="1" ht="12.75" customHeight="1">
      <c r="A6" s="228"/>
      <c r="B6" s="267"/>
      <c r="C6" s="267"/>
      <c r="D6" s="267"/>
      <c r="E6" s="267"/>
      <c r="F6" s="267"/>
      <c r="G6" s="267"/>
      <c r="H6" s="267" t="s">
        <v>38</v>
      </c>
      <c r="I6" s="267" t="s">
        <v>36</v>
      </c>
      <c r="J6" s="267"/>
      <c r="K6" s="267"/>
      <c r="L6" s="267"/>
      <c r="M6" s="267"/>
      <c r="N6" s="267" t="s">
        <v>38</v>
      </c>
      <c r="O6" s="267" t="s">
        <v>36</v>
      </c>
      <c r="P6" s="267"/>
      <c r="Q6" s="267"/>
      <c r="R6" s="267"/>
      <c r="S6" s="235"/>
    </row>
    <row r="7" spans="1:19" s="78" customFormat="1">
      <c r="A7" s="228"/>
      <c r="B7" s="267"/>
      <c r="C7" s="267" t="s">
        <v>39</v>
      </c>
      <c r="D7" s="267" t="s">
        <v>40</v>
      </c>
      <c r="E7" s="267" t="s">
        <v>41</v>
      </c>
      <c r="F7" s="267"/>
      <c r="G7" s="267"/>
      <c r="H7" s="267"/>
      <c r="I7" s="267" t="s">
        <v>39</v>
      </c>
      <c r="J7" s="267" t="s">
        <v>40</v>
      </c>
      <c r="K7" s="267" t="s">
        <v>41</v>
      </c>
      <c r="L7" s="267"/>
      <c r="M7" s="267"/>
      <c r="N7" s="267"/>
      <c r="O7" s="267" t="s">
        <v>39</v>
      </c>
      <c r="P7" s="267" t="s">
        <v>40</v>
      </c>
      <c r="Q7" s="267" t="s">
        <v>41</v>
      </c>
      <c r="R7" s="267"/>
      <c r="S7" s="235"/>
    </row>
    <row r="8" spans="1:19" s="84" customFormat="1" ht="41.4">
      <c r="A8" s="228"/>
      <c r="B8" s="267"/>
      <c r="C8" s="267"/>
      <c r="D8" s="267"/>
      <c r="E8" s="79" t="s">
        <v>42</v>
      </c>
      <c r="F8" s="79" t="s">
        <v>43</v>
      </c>
      <c r="G8" s="79" t="s">
        <v>35</v>
      </c>
      <c r="H8" s="267"/>
      <c r="I8" s="267"/>
      <c r="J8" s="267"/>
      <c r="K8" s="79" t="s">
        <v>42</v>
      </c>
      <c r="L8" s="79" t="s">
        <v>43</v>
      </c>
      <c r="M8" s="79" t="s">
        <v>35</v>
      </c>
      <c r="N8" s="267"/>
      <c r="O8" s="267"/>
      <c r="P8" s="267"/>
      <c r="Q8" s="79" t="s">
        <v>42</v>
      </c>
      <c r="R8" s="79" t="s">
        <v>43</v>
      </c>
      <c r="S8" s="80" t="s">
        <v>35</v>
      </c>
    </row>
    <row r="9" spans="1:19" s="84" customFormat="1" ht="10.5" customHeight="1">
      <c r="A9" s="81">
        <v>1</v>
      </c>
      <c r="B9" s="127">
        <v>2</v>
      </c>
      <c r="C9" s="127">
        <v>3</v>
      </c>
      <c r="D9" s="127">
        <v>4</v>
      </c>
      <c r="E9" s="127">
        <v>5</v>
      </c>
      <c r="F9" s="127">
        <v>6</v>
      </c>
      <c r="G9" s="127">
        <v>7</v>
      </c>
      <c r="H9" s="127">
        <v>8</v>
      </c>
      <c r="I9" s="127">
        <v>9</v>
      </c>
      <c r="J9" s="127">
        <v>10</v>
      </c>
      <c r="K9" s="127">
        <v>11</v>
      </c>
      <c r="L9" s="127">
        <v>12</v>
      </c>
      <c r="M9" s="127">
        <v>13</v>
      </c>
      <c r="N9" s="127">
        <v>14</v>
      </c>
      <c r="O9" s="127">
        <v>15</v>
      </c>
      <c r="P9" s="127">
        <v>16</v>
      </c>
      <c r="Q9" s="127">
        <v>17</v>
      </c>
      <c r="R9" s="127">
        <v>18</v>
      </c>
      <c r="S9" s="128">
        <v>19</v>
      </c>
    </row>
    <row r="10" spans="1:19" s="34" customFormat="1">
      <c r="A10" s="85"/>
      <c r="B10" s="129" t="s">
        <v>44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s="34" customFormat="1">
      <c r="A11" s="15" t="s">
        <v>6</v>
      </c>
      <c r="B11" s="161">
        <v>15.4847</v>
      </c>
      <c r="C11" s="161">
        <v>17.4085</v>
      </c>
      <c r="D11" s="161">
        <v>15.2402</v>
      </c>
      <c r="E11" s="161">
        <v>13.855399999999999</v>
      </c>
      <c r="F11" s="161">
        <v>17.524999999999999</v>
      </c>
      <c r="G11" s="161">
        <v>11.4816</v>
      </c>
      <c r="H11" s="161">
        <v>16.639399999999998</v>
      </c>
      <c r="I11" s="161">
        <v>17.4407</v>
      </c>
      <c r="J11" s="161">
        <v>16.523800000000001</v>
      </c>
      <c r="K11" s="161">
        <v>14.8916</v>
      </c>
      <c r="L11" s="161">
        <v>18.616499999999998</v>
      </c>
      <c r="M11" s="161">
        <v>17.312200000000001</v>
      </c>
      <c r="N11" s="161">
        <v>5.9234999999999998</v>
      </c>
      <c r="O11" s="161">
        <v>6.0141</v>
      </c>
      <c r="P11" s="161">
        <v>5.9233000000000002</v>
      </c>
      <c r="Q11" s="161">
        <v>5.9519000000000002</v>
      </c>
      <c r="R11" s="161">
        <v>5.9288999999999996</v>
      </c>
      <c r="S11" s="161">
        <v>5.8333000000000004</v>
      </c>
    </row>
    <row r="12" spans="1:19" s="34" customFormat="1" ht="41.4">
      <c r="A12" s="35" t="s">
        <v>9</v>
      </c>
      <c r="B12" s="103" t="s">
        <v>99</v>
      </c>
      <c r="C12" s="103" t="s">
        <v>99</v>
      </c>
      <c r="D12" s="103" t="s">
        <v>99</v>
      </c>
      <c r="E12" s="103" t="s">
        <v>99</v>
      </c>
      <c r="F12" s="103" t="s">
        <v>99</v>
      </c>
      <c r="G12" s="103" t="s">
        <v>99</v>
      </c>
      <c r="H12" s="103" t="s">
        <v>99</v>
      </c>
      <c r="I12" s="103" t="s">
        <v>99</v>
      </c>
      <c r="J12" s="103" t="s">
        <v>99</v>
      </c>
      <c r="K12" s="103" t="s">
        <v>99</v>
      </c>
      <c r="L12" s="103" t="s">
        <v>99</v>
      </c>
      <c r="M12" s="103" t="s">
        <v>99</v>
      </c>
      <c r="N12" s="103" t="s">
        <v>99</v>
      </c>
      <c r="O12" s="103" t="s">
        <v>99</v>
      </c>
      <c r="P12" s="103" t="s">
        <v>99</v>
      </c>
      <c r="Q12" s="103" t="s">
        <v>99</v>
      </c>
      <c r="R12" s="103" t="s">
        <v>99</v>
      </c>
      <c r="S12" s="103" t="s">
        <v>99</v>
      </c>
    </row>
    <row r="13" spans="1:19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</row>
    <row r="14" spans="1:19" s="28" customFormat="1">
      <c r="A14" s="37" t="s">
        <v>11</v>
      </c>
      <c r="B14" s="103">
        <v>18.649899999999999</v>
      </c>
      <c r="C14" s="103">
        <v>18.029900000000001</v>
      </c>
      <c r="D14" s="103">
        <v>18.709900000000001</v>
      </c>
      <c r="E14" s="103">
        <v>17.273399999999999</v>
      </c>
      <c r="F14" s="103">
        <v>19.200399999999998</v>
      </c>
      <c r="G14" s="103">
        <v>17.005700000000001</v>
      </c>
      <c r="H14" s="103">
        <v>18.673200000000001</v>
      </c>
      <c r="I14" s="103">
        <v>18.029900000000001</v>
      </c>
      <c r="J14" s="103">
        <v>18.735600000000002</v>
      </c>
      <c r="K14" s="103">
        <v>17.322600000000001</v>
      </c>
      <c r="L14" s="103">
        <v>19.225000000000001</v>
      </c>
      <c r="M14" s="103">
        <v>17.005700000000001</v>
      </c>
      <c r="N14" s="103">
        <v>5.0896999999999997</v>
      </c>
      <c r="O14" s="103">
        <v>0</v>
      </c>
      <c r="P14" s="103">
        <v>5.0896999999999997</v>
      </c>
      <c r="Q14" s="103">
        <v>4.41</v>
      </c>
      <c r="R14" s="103">
        <v>5.3598999999999997</v>
      </c>
      <c r="S14" s="103">
        <v>0</v>
      </c>
    </row>
    <row r="15" spans="1:19" s="28" customFormat="1">
      <c r="A15" s="37" t="s">
        <v>12</v>
      </c>
      <c r="B15" s="103">
        <v>17.368500000000001</v>
      </c>
      <c r="C15" s="103">
        <v>17.624500000000001</v>
      </c>
      <c r="D15" s="103">
        <v>17.308399999999999</v>
      </c>
      <c r="E15" s="103">
        <v>14.9498</v>
      </c>
      <c r="F15" s="103">
        <v>18.711099999999998</v>
      </c>
      <c r="G15" s="103">
        <v>18.5425</v>
      </c>
      <c r="H15" s="103">
        <v>18.357800000000001</v>
      </c>
      <c r="I15" s="103">
        <v>17.624500000000001</v>
      </c>
      <c r="J15" s="103">
        <v>18.5489</v>
      </c>
      <c r="K15" s="103">
        <v>17.6341</v>
      </c>
      <c r="L15" s="103">
        <v>18.9818</v>
      </c>
      <c r="M15" s="103">
        <v>18.6965</v>
      </c>
      <c r="N15" s="103">
        <v>6.0484</v>
      </c>
      <c r="O15" s="103">
        <v>0</v>
      </c>
      <c r="P15" s="103">
        <v>6.0484</v>
      </c>
      <c r="Q15" s="103">
        <v>6.2214999999999998</v>
      </c>
      <c r="R15" s="103">
        <v>4.6741000000000001</v>
      </c>
      <c r="S15" s="103">
        <v>7.7647000000000004</v>
      </c>
    </row>
    <row r="16" spans="1:19" s="28" customFormat="1">
      <c r="A16" s="37" t="s">
        <v>13</v>
      </c>
      <c r="B16" s="103">
        <v>16.680199999999999</v>
      </c>
      <c r="C16" s="103">
        <v>16.7011</v>
      </c>
      <c r="D16" s="103">
        <v>16.6754</v>
      </c>
      <c r="E16" s="103">
        <v>16.588899999999999</v>
      </c>
      <c r="F16" s="103">
        <v>16.686199999999999</v>
      </c>
      <c r="G16" s="103">
        <v>18.830300000000001</v>
      </c>
      <c r="H16" s="103">
        <v>17.849499999999999</v>
      </c>
      <c r="I16" s="103">
        <v>16.708100000000002</v>
      </c>
      <c r="J16" s="103">
        <v>18.148700000000002</v>
      </c>
      <c r="K16" s="103">
        <v>18.109300000000001</v>
      </c>
      <c r="L16" s="103">
        <v>18.165299999999998</v>
      </c>
      <c r="M16" s="103">
        <v>18.830300000000001</v>
      </c>
      <c r="N16" s="103">
        <v>5.6832000000000003</v>
      </c>
      <c r="O16" s="103">
        <v>3.4451999999999998</v>
      </c>
      <c r="P16" s="103">
        <v>5.6855000000000002</v>
      </c>
      <c r="Q16" s="103">
        <v>6.0061999999999998</v>
      </c>
      <c r="R16" s="103">
        <v>5.1199000000000003</v>
      </c>
      <c r="S16" s="103">
        <v>0</v>
      </c>
    </row>
    <row r="17" spans="1:19" s="28" customFormat="1">
      <c r="A17" s="37" t="s">
        <v>14</v>
      </c>
      <c r="B17" s="103">
        <v>18.904</v>
      </c>
      <c r="C17" s="103">
        <v>17.901499999999999</v>
      </c>
      <c r="D17" s="103">
        <v>19.055299999999999</v>
      </c>
      <c r="E17" s="103">
        <v>19.4665</v>
      </c>
      <c r="F17" s="103">
        <v>18.999300000000002</v>
      </c>
      <c r="G17" s="103">
        <v>0</v>
      </c>
      <c r="H17" s="103">
        <v>18.904</v>
      </c>
      <c r="I17" s="103">
        <v>17.901499999999999</v>
      </c>
      <c r="J17" s="103">
        <v>19.055299999999999</v>
      </c>
      <c r="K17" s="103">
        <v>19.4665</v>
      </c>
      <c r="L17" s="103">
        <v>18.999300000000002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3">
        <v>0</v>
      </c>
    </row>
    <row r="18" spans="1:19" s="28" customFormat="1">
      <c r="A18" s="37" t="s">
        <v>15</v>
      </c>
      <c r="B18" s="103">
        <v>18.463899999999999</v>
      </c>
      <c r="C18" s="103">
        <v>17.4617</v>
      </c>
      <c r="D18" s="103">
        <v>18.553000000000001</v>
      </c>
      <c r="E18" s="103">
        <v>15.674200000000001</v>
      </c>
      <c r="F18" s="103">
        <v>19.139199999999999</v>
      </c>
      <c r="G18" s="103">
        <v>17.598700000000001</v>
      </c>
      <c r="H18" s="103">
        <v>18.6691</v>
      </c>
      <c r="I18" s="103">
        <v>17.4617</v>
      </c>
      <c r="J18" s="103">
        <v>18.778199999999998</v>
      </c>
      <c r="K18" s="103">
        <v>16.340900000000001</v>
      </c>
      <c r="L18" s="103">
        <v>19.210799999999999</v>
      </c>
      <c r="M18" s="103">
        <v>18.328099999999999</v>
      </c>
      <c r="N18" s="103">
        <v>4.9939999999999998</v>
      </c>
      <c r="O18" s="103">
        <v>0</v>
      </c>
      <c r="P18" s="103">
        <v>4.9939999999999998</v>
      </c>
      <c r="Q18" s="103">
        <v>5</v>
      </c>
      <c r="R18" s="103">
        <v>5.0909000000000004</v>
      </c>
      <c r="S18" s="103">
        <v>4.9017999999999997</v>
      </c>
    </row>
    <row r="19" spans="1:19" s="28" customFormat="1">
      <c r="A19" s="37" t="s">
        <v>16</v>
      </c>
      <c r="B19" s="103">
        <v>18.2774</v>
      </c>
      <c r="C19" s="103">
        <v>17.845500000000001</v>
      </c>
      <c r="D19" s="103">
        <v>18.464700000000001</v>
      </c>
      <c r="E19" s="103">
        <v>18.380400000000002</v>
      </c>
      <c r="F19" s="103">
        <v>19.2407</v>
      </c>
      <c r="G19" s="103">
        <v>13.415800000000001</v>
      </c>
      <c r="H19" s="103">
        <v>18.642499999999998</v>
      </c>
      <c r="I19" s="103">
        <v>17.845500000000001</v>
      </c>
      <c r="J19" s="103">
        <v>19.003599999999999</v>
      </c>
      <c r="K19" s="103">
        <v>18.924399999999999</v>
      </c>
      <c r="L19" s="103">
        <v>19.259699999999999</v>
      </c>
      <c r="M19" s="103">
        <v>16.754000000000001</v>
      </c>
      <c r="N19" s="103">
        <v>6.4687999999999999</v>
      </c>
      <c r="O19" s="103">
        <v>36.5</v>
      </c>
      <c r="P19" s="103">
        <v>6.4687999999999999</v>
      </c>
      <c r="Q19" s="103">
        <v>7.1721000000000004</v>
      </c>
      <c r="R19" s="103">
        <v>6.75</v>
      </c>
      <c r="S19" s="103">
        <v>6.19</v>
      </c>
    </row>
    <row r="20" spans="1:19" s="28" customFormat="1">
      <c r="A20" s="37" t="s">
        <v>17</v>
      </c>
      <c r="B20" s="103">
        <v>16.812999999999999</v>
      </c>
      <c r="C20" s="103">
        <v>18.482199999999999</v>
      </c>
      <c r="D20" s="103">
        <v>16.767900000000001</v>
      </c>
      <c r="E20" s="103">
        <v>16.578600000000002</v>
      </c>
      <c r="F20" s="103">
        <v>17.266200000000001</v>
      </c>
      <c r="G20" s="103">
        <v>13.993399999999999</v>
      </c>
      <c r="H20" s="103">
        <v>17.5047</v>
      </c>
      <c r="I20" s="103">
        <v>18.482199999999999</v>
      </c>
      <c r="J20" s="103">
        <v>17.476500000000001</v>
      </c>
      <c r="K20" s="103">
        <v>17.537800000000001</v>
      </c>
      <c r="L20" s="103">
        <v>17.338200000000001</v>
      </c>
      <c r="M20" s="103">
        <v>18.495799999999999</v>
      </c>
      <c r="N20" s="103">
        <v>6.1147999999999998</v>
      </c>
      <c r="O20" s="103">
        <v>0</v>
      </c>
      <c r="P20" s="103">
        <v>6.1147999999999998</v>
      </c>
      <c r="Q20" s="103">
        <v>6.2206000000000001</v>
      </c>
      <c r="R20" s="103">
        <v>6.5094000000000003</v>
      </c>
      <c r="S20" s="103">
        <v>5.3586</v>
      </c>
    </row>
    <row r="21" spans="1:19" s="28" customFormat="1">
      <c r="A21" s="37" t="s">
        <v>18</v>
      </c>
      <c r="B21" s="103">
        <v>18.605499999999999</v>
      </c>
      <c r="C21" s="103">
        <v>18.0059</v>
      </c>
      <c r="D21" s="103">
        <v>18.680499999999999</v>
      </c>
      <c r="E21" s="103">
        <v>19.088699999999999</v>
      </c>
      <c r="F21" s="103">
        <v>18.910599999999999</v>
      </c>
      <c r="G21" s="103">
        <v>15.9704</v>
      </c>
      <c r="H21" s="103">
        <v>18.644100000000002</v>
      </c>
      <c r="I21" s="103">
        <v>18.0059</v>
      </c>
      <c r="J21" s="103">
        <v>18.7242</v>
      </c>
      <c r="K21" s="103">
        <v>19.1389</v>
      </c>
      <c r="L21" s="103">
        <v>18.959700000000002</v>
      </c>
      <c r="M21" s="103">
        <v>15.9704</v>
      </c>
      <c r="N21" s="103">
        <v>5.8964999999999996</v>
      </c>
      <c r="O21" s="103">
        <v>0</v>
      </c>
      <c r="P21" s="103">
        <v>5.8964999999999996</v>
      </c>
      <c r="Q21" s="103">
        <v>6.7013999999999996</v>
      </c>
      <c r="R21" s="103">
        <v>5.4772999999999996</v>
      </c>
      <c r="S21" s="103">
        <v>0</v>
      </c>
    </row>
    <row r="22" spans="1:19" s="28" customFormat="1">
      <c r="A22" s="37" t="s">
        <v>19</v>
      </c>
      <c r="B22" s="103">
        <v>14.517799999999999</v>
      </c>
      <c r="C22" s="103">
        <v>17.413</v>
      </c>
      <c r="D22" s="103">
        <v>14.185600000000001</v>
      </c>
      <c r="E22" s="103">
        <v>13.1073</v>
      </c>
      <c r="F22" s="103">
        <v>16.994499999999999</v>
      </c>
      <c r="G22" s="103">
        <v>8.5373000000000001</v>
      </c>
      <c r="H22" s="103">
        <v>15.704000000000001</v>
      </c>
      <c r="I22" s="103">
        <v>17.467199999999998</v>
      </c>
      <c r="J22" s="103">
        <v>15.4711</v>
      </c>
      <c r="K22" s="103">
        <v>13.8978</v>
      </c>
      <c r="L22" s="103">
        <v>18.639299999999999</v>
      </c>
      <c r="M22" s="103">
        <v>15.507199999999999</v>
      </c>
      <c r="N22" s="103">
        <v>5.9999000000000002</v>
      </c>
      <c r="O22" s="103">
        <v>6.0523999999999996</v>
      </c>
      <c r="P22" s="103">
        <v>5.9996</v>
      </c>
      <c r="Q22" s="103">
        <v>5.9957000000000003</v>
      </c>
      <c r="R22" s="103">
        <v>6.1291000000000002</v>
      </c>
      <c r="S22" s="103">
        <v>5.8205</v>
      </c>
    </row>
    <row r="23" spans="1:19" s="28" customFormat="1">
      <c r="A23" s="20" t="s">
        <v>20</v>
      </c>
      <c r="B23" s="103">
        <v>18.569199999999999</v>
      </c>
      <c r="C23" s="103">
        <v>17.3752</v>
      </c>
      <c r="D23" s="103">
        <v>18.805199999999999</v>
      </c>
      <c r="E23" s="103">
        <v>17.9634</v>
      </c>
      <c r="F23" s="103">
        <v>19.0166</v>
      </c>
      <c r="G23" s="103">
        <v>17.225100000000001</v>
      </c>
      <c r="H23" s="103">
        <v>18.569199999999999</v>
      </c>
      <c r="I23" s="103">
        <v>17.3752</v>
      </c>
      <c r="J23" s="103">
        <v>18.805199999999999</v>
      </c>
      <c r="K23" s="103">
        <v>17.9634</v>
      </c>
      <c r="L23" s="103">
        <v>19.0166</v>
      </c>
      <c r="M23" s="103">
        <v>17.225100000000001</v>
      </c>
      <c r="N23" s="103">
        <v>0</v>
      </c>
      <c r="O23" s="103">
        <v>0</v>
      </c>
      <c r="P23" s="103">
        <v>0</v>
      </c>
      <c r="Q23" s="103">
        <v>0</v>
      </c>
      <c r="R23" s="103">
        <v>0</v>
      </c>
      <c r="S23" s="103">
        <v>0</v>
      </c>
    </row>
    <row r="24" spans="1:19" s="28" customFormat="1">
      <c r="A24" s="20" t="s">
        <v>21</v>
      </c>
      <c r="B24" s="103">
        <v>20.390599999999999</v>
      </c>
      <c r="C24" s="103">
        <v>0</v>
      </c>
      <c r="D24" s="103">
        <v>20.390599999999999</v>
      </c>
      <c r="E24" s="103">
        <v>0</v>
      </c>
      <c r="F24" s="103">
        <v>20.390599999999999</v>
      </c>
      <c r="G24" s="103">
        <v>0</v>
      </c>
      <c r="H24" s="103">
        <v>20.390599999999999</v>
      </c>
      <c r="I24" s="103">
        <v>0</v>
      </c>
      <c r="J24" s="103">
        <v>20.390599999999999</v>
      </c>
      <c r="K24" s="103">
        <v>0</v>
      </c>
      <c r="L24" s="103">
        <v>20.390599999999999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</row>
    <row r="25" spans="1:19" s="28" customFormat="1">
      <c r="A25" s="20" t="s">
        <v>22</v>
      </c>
      <c r="B25" s="103">
        <v>15.193899999999999</v>
      </c>
      <c r="C25" s="103">
        <v>17.162700000000001</v>
      </c>
      <c r="D25" s="103">
        <v>14.8095</v>
      </c>
      <c r="E25" s="103">
        <v>13.7113</v>
      </c>
      <c r="F25" s="103">
        <v>16.589400000000001</v>
      </c>
      <c r="G25" s="103">
        <v>10.229699999999999</v>
      </c>
      <c r="H25" s="103">
        <v>18.192900000000002</v>
      </c>
      <c r="I25" s="103">
        <v>17.162700000000001</v>
      </c>
      <c r="J25" s="103">
        <v>18.473400000000002</v>
      </c>
      <c r="K25" s="103">
        <v>18.182500000000001</v>
      </c>
      <c r="L25" s="103">
        <v>18.700199999999999</v>
      </c>
      <c r="M25" s="103">
        <v>18.296600000000002</v>
      </c>
      <c r="N25" s="103">
        <v>5.5204000000000004</v>
      </c>
      <c r="O25" s="103">
        <v>0</v>
      </c>
      <c r="P25" s="103">
        <v>5.5204000000000004</v>
      </c>
      <c r="Q25" s="103">
        <v>5.7049000000000003</v>
      </c>
      <c r="R25" s="103">
        <v>4.9652000000000003</v>
      </c>
      <c r="S25" s="103">
        <v>5.7298</v>
      </c>
    </row>
    <row r="26" spans="1:19" s="28" customFormat="1">
      <c r="A26" s="37" t="s">
        <v>23</v>
      </c>
      <c r="B26" s="103">
        <v>18.498699999999999</v>
      </c>
      <c r="C26" s="103">
        <v>18.377500000000001</v>
      </c>
      <c r="D26" s="103">
        <v>18.506499999999999</v>
      </c>
      <c r="E26" s="103">
        <v>18.104800000000001</v>
      </c>
      <c r="F26" s="103">
        <v>18.630500000000001</v>
      </c>
      <c r="G26" s="103">
        <v>18.291</v>
      </c>
      <c r="H26" s="103">
        <v>18.708500000000001</v>
      </c>
      <c r="I26" s="103">
        <v>18.377500000000001</v>
      </c>
      <c r="J26" s="103">
        <v>18.730399999999999</v>
      </c>
      <c r="K26" s="103">
        <v>19.1373</v>
      </c>
      <c r="L26" s="103">
        <v>18.630500000000001</v>
      </c>
      <c r="M26" s="103">
        <v>18.291</v>
      </c>
      <c r="N26" s="103">
        <v>11.5626</v>
      </c>
      <c r="O26" s="103">
        <v>0</v>
      </c>
      <c r="P26" s="103">
        <v>11.5626</v>
      </c>
      <c r="Q26" s="103">
        <v>11.5626</v>
      </c>
      <c r="R26" s="103">
        <v>0</v>
      </c>
      <c r="S26" s="103">
        <v>0</v>
      </c>
    </row>
    <row r="27" spans="1:19" s="28" customFormat="1">
      <c r="A27" s="37" t="s">
        <v>24</v>
      </c>
      <c r="B27" s="103">
        <v>16.799399999999999</v>
      </c>
      <c r="C27" s="103">
        <v>17.3064</v>
      </c>
      <c r="D27" s="103">
        <v>16.7333</v>
      </c>
      <c r="E27" s="103">
        <v>15.759399999999999</v>
      </c>
      <c r="F27" s="103">
        <v>17.7163</v>
      </c>
      <c r="G27" s="103">
        <v>19.5563</v>
      </c>
      <c r="H27" s="103">
        <v>17.901199999999999</v>
      </c>
      <c r="I27" s="103">
        <v>17.3064</v>
      </c>
      <c r="J27" s="103">
        <v>17.9876</v>
      </c>
      <c r="K27" s="103">
        <v>18.008400000000002</v>
      </c>
      <c r="L27" s="103">
        <v>17.7974</v>
      </c>
      <c r="M27" s="103">
        <v>19.5563</v>
      </c>
      <c r="N27" s="103">
        <v>5.8186</v>
      </c>
      <c r="O27" s="103">
        <v>0</v>
      </c>
      <c r="P27" s="103">
        <v>5.8186</v>
      </c>
      <c r="Q27" s="103">
        <v>5.8357999999999999</v>
      </c>
      <c r="R27" s="103">
        <v>5.1698000000000004</v>
      </c>
      <c r="S27" s="103">
        <v>0</v>
      </c>
    </row>
    <row r="28" spans="1:19" s="28" customFormat="1">
      <c r="A28" s="37" t="s">
        <v>25</v>
      </c>
      <c r="B28" s="103">
        <v>17.8156</v>
      </c>
      <c r="C28" s="103">
        <v>17.772500000000001</v>
      </c>
      <c r="D28" s="103">
        <v>17.828199999999999</v>
      </c>
      <c r="E28" s="103">
        <v>16.505099999999999</v>
      </c>
      <c r="F28" s="103">
        <v>18.965399999999999</v>
      </c>
      <c r="G28" s="103">
        <v>18.843800000000002</v>
      </c>
      <c r="H28" s="103">
        <v>19.346900000000002</v>
      </c>
      <c r="I28" s="103">
        <v>17.772500000000001</v>
      </c>
      <c r="J28" s="103">
        <v>19.880099999999999</v>
      </c>
      <c r="K28" s="103">
        <v>21.4269</v>
      </c>
      <c r="L28" s="103">
        <v>18.965399999999999</v>
      </c>
      <c r="M28" s="103">
        <v>18.843800000000002</v>
      </c>
      <c r="N28" s="103">
        <v>5.1365999999999996</v>
      </c>
      <c r="O28" s="103">
        <v>0</v>
      </c>
      <c r="P28" s="103">
        <v>5.1365999999999996</v>
      </c>
      <c r="Q28" s="103">
        <v>5.1365999999999996</v>
      </c>
      <c r="R28" s="103">
        <v>0</v>
      </c>
      <c r="S28" s="103">
        <v>0</v>
      </c>
    </row>
    <row r="29" spans="1:19" s="28" customFormat="1">
      <c r="A29" s="37" t="s">
        <v>26</v>
      </c>
      <c r="B29" s="103">
        <v>19.304600000000001</v>
      </c>
      <c r="C29" s="103">
        <v>19.433900000000001</v>
      </c>
      <c r="D29" s="103">
        <v>19.299499999999998</v>
      </c>
      <c r="E29" s="103">
        <v>18.193899999999999</v>
      </c>
      <c r="F29" s="103">
        <v>19.475200000000001</v>
      </c>
      <c r="G29" s="103">
        <v>20.121400000000001</v>
      </c>
      <c r="H29" s="103">
        <v>19.339400000000001</v>
      </c>
      <c r="I29" s="103">
        <v>19.433900000000001</v>
      </c>
      <c r="J29" s="103">
        <v>19.335699999999999</v>
      </c>
      <c r="K29" s="103">
        <v>18.276199999999999</v>
      </c>
      <c r="L29" s="103">
        <v>19.503</v>
      </c>
      <c r="M29" s="103">
        <v>20.121400000000001</v>
      </c>
      <c r="N29" s="103">
        <v>5.0857999999999999</v>
      </c>
      <c r="O29" s="103">
        <v>0</v>
      </c>
      <c r="P29" s="103">
        <v>5.0857999999999999</v>
      </c>
      <c r="Q29" s="103">
        <v>6.4759000000000002</v>
      </c>
      <c r="R29" s="103">
        <v>4.0781000000000001</v>
      </c>
      <c r="S29" s="103">
        <v>0</v>
      </c>
    </row>
    <row r="30" spans="1:19" s="28" customFormat="1">
      <c r="A30" s="37" t="s">
        <v>27</v>
      </c>
      <c r="B30" s="103">
        <v>17.8126</v>
      </c>
      <c r="C30" s="103">
        <v>17.8248</v>
      </c>
      <c r="D30" s="103">
        <v>17.811399999999999</v>
      </c>
      <c r="E30" s="103">
        <v>14.7469</v>
      </c>
      <c r="F30" s="103">
        <v>18.726199999999999</v>
      </c>
      <c r="G30" s="103">
        <v>19.7363</v>
      </c>
      <c r="H30" s="103">
        <v>18.6419</v>
      </c>
      <c r="I30" s="103">
        <v>17.8248</v>
      </c>
      <c r="J30" s="103">
        <v>18.729199999999999</v>
      </c>
      <c r="K30" s="103">
        <v>17.4617</v>
      </c>
      <c r="L30" s="103">
        <v>18.957999999999998</v>
      </c>
      <c r="M30" s="103">
        <v>19.7363</v>
      </c>
      <c r="N30" s="103">
        <v>6.4870000000000001</v>
      </c>
      <c r="O30" s="103">
        <v>0</v>
      </c>
      <c r="P30" s="103">
        <v>6.4870000000000001</v>
      </c>
      <c r="Q30" s="103">
        <v>6.6897000000000002</v>
      </c>
      <c r="R30" s="103">
        <v>5.3231000000000002</v>
      </c>
      <c r="S30" s="103">
        <v>0</v>
      </c>
    </row>
    <row r="31" spans="1:19" s="28" customFormat="1">
      <c r="A31" s="20" t="s">
        <v>28</v>
      </c>
      <c r="B31" s="103">
        <v>18.0532</v>
      </c>
      <c r="C31" s="103">
        <v>17.651599999999998</v>
      </c>
      <c r="D31" s="103">
        <v>18.102</v>
      </c>
      <c r="E31" s="103">
        <v>17.058900000000001</v>
      </c>
      <c r="F31" s="103">
        <v>18.320599999999999</v>
      </c>
      <c r="G31" s="103">
        <v>17.893699999999999</v>
      </c>
      <c r="H31" s="103">
        <v>18.258500000000002</v>
      </c>
      <c r="I31" s="103">
        <v>17.651599999999998</v>
      </c>
      <c r="J31" s="103">
        <v>18.333600000000001</v>
      </c>
      <c r="K31" s="103">
        <v>17.217199999999998</v>
      </c>
      <c r="L31" s="103">
        <v>18.5794</v>
      </c>
      <c r="M31" s="103">
        <v>17.893699999999999</v>
      </c>
      <c r="N31" s="103">
        <v>5.3917999999999999</v>
      </c>
      <c r="O31" s="103">
        <v>0</v>
      </c>
      <c r="P31" s="103">
        <v>5.3917999999999999</v>
      </c>
      <c r="Q31" s="103">
        <v>4.1147</v>
      </c>
      <c r="R31" s="103">
        <v>5.5477999999999996</v>
      </c>
      <c r="S31" s="103">
        <v>0</v>
      </c>
    </row>
    <row r="32" spans="1:19" s="28" customFormat="1">
      <c r="A32" s="20" t="s">
        <v>29</v>
      </c>
      <c r="B32" s="103">
        <v>17.536000000000001</v>
      </c>
      <c r="C32" s="103">
        <v>17.191600000000001</v>
      </c>
      <c r="D32" s="103">
        <v>17.576599999999999</v>
      </c>
      <c r="E32" s="103">
        <v>17.317900000000002</v>
      </c>
      <c r="F32" s="103">
        <v>17.9359</v>
      </c>
      <c r="G32" s="103">
        <v>15.56</v>
      </c>
      <c r="H32" s="103">
        <v>17.9922</v>
      </c>
      <c r="I32" s="103">
        <v>17.191600000000001</v>
      </c>
      <c r="J32" s="103">
        <v>18.090699999999998</v>
      </c>
      <c r="K32" s="103">
        <v>18.000499999999999</v>
      </c>
      <c r="L32" s="103">
        <v>18.233799999999999</v>
      </c>
      <c r="M32" s="103">
        <v>15.56</v>
      </c>
      <c r="N32" s="103">
        <v>5.5180999999999996</v>
      </c>
      <c r="O32" s="103">
        <v>0</v>
      </c>
      <c r="P32" s="103">
        <v>5.5180999999999996</v>
      </c>
      <c r="Q32" s="103">
        <v>5.6189999999999998</v>
      </c>
      <c r="R32" s="103">
        <v>5.2023000000000001</v>
      </c>
      <c r="S32" s="103">
        <v>0</v>
      </c>
    </row>
    <row r="33" spans="1:19" s="28" customFormat="1">
      <c r="A33" s="20" t="s">
        <v>30</v>
      </c>
      <c r="B33" s="103">
        <v>15.5334</v>
      </c>
      <c r="C33" s="103">
        <v>19.605599999999999</v>
      </c>
      <c r="D33" s="103">
        <v>15.452400000000001</v>
      </c>
      <c r="E33" s="103">
        <v>17.2225</v>
      </c>
      <c r="F33" s="103">
        <v>18.024799999999999</v>
      </c>
      <c r="G33" s="103">
        <v>10</v>
      </c>
      <c r="H33" s="103">
        <v>15.5334</v>
      </c>
      <c r="I33" s="103">
        <v>19.605599999999999</v>
      </c>
      <c r="J33" s="103">
        <v>15.452400000000001</v>
      </c>
      <c r="K33" s="103">
        <v>17.2225</v>
      </c>
      <c r="L33" s="103">
        <v>18.024799999999999</v>
      </c>
      <c r="M33" s="103">
        <v>10</v>
      </c>
      <c r="N33" s="103">
        <v>0</v>
      </c>
      <c r="O33" s="103">
        <v>0</v>
      </c>
      <c r="P33" s="103">
        <v>0</v>
      </c>
      <c r="Q33" s="103">
        <v>0</v>
      </c>
      <c r="R33" s="103">
        <v>0</v>
      </c>
      <c r="S33" s="103">
        <v>0</v>
      </c>
    </row>
    <row r="34" spans="1:19" s="28" customFormat="1">
      <c r="A34" s="20" t="s">
        <v>31</v>
      </c>
      <c r="B34" s="103">
        <v>16.879000000000001</v>
      </c>
      <c r="C34" s="103">
        <v>17.718</v>
      </c>
      <c r="D34" s="103">
        <v>16.790400000000002</v>
      </c>
      <c r="E34" s="103">
        <v>13.937099999999999</v>
      </c>
      <c r="F34" s="103">
        <v>17.624099999999999</v>
      </c>
      <c r="G34" s="103">
        <v>20.261500000000002</v>
      </c>
      <c r="H34" s="103">
        <v>18.208200000000001</v>
      </c>
      <c r="I34" s="103">
        <v>17.718</v>
      </c>
      <c r="J34" s="103">
        <v>18.2666</v>
      </c>
      <c r="K34" s="103">
        <v>17.0686</v>
      </c>
      <c r="L34" s="103">
        <v>18.423300000000001</v>
      </c>
      <c r="M34" s="103">
        <v>20.261500000000002</v>
      </c>
      <c r="N34" s="103">
        <v>5.3094999999999999</v>
      </c>
      <c r="O34" s="103">
        <v>0</v>
      </c>
      <c r="P34" s="103">
        <v>5.3094999999999999</v>
      </c>
      <c r="Q34" s="103">
        <v>5.4016000000000002</v>
      </c>
      <c r="R34" s="103">
        <v>5.1307</v>
      </c>
      <c r="S34" s="103">
        <v>0</v>
      </c>
    </row>
    <row r="35" spans="1:19" s="28" customFormat="1">
      <c r="A35" s="20" t="s">
        <v>32</v>
      </c>
      <c r="B35" s="103">
        <v>17.576899999999998</v>
      </c>
      <c r="C35" s="103">
        <v>18.3765</v>
      </c>
      <c r="D35" s="103">
        <v>17.436699999999998</v>
      </c>
      <c r="E35" s="103">
        <v>15.621</v>
      </c>
      <c r="F35" s="103">
        <v>18.831199999999999</v>
      </c>
      <c r="G35" s="103">
        <v>11.094200000000001</v>
      </c>
      <c r="H35" s="103">
        <v>18.4008</v>
      </c>
      <c r="I35" s="103">
        <v>18.3765</v>
      </c>
      <c r="J35" s="103">
        <v>18.4054</v>
      </c>
      <c r="K35" s="103">
        <v>16.503699999999998</v>
      </c>
      <c r="L35" s="103">
        <v>18.952999999999999</v>
      </c>
      <c r="M35" s="103">
        <v>17.928599999999999</v>
      </c>
      <c r="N35" s="103">
        <v>6.5744999999999996</v>
      </c>
      <c r="O35" s="103">
        <v>0</v>
      </c>
      <c r="P35" s="103">
        <v>6.5744999999999996</v>
      </c>
      <c r="Q35" s="103">
        <v>6.2358000000000002</v>
      </c>
      <c r="R35" s="103">
        <v>6.5007000000000001</v>
      </c>
      <c r="S35" s="103">
        <v>6.6890000000000001</v>
      </c>
    </row>
    <row r="36" spans="1:19" s="28" customFormat="1">
      <c r="A36" s="20" t="s">
        <v>33</v>
      </c>
      <c r="B36" s="103">
        <v>18.478400000000001</v>
      </c>
      <c r="C36" s="103">
        <v>18.626899999999999</v>
      </c>
      <c r="D36" s="103">
        <v>18.462</v>
      </c>
      <c r="E36" s="103">
        <v>17.4114</v>
      </c>
      <c r="F36" s="103">
        <v>18.547799999999999</v>
      </c>
      <c r="G36" s="103">
        <v>19.784600000000001</v>
      </c>
      <c r="H36" s="103">
        <v>18.478400000000001</v>
      </c>
      <c r="I36" s="103">
        <v>18.626899999999999</v>
      </c>
      <c r="J36" s="103">
        <v>18.462</v>
      </c>
      <c r="K36" s="103">
        <v>17.4114</v>
      </c>
      <c r="L36" s="103">
        <v>18.547799999999999</v>
      </c>
      <c r="M36" s="103">
        <v>19.784600000000001</v>
      </c>
      <c r="N36" s="103">
        <v>0</v>
      </c>
      <c r="O36" s="103">
        <v>0</v>
      </c>
      <c r="P36" s="103">
        <v>0</v>
      </c>
      <c r="Q36" s="103">
        <v>0</v>
      </c>
      <c r="R36" s="103">
        <v>0</v>
      </c>
      <c r="S36" s="103">
        <v>0</v>
      </c>
    </row>
    <row r="37" spans="1:19" s="87" customFormat="1" ht="15" customHeight="1">
      <c r="A37" s="21" t="s">
        <v>34</v>
      </c>
      <c r="B37" s="200">
        <v>17.980399999999999</v>
      </c>
      <c r="C37" s="200">
        <v>17.2529</v>
      </c>
      <c r="D37" s="200">
        <v>18.0486</v>
      </c>
      <c r="E37" s="200">
        <v>17.313500000000001</v>
      </c>
      <c r="F37" s="200">
        <v>17.968</v>
      </c>
      <c r="G37" s="200">
        <v>19.623799999999999</v>
      </c>
      <c r="H37" s="200">
        <v>18.0502</v>
      </c>
      <c r="I37" s="200">
        <v>17.2529</v>
      </c>
      <c r="J37" s="200">
        <v>18.125699999999998</v>
      </c>
      <c r="K37" s="200">
        <v>17.313500000000001</v>
      </c>
      <c r="L37" s="200">
        <v>18.058700000000002</v>
      </c>
      <c r="M37" s="200">
        <v>19.623799999999999</v>
      </c>
      <c r="N37" s="200">
        <v>10.295299999999999</v>
      </c>
      <c r="O37" s="200">
        <v>0</v>
      </c>
      <c r="P37" s="200">
        <v>10.295299999999999</v>
      </c>
      <c r="Q37" s="200">
        <v>0</v>
      </c>
      <c r="R37" s="200">
        <v>10.295299999999999</v>
      </c>
      <c r="S37" s="200">
        <v>0</v>
      </c>
    </row>
    <row r="38" spans="1:19" s="87" customFormat="1" ht="15" customHeight="1">
      <c r="A38" s="266" t="s">
        <v>96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</row>
    <row r="39" spans="1:19" ht="29.25" customHeight="1">
      <c r="A39" s="266" t="s">
        <v>86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</row>
  </sheetData>
  <mergeCells count="23">
    <mergeCell ref="A39:S39"/>
    <mergeCell ref="R1:S1"/>
    <mergeCell ref="A2:S2"/>
    <mergeCell ref="A4:A8"/>
    <mergeCell ref="B4:B8"/>
    <mergeCell ref="C4:G6"/>
    <mergeCell ref="H4:S4"/>
    <mergeCell ref="H5:M5"/>
    <mergeCell ref="N5:S5"/>
    <mergeCell ref="H6:H8"/>
    <mergeCell ref="I6:M6"/>
    <mergeCell ref="N6:N8"/>
    <mergeCell ref="A38:S38"/>
    <mergeCell ref="O6:S6"/>
    <mergeCell ref="C7:C8"/>
    <mergeCell ref="D7:D8"/>
    <mergeCell ref="P7:P8"/>
    <mergeCell ref="Q7:S7"/>
    <mergeCell ref="E7:G7"/>
    <mergeCell ref="I7:I8"/>
    <mergeCell ref="J7:J8"/>
    <mergeCell ref="K7:M7"/>
    <mergeCell ref="O7:O8"/>
  </mergeCells>
  <hyperlinks>
    <hyperlink ref="A2:S2" location="region!A2" display="Процентні ставки за новими кредитами1 нефінансовим корпораціям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14</vt:i4>
      </vt:variant>
    </vt:vector>
  </HeadingPairs>
  <TitlesOfParts>
    <vt:vector size="27" baseType="lpstr">
      <vt:lpstr>region</vt:lpstr>
      <vt:lpstr>Total(kr)</vt:lpstr>
      <vt:lpstr>NonFin(kr)</vt:lpstr>
      <vt:lpstr>HouseHolds(kr)</vt:lpstr>
      <vt:lpstr>Total(dep)</vt:lpstr>
      <vt:lpstr>NonFin(dep)</vt:lpstr>
      <vt:lpstr>HouseHolds(dep)</vt:lpstr>
      <vt:lpstr>Total(inter_r_cred)</vt:lpstr>
      <vt:lpstr>Inter_r_cred(NonFin)</vt:lpstr>
      <vt:lpstr>Inter_r_cred(HouseHolds)</vt:lpstr>
      <vt:lpstr>Total(inter_r_dep)</vt:lpstr>
      <vt:lpstr>Inter_r_dep(NonFin)</vt:lpstr>
      <vt:lpstr>Inter_r_dep(HouseHolds)</vt:lpstr>
      <vt:lpstr>Region</vt:lpstr>
      <vt:lpstr>'HouseHolds(dep)'!Область_друку</vt:lpstr>
      <vt:lpstr>'HouseHolds(kr)'!Область_друку</vt:lpstr>
      <vt:lpstr>'Inter_r_cred(HouseHolds)'!Область_друку</vt:lpstr>
      <vt:lpstr>'Inter_r_cred(NonFin)'!Область_друку</vt:lpstr>
      <vt:lpstr>'Inter_r_dep(HouseHolds)'!Область_друку</vt:lpstr>
      <vt:lpstr>'Inter_r_dep(NonFin)'!Область_друку</vt:lpstr>
      <vt:lpstr>'NonFin(dep)'!Область_друку</vt:lpstr>
      <vt:lpstr>'NonFin(kr)'!Область_друку</vt:lpstr>
      <vt:lpstr>region!Область_друку</vt:lpstr>
      <vt:lpstr>'Total(dep)'!Область_друку</vt:lpstr>
      <vt:lpstr>'Total(inter_r_cred)'!Область_друку</vt:lpstr>
      <vt:lpstr>'Total(inter_r_dep)'!Область_друку</vt:lpstr>
      <vt:lpstr>'Total(kr)'!Область_друку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2026-02-09T15:03:55Z</dcterms:created>
  <dcterms:modified xsi:type="dcterms:W3CDTF">2026-02-09T15:04:01Z</dcterms:modified>
</cp:coreProperties>
</file>